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2 - Vedlejší polní ce..." sheetId="2" r:id="rId2"/>
    <sheet name="SO 13 - Ochranný příkop OP1" sheetId="3" r:id="rId3"/>
    <sheet name="01 - Následná péče - 1.rok" sheetId="4" r:id="rId4"/>
    <sheet name="02 - Následná péče - 2.rok" sheetId="5" r:id="rId5"/>
    <sheet name="03 - Následná péče - 3.rok" sheetId="6" r:id="rId6"/>
    <sheet name="VRN 02 - Vedlejší a ostat..." sheetId="7" r:id="rId7"/>
    <sheet name="VRN 13 - Vedlejší a ostat..." sheetId="8" r:id="rId8"/>
    <sheet name="Pokyny pro vyplnění" sheetId="9" r:id="rId9"/>
  </sheets>
  <definedNames>
    <definedName name="_xlnm.Print_Area" localSheetId="0">'Rekapitulace stavby'!$D$4:$AO$36,'Rekapitulace stavby'!$C$42:$AQ$64</definedName>
    <definedName name="_xlnm._FilterDatabase" localSheetId="1" hidden="1">'SO 02 - Vedlejší polní ce...'!$C$96:$K$457</definedName>
    <definedName name="_xlnm.Print_Area" localSheetId="1">'SO 02 - Vedlejší polní ce...'!$C$4:$J$41,'SO 02 - Vedlejší polní ce...'!$C$47:$J$76,'SO 02 - Vedlejší polní ce...'!$C$82:$K$457</definedName>
    <definedName name="_xlnm._FilterDatabase" localSheetId="2" hidden="1">'SO 13 - Ochranný příkop OP1'!$C$101:$K$896</definedName>
    <definedName name="_xlnm.Print_Area" localSheetId="2">'SO 13 - Ochranný příkop OP1'!$C$4:$J$41,'SO 13 - Ochranný příkop OP1'!$C$47:$J$81,'SO 13 - Ochranný příkop OP1'!$C$87:$K$896</definedName>
    <definedName name="_xlnm._FilterDatabase" localSheetId="3" hidden="1">'01 - Následná péče - 1.rok'!$C$96:$K$233</definedName>
    <definedName name="_xlnm.Print_Area" localSheetId="3">'01 - Následná péče - 1.rok'!$C$4:$J$43,'01 - Následná péče - 1.rok'!$C$49:$J$74,'01 - Následná péče - 1.rok'!$C$80:$K$233</definedName>
    <definedName name="_xlnm._FilterDatabase" localSheetId="4" hidden="1">'02 - Následná péče - 2.rok'!$C$96:$K$243</definedName>
    <definedName name="_xlnm.Print_Area" localSheetId="4">'02 - Následná péče - 2.rok'!$C$4:$J$43,'02 - Následná péče - 2.rok'!$C$49:$J$74,'02 - Následná péče - 2.rok'!$C$80:$K$243</definedName>
    <definedName name="_xlnm._FilterDatabase" localSheetId="5" hidden="1">'03 - Následná péče - 3.rok'!$C$96:$K$240</definedName>
    <definedName name="_xlnm.Print_Area" localSheetId="5">'03 - Následná péče - 3.rok'!$C$4:$J$43,'03 - Následná péče - 3.rok'!$C$49:$J$74,'03 - Následná péče - 3.rok'!$C$80:$K$240</definedName>
    <definedName name="_xlnm._FilterDatabase" localSheetId="6" hidden="1">'VRN 02 - Vedlejší a ostat...'!$C$81:$K$120</definedName>
    <definedName name="_xlnm.Print_Area" localSheetId="6">'VRN 02 - Vedlejší a ostat...'!$C$4:$J$39,'VRN 02 - Vedlejší a ostat...'!$C$45:$J$63,'VRN 02 - Vedlejší a ostat...'!$C$69:$K$120</definedName>
    <definedName name="_xlnm._FilterDatabase" localSheetId="7" hidden="1">'VRN 13 - Vedlejší a ostat...'!$C$81:$K$120</definedName>
    <definedName name="_xlnm.Print_Area" localSheetId="7">'VRN 13 - Vedlejší a ostat...'!$C$4:$J$39,'VRN 13 - Vedlejší a ostat...'!$C$45:$J$63,'VRN 13 - Vedlejší a ostat...'!$C$69:$K$120</definedName>
    <definedName name="_xlnm.Print_Area" localSheetId="8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'SO 02 - Vedlejší polní ce...'!$96:$96</definedName>
    <definedName name="_xlnm.Print_Titles" localSheetId="2">'SO 13 - Ochranný příkop OP1'!$101:$101</definedName>
    <definedName name="_xlnm.Print_Titles" localSheetId="3">'01 - Následná péče - 1.rok'!$96:$96</definedName>
    <definedName name="_xlnm.Print_Titles" localSheetId="4">'02 - Následná péče - 2.rok'!$96:$96</definedName>
    <definedName name="_xlnm.Print_Titles" localSheetId="5">'03 - Následná péče - 3.rok'!$96:$96</definedName>
    <definedName name="_xlnm.Print_Titles" localSheetId="6">'VRN 02 - Vedlejší a ostat...'!$81:$81</definedName>
    <definedName name="_xlnm.Print_Titles" localSheetId="7">'VRN 13 - Vedlejší a ostat...'!$81:$81</definedName>
  </definedNames>
  <calcPr fullCalcOnLoad="1"/>
</workbook>
</file>

<file path=xl/sharedStrings.xml><?xml version="1.0" encoding="utf-8"?>
<sst xmlns="http://schemas.openxmlformats.org/spreadsheetml/2006/main" count="16893" uniqueCount="1623">
  <si>
    <t>Export Komplet</t>
  </si>
  <si>
    <t>VZ</t>
  </si>
  <si>
    <t>2.0</t>
  </si>
  <si>
    <t>ZAMOK</t>
  </si>
  <si>
    <t>False</t>
  </si>
  <si>
    <t>{6bfe4552-7b5a-42c0-8f3a-98268ed1336f}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</si>
  <si>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</si>
  <si>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</si>
  <si>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</si>
  <si>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</si>
  <si>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</si>
  <si>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</si>
  <si>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</si>
  <si>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</si>
  <si>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170810/2021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</si>
  <si>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</si>
  <si>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</si>
  <si>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Realizace SZ navržených v KoPÚ Brušperk - I. etapa</t>
  </si>
  <si>
    <t>KSO:</t>
  </si>
  <si>
    <t/>
  </si>
  <si>
    <t>CC-CZ:</t>
  </si>
  <si>
    <t>Místo:</t>
  </si>
  <si>
    <t>Brušperk</t>
  </si>
  <si>
    <t>Datum:</t>
  </si>
  <si>
    <t>18. 3. 2021</t>
  </si>
  <si>
    <t>Zadavatel:</t>
  </si>
  <si>
    <t>IČ:</t>
  </si>
  <si>
    <t>0,1</t>
  </si>
  <si>
    <t>ČR-Státní pozemkový úřad ,</t>
  </si>
  <si>
    <t>DIČ:</t>
  </si>
  <si>
    <t>Uchazeč:</t>
  </si>
  <si>
    <t>Vyplň údaj</t>
  </si>
  <si>
    <t>Projektant:</t>
  </si>
  <si>
    <t>AgPOL  s.r.o.,Jungmanova 153/12,Olomouc</t>
  </si>
  <si>
    <t>Zpracovatel:</t>
  </si>
  <si>
    <t xml:space="preserve"> </t>
  </si>
  <si>
    <t>True</t>
  </si>
  <si>
    <t>Poznámka:</t>
  </si>
  <si>
    <t>Soupis prací je sestaven s využitím položek Cenové soustavy ÚRS. Cenové a technické
podmínky položek Cenové soustavy ÚRS, které nejsou uvedeny v soupisu prací
(informace z tzv. úvodních částí katalogů) jsou neomezeně dálkově k dispozici na
www.cs-urs.cz. Položky soupisu prací, které nemají ve sloupci „Cenová soustava“
uveden žádný údaj, nepochází z Cenové soustavy ÚRS.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</si>
  <si>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</si>
  <si>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</si>
  <si>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</si>
  <si>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</si>
  <si>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</si>
  <si>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</si>
  <si>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</si>
  <si>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</si>
  <si>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</si>
  <si>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</si>
  <si>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</si>
  <si>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</si>
  <si>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</si>
  <si>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</si>
  <si>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</si>
  <si>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</si>
  <si>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</si>
  <si>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</si>
  <si>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</si>
  <si>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</si>
  <si>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</si>
  <si>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</si>
  <si>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</si>
  <si>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</si>
  <si>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</si>
  <si>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</si>
  <si>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</si>
  <si>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</si>
  <si>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</si>
  <si>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</si>
  <si>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</si>
  <si>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</si>
  <si>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</si>
  <si>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</si>
  <si>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</si>
  <si>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</si>
  <si>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</si>
  <si>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</si>
  <si>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01</t>
  </si>
  <si>
    <t>STA</t>
  </si>
  <si>
    <t>1</t>
  </si>
  <si>
    <t>{68ddbf4e-b5d6-456c-8c7f-e66bb35cd68a}</t>
  </si>
  <si>
    <t>2</t>
  </si>
  <si>
    <t>/</t>
  </si>
  <si>
    <t>SO 02</t>
  </si>
  <si>
    <t>Vedlejší polní cesta  C11</t>
  </si>
  <si>
    <t>Soupis</t>
  </si>
  <si>
    <t>{8ac0b773-6f3c-493d-be14-06782c752e29}</t>
  </si>
  <si>
    <t>822 29 71</t>
  </si>
  <si>
    <t>SO 13</t>
  </si>
  <si>
    <t>Ochranný příkop OP1</t>
  </si>
  <si>
    <t>{84927bc5-2443-4a14-896f-231038d74e4a}</t>
  </si>
  <si>
    <t>833 39 29</t>
  </si>
  <si>
    <t>3</t>
  </si>
  <si>
    <t>###NOINSERT###</t>
  </si>
  <si>
    <t>Následná péče - 1.rok</t>
  </si>
  <si>
    <t>{0ecde071-eab8-4b7e-a8de-89da7d468767}</t>
  </si>
  <si>
    <t>832 39</t>
  </si>
  <si>
    <t>02</t>
  </si>
  <si>
    <t>Následná péče - 2.rok</t>
  </si>
  <si>
    <t>{d71320aa-aea6-4973-8fc5-0563a078d198}</t>
  </si>
  <si>
    <t>03</t>
  </si>
  <si>
    <t>Následná péče - 3.rok</t>
  </si>
  <si>
    <t>{738ffb94-5c60-4fff-864c-332314e8a227}</t>
  </si>
  <si>
    <t>VRN 02</t>
  </si>
  <si>
    <t>Vedlejší a ostatní náklady SO 02</t>
  </si>
  <si>
    <t>VON</t>
  </si>
  <si>
    <t>{2082cf2f-3eb4-4744-bf85-a887ebb62c5a}</t>
  </si>
  <si>
    <t>VRN 13</t>
  </si>
  <si>
    <t>Vedlejší a ostatní náklady  SO 13</t>
  </si>
  <si>
    <t>{a43effaa-b35e-4f4c-9fb7-4d9020f51781}</t>
  </si>
  <si>
    <t>KRYCÍ LIST SOUPISU PRACÍ</t>
  </si>
  <si>
    <t>Objekt:</t>
  </si>
  <si>
    <t>01 - Realizace SZ navržených v KoPÚ Brušperk - I. etapa</t>
  </si>
  <si>
    <t>Soupis:</t>
  </si>
  <si>
    <t>SO 02 - Vedlejší polní cesta  C11</t>
  </si>
  <si>
    <t>21121</t>
  </si>
  <si>
    <t>CZ-CPV:</t>
  </si>
  <si>
    <t>45000000-7</t>
  </si>
  <si>
    <t>CZ-CPA:</t>
  </si>
  <si>
    <t>42.11.20</t>
  </si>
  <si>
    <t>Soupis prací je sestaven s využitím položek Cenové soustavy ÚRS. Cenové a technické podmínky položek Cenové soustavy ÚRS, které nejsou uvedeny v soupisu prací (informace z tzv. úvodních částí katalogů) jsou neomezeně dálkově k dispozici na www.cs-urs.cz. Položky soupisu prací, které nemají ve sloupci „Cenová soustava“ uveden žádný údaj, nepochází z Cenové soustavy ÚRS.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</si>
  <si>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</si>
  <si>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</si>
  <si>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</si>
  <si>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</si>
  <si>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</si>
  <si>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</si>
  <si>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11 - Zemní práce - přípravné a přidružené práce</t>
  </si>
  <si>
    <t xml:space="preserve">    1-2 - Odstranění zeleně</t>
  </si>
  <si>
    <t xml:space="preserve">    2 - Zakládání</t>
  </si>
  <si>
    <t xml:space="preserve">    21 - Úprava podloží a základ.spáry</t>
  </si>
  <si>
    <t xml:space="preserve">    5 - Komunikace</t>
  </si>
  <si>
    <t xml:space="preserve">    8 - Trubní vedení</t>
  </si>
  <si>
    <t xml:space="preserve">    9 - Ostatní konstrukce a práce, bourání</t>
  </si>
  <si>
    <t xml:space="preserve">    91 - Doplňující konstrukce a práce pozemních komunikací, letišť a ploch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</si>
  <si>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</si>
  <si>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</si>
  <si>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</si>
  <si>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</si>
  <si>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</si>
  <si>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</si>
  <si>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</si>
  <si>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</si>
  <si>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</si>
  <si>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</si>
  <si>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</si>
  <si>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</si>
  <si>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</si>
  <si>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</si>
  <si>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</si>
  <si>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</si>
  <si>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</si>
  <si>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</si>
  <si>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</si>
  <si>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</si>
  <si>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111301111</t>
  </si>
  <si>
    <t>Sejmutí drnu tl do 100 mm s přemístěním do 50 m nebo naložením na dopravní prostředek</t>
  </si>
  <si>
    <t>m2</t>
  </si>
  <si>
    <t>CS ÚRS 2021 01</t>
  </si>
  <si>
    <t>4</t>
  </si>
  <si>
    <t>-929723689</t>
  </si>
  <si>
    <t>PP</t>
  </si>
  <si>
    <t>Sejmutí drnu tl. do 100 mm, v jakékoliv ploše</t>
  </si>
  <si>
    <t>VV</t>
  </si>
  <si>
    <t xml:space="preserve">"v.č. C.1.2.2. + TZ </t>
  </si>
  <si>
    <t>"km 0,320-0,350, km 0,390-0,410</t>
  </si>
  <si>
    <t>30*4,998+20*4,998</t>
  </si>
  <si>
    <t>Součet</t>
  </si>
  <si>
    <t>111R31113</t>
  </si>
  <si>
    <t>Příplatek za protřepání drnu</t>
  </si>
  <si>
    <t>-1701290632</t>
  </si>
  <si>
    <t>"viz sejmutí drnu</t>
  </si>
  <si>
    <t>249,90</t>
  </si>
  <si>
    <t>121151125</t>
  </si>
  <si>
    <t>Sejmutí ornice plochy přes 500 m2 tl vrstvy do 300 mm strojně</t>
  </si>
  <si>
    <t>658208714</t>
  </si>
  <si>
    <t>Sejmutí ornice strojně při souvislé ploše přes 500 m2, tl. vrstvy přes 250 do 300 mm</t>
  </si>
  <si>
    <t>"v.č. C.1.2.2. + TZ + výkaz kubatur</t>
  </si>
  <si>
    <t>"km 0,000-0,320, km 0,335-390</t>
  </si>
  <si>
    <t>320*4,998*0,3+55*4,998</t>
  </si>
  <si>
    <t>(30*4,998+20*4,998)</t>
  </si>
  <si>
    <t>122252204</t>
  </si>
  <si>
    <t>Odkopávky a prokopávky nezapažené pro silnice a dálnice v hornině třídy těžitelnosti I objem do 500 m3 strojně</t>
  </si>
  <si>
    <t>m3</t>
  </si>
  <si>
    <t>-1549645882</t>
  </si>
  <si>
    <t>Odkopávky a prokopávky nezapažené pro silnice a dálnice strojně v hornině třídy těžitelnosti I přes 100 do 500 m3</t>
  </si>
  <si>
    <t>"v.č. C.1.2.2. + TZ + C.1.6.</t>
  </si>
  <si>
    <t>"cesta -</t>
  </si>
  <si>
    <t>150,45</t>
  </si>
  <si>
    <t>"napojení ZÚ, a v KÚ</t>
  </si>
  <si>
    <t>(21+11)*1,6*0,44</t>
  </si>
  <si>
    <t>"hospodářské sjezdy - km 0,007, km 0,022, km 0,276, km 0,369</t>
  </si>
  <si>
    <t>(49+24+36+54)*1,6*0,44</t>
  </si>
  <si>
    <t>"rozšíření v oblouku km 0,000-0,410, V1-5</t>
  </si>
  <si>
    <t>(17+46+41+14+20)*1,6*0,44</t>
  </si>
  <si>
    <t>5</t>
  </si>
  <si>
    <t>130901121</t>
  </si>
  <si>
    <t>Bourání kcí v hloubených vykopávkách ze zdiva z betonu prostého ručně</t>
  </si>
  <si>
    <t>-1882670106</t>
  </si>
  <si>
    <t>Bourání konstrukcí v hloubených vykopávkách ručně s přemístěním suti na hromady na vzdálenost do 20 m nebo s naložením na dopravní prostředek z betonu prostého neprokládaného</t>
  </si>
  <si>
    <t>"v.č. C.1.2.2. + TZ - stávající meliorační šachta - km 0,014</t>
  </si>
  <si>
    <t>3,14*1*0,1*3+1*1*0,1</t>
  </si>
  <si>
    <t>6</t>
  </si>
  <si>
    <t>132251102</t>
  </si>
  <si>
    <t>Hloubení rýh nezapažených  š do 800 mm v hornině třídy těžitelnosti I, skupiny 3 objem do 50 m3 strojně</t>
  </si>
  <si>
    <t>-54191626</t>
  </si>
  <si>
    <t>Hloubení nezapažených rýh šířky do 800 mm strojně s urovnáním dna do předepsaného profilu a spádu v hornině třídy těžitelnosti I skupiny 3 přes 20 do 50 m3</t>
  </si>
  <si>
    <t xml:space="preserve">"drenáž </t>
  </si>
  <si>
    <t>36,75</t>
  </si>
  <si>
    <t>7</t>
  </si>
  <si>
    <t>162201401</t>
  </si>
  <si>
    <t>Vodorovné přemístění větví stromů listnatých do 1 km D kmene do 300 mm</t>
  </si>
  <si>
    <t>kus</t>
  </si>
  <si>
    <t>104046874</t>
  </si>
  <si>
    <t>Vodorovné přemístění větví, kmenů nebo pařezů s naložením, složením a dopravou do 1000 m větví stromů listnatých, průměru kmene přes 100 do 300 mm</t>
  </si>
  <si>
    <t>"viz kácení</t>
  </si>
  <si>
    <t>8</t>
  </si>
  <si>
    <t>162201411</t>
  </si>
  <si>
    <t>Vodorovné přemístění kmenů stromů listnatých do 1 km D kmene do 300 mm</t>
  </si>
  <si>
    <t>-1081157324</t>
  </si>
  <si>
    <t>Vodorovné přemístění větví, kmenů nebo pařezů s naložením, složením a dopravou do 1000 m kmenů stromů listnatých, průměru přes 100 do 300 mm</t>
  </si>
  <si>
    <t>9</t>
  </si>
  <si>
    <t>162201421</t>
  </si>
  <si>
    <t>Vodorovné přemístění pařezů do 1 km D do 300 mm</t>
  </si>
  <si>
    <t>935646561</t>
  </si>
  <si>
    <t>Vodorovné přemístění větví, kmenů nebo pařezů s naložením, složením a dopravou do 1000 m pařezů kmenů, průměru přes 100 do 300 mm</t>
  </si>
  <si>
    <t>10</t>
  </si>
  <si>
    <t>162301931</t>
  </si>
  <si>
    <t>Příplatek k vodorovnému přemístění větví stromů listnatých D kmene do 300 mm ZKD 1 km</t>
  </si>
  <si>
    <t>-136012089</t>
  </si>
  <si>
    <t>Vodorovné přemístění větví, kmenů nebo pařezů s naložením, složením a dopravou Příplatek k cenám za každých dalších i započatých 1000 m přes 1000 m větví stromů listnatých, průměru kmene přes 100 do 300 mm</t>
  </si>
  <si>
    <t>14*7</t>
  </si>
  <si>
    <t>11</t>
  </si>
  <si>
    <t>162301951</t>
  </si>
  <si>
    <t>Příplatek k vodorovnému přemístění kmenů stromů listnatých D kmene do 300 mm ZKD 1 km</t>
  </si>
  <si>
    <t>-802525663</t>
  </si>
  <si>
    <t>Vodorovné přemístění větví, kmenů nebo pařezů s naložením, složením a dopravou Příplatek k cenám za každých dalších i započatých 1000 m přes 1000 m kmenů stromů listnatých, o průměru přes 100 do 300 mm</t>
  </si>
  <si>
    <t>12</t>
  </si>
  <si>
    <t>162301971</t>
  </si>
  <si>
    <t>Příplatek k vodorovnému přemístění pařezů D 300 mm ZKD 1 km</t>
  </si>
  <si>
    <t>954555998</t>
  </si>
  <si>
    <t>Vodorovné přemístění větví, kmenů nebo pařezů s naložením, složením a dopravou Příplatek k cenám za každých dalších i započatých 1000 m přes 1000 m pařezů kmenů, průměru přes 100 do 300 mm</t>
  </si>
  <si>
    <t>13</t>
  </si>
  <si>
    <t>162351104</t>
  </si>
  <si>
    <t>Vodorovné přemístění do 1000 m výkopku/sypaniny z horniny třídy těžitelnosti I, skupiny 1 až 3</t>
  </si>
  <si>
    <t>-38464745</t>
  </si>
  <si>
    <t>Vodorovné přemístění výkopku nebo sypaniny po suchu na obvyklém dopravním prostředku, bez naložení výkopku, avšak se složením bez rozhrnutí z horniny třídy těžitelnosti I skupiny 1 až 3 na vzdálenost přes 500 do 1 000 m</t>
  </si>
  <si>
    <t>"viz vodor.př. do 10 km</t>
  </si>
  <si>
    <t>(20-10)*429,975</t>
  </si>
  <si>
    <t>14</t>
  </si>
  <si>
    <t>1717198789</t>
  </si>
  <si>
    <t>"viz nakládání - odvoz na mezideponii a zpět</t>
  </si>
  <si>
    <t>602,117*2</t>
  </si>
  <si>
    <t>-1977735193</t>
  </si>
  <si>
    <t>621,405*2</t>
  </si>
  <si>
    <t>16</t>
  </si>
  <si>
    <t>162751117</t>
  </si>
  <si>
    <t>Vodorovné přemístění do 10000 m výkopku/sypaniny z horniny třídy těžitelnosti I, skupiny 1 až 3</t>
  </si>
  <si>
    <t>1130707941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</si>
  <si>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</si>
  <si>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"viz výkopy - zásyp</t>
  </si>
  <si>
    <t>384,882+36,75-9,15</t>
  </si>
  <si>
    <t>" zbytek  cca 70% z drnu</t>
  </si>
  <si>
    <t>249,90*0,1*0,7</t>
  </si>
  <si>
    <t>17</t>
  </si>
  <si>
    <t>162751119</t>
  </si>
  <si>
    <t>Příplatek k vodorovnému přemístění výkopku/sypaniny z horniny třídy těžitelnosti I, skupiny 1 až 3 ZKD 1000 m přes 10000 m</t>
  </si>
  <si>
    <t>-1617919741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</si>
  <si>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</si>
  <si>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18</t>
  </si>
  <si>
    <t>162751137</t>
  </si>
  <si>
    <t>Vodorovné přemístění do 10000 m výkopku/sypaniny z horniny třídy těžitelnosti II, skupiny 4 a 5</t>
  </si>
  <si>
    <t>-1045233494</t>
  </si>
  <si>
    <t>Vodorovné přemístění výkopku nebo sypaniny po suchu na obvyklém dopravním prostředku, bez naložení výkopku, avšak se složením bez rozhrnutí z horniny třídy těžitelnosti II skupiny 4 a 5 na vzdálenost přes 9 000 do 10 000 m</t>
  </si>
  <si>
    <t>"viz svisl př. hor 5-7</t>
  </si>
  <si>
    <t>1,042</t>
  </si>
  <si>
    <t>19</t>
  </si>
  <si>
    <t>162751139</t>
  </si>
  <si>
    <t>Příplatek k vodorovnému přemístění výkopku/sypaniny z horniny třídy těžitelnosti II, skupiny 4 a 5 ZKD 1000 m přes 10000 m</t>
  </si>
  <si>
    <t>1730280704</t>
  </si>
  <si>
    <t>Vodorovné přemístění výkopku nebo sypaniny po suchu na obvyklém dopravním prostředku, bez naložení výkopku, avšak se složením bez rozhrnutí z horniny třídy těžitelnosti II skupiny 4 a 5 na vzdálenost Příplatek k ceně za každých dalších i započatých 1 000 m</t>
  </si>
  <si>
    <t>"viz vodor.př. do 10 km hor 5-7</t>
  </si>
  <si>
    <t>(20-10)*1,042</t>
  </si>
  <si>
    <t>20</t>
  </si>
  <si>
    <t>167151111</t>
  </si>
  <si>
    <t>Nakládání výkopku z hornin třídy těžitelnosti I, skupiny 1 až 3 přes 100 m3</t>
  </si>
  <si>
    <t>1841284975</t>
  </si>
  <si>
    <t>Nakládání, skládání a překládání neulehlého výkopku nebo sypaniny strojně nakládání, množství přes 100 m3, z hornin třídy těžitelnosti I, skupiny 1 až 3</t>
  </si>
  <si>
    <t>"zásyp</t>
  </si>
  <si>
    <t>9,15</t>
  </si>
  <si>
    <t xml:space="preserve">"ornice </t>
  </si>
  <si>
    <t>612,255</t>
  </si>
  <si>
    <t>171201231</t>
  </si>
  <si>
    <t>Poplatek za uložení zeminy a kamení na recyklační skládce (skládkovné) kód odpadu 17 05 04</t>
  </si>
  <si>
    <t>t</t>
  </si>
  <si>
    <t>-1849346198</t>
  </si>
  <si>
    <t>Poplatek za uložení stavebního odpadu na recyklační skládce (skládkovné) zeminy a kamení zatříděného do Katalogu odpadů pod kódem 17 05 04</t>
  </si>
  <si>
    <t>"viz uložení na skládky</t>
  </si>
  <si>
    <t>"viz vodor.př. do 10 km hor 1-4</t>
  </si>
  <si>
    <t>429,975*1,75</t>
  </si>
  <si>
    <t>1,042*2,0</t>
  </si>
  <si>
    <t>22</t>
  </si>
  <si>
    <t>174101101</t>
  </si>
  <si>
    <t>Zásyp jam, šachet rýh nebo kolem objektů sypaninou se zhutněním</t>
  </si>
  <si>
    <t>-1254959565</t>
  </si>
  <si>
    <t>Zásyp sypaninou z jakékoliv horniny strojně s uložením výkopku ve vrstvách se zhutněním jam, šachet, rýh nebo kolem objektů v těchto vykopávkách</t>
  </si>
  <si>
    <t>23</t>
  </si>
  <si>
    <t>181151322</t>
  </si>
  <si>
    <t>Plošná úprava terénu přes 500 m2 zemina skupiny 1 až 4 nerovnosti do 150 mm ve svahu do 1:2</t>
  </si>
  <si>
    <t>450214125</t>
  </si>
  <si>
    <t>Plošná úprava terénu v zemině skupiny 1 až 4 s urovnáním povrchu bez doplnění ornice souvislé plochy přes 500 m2 při nerovnostech terénu přes 100 do 150 mm na svahu přes 1:5 do 1:2</t>
  </si>
  <si>
    <t>"viz zatravnění</t>
  </si>
  <si>
    <t xml:space="preserve">"v.č.D.1,b,1,1,+ TZ , </t>
  </si>
  <si>
    <t>569</t>
  </si>
  <si>
    <t>24</t>
  </si>
  <si>
    <t>171201101.1</t>
  </si>
  <si>
    <t>Uložení sypaniny do násypů s rozprostřením sypaniny ve vrstvách a s hrubým urovnáním nezhutněných z jakýchkoliv hornin</t>
  </si>
  <si>
    <t>455695011</t>
  </si>
  <si>
    <t>"rozprostření  přebytku ornice</t>
  </si>
  <si>
    <t>" získaná ornice cca 30% z drnu</t>
  </si>
  <si>
    <t>249,90*0,1*0,3</t>
  </si>
  <si>
    <t>"použitá ornice k ohumusení</t>
  </si>
  <si>
    <t>612,255-158,5*0,1</t>
  </si>
  <si>
    <t>25</t>
  </si>
  <si>
    <t>181951112</t>
  </si>
  <si>
    <t>Úprava pláně v hornině třídy těžitelnosti I, skupiny 1 až 3 se zhutněním strojně</t>
  </si>
  <si>
    <t>-1847711740</t>
  </si>
  <si>
    <t>Úprava pláně vyrovnáním výškových rozdílů strojně v hornině třídy těžitelnosti I, skupiny 1 až 3 se zhutněním</t>
  </si>
  <si>
    <t>"cesta</t>
  </si>
  <si>
    <t>1969,50+75,5</t>
  </si>
  <si>
    <t>(21+11)*1,6</t>
  </si>
  <si>
    <t>(49+24+36+54)*1,6</t>
  </si>
  <si>
    <t>(17+46+41+14+20)*1,6</t>
  </si>
  <si>
    <t>26</t>
  </si>
  <si>
    <t>182151111</t>
  </si>
  <si>
    <t>Svahování v zářezech v hornině třídy těžitelnosti I, skupiny 1 až 3 strojně</t>
  </si>
  <si>
    <t>-309544577</t>
  </si>
  <si>
    <t>Svahování trvalých svahů do projektovaných profilů strojně s potřebným přemístěním výkopku při svahování v zářezech v hornině třídy těžitelnosti I, skupiny 1 až 3</t>
  </si>
  <si>
    <t xml:space="preserve">"v.č.D.1,b,1,1 + TZ , </t>
  </si>
  <si>
    <t>62</t>
  </si>
  <si>
    <t>27</t>
  </si>
  <si>
    <t>182201101</t>
  </si>
  <si>
    <t>Svahování násypů strojně</t>
  </si>
  <si>
    <t>-1455562713</t>
  </si>
  <si>
    <t>Svahování trvalých svahů do projektovaných profilů strojně s potřebným přemístěním výkopku při svahování násypů v jakékoliv hornině</t>
  </si>
  <si>
    <t>"v.č. C.1.2.2. + C.1.4 + TZ + výkaz kubatur</t>
  </si>
  <si>
    <t>83</t>
  </si>
  <si>
    <t>28</t>
  </si>
  <si>
    <t>181301111</t>
  </si>
  <si>
    <t>Rozprostření ornice tl vrstvy do 200 mm pl přes 500 m2 v rovině nebo ve svahu do 1:5 strojně</t>
  </si>
  <si>
    <t>419650713</t>
  </si>
  <si>
    <t>Rozprostření a urovnání ornice v rovině nebo ve svahu sklonu do 1:5 strojně při souvislé ploše přes 500 m2, tl. vrstvy do 200 mm</t>
  </si>
  <si>
    <t>158,5</t>
  </si>
  <si>
    <t>29</t>
  </si>
  <si>
    <t>181451121</t>
  </si>
  <si>
    <t>Založení lučního trávníku výsevem plochy přes 1000 m2 v rovině a ve svahu do 1:5</t>
  </si>
  <si>
    <t>-2024498630</t>
  </si>
  <si>
    <t>Založení trávníku na půdě předem připravené plochy přes 1000 m2 výsevem včetně utažení lučního v rovině nebo na svahu do 1:5</t>
  </si>
  <si>
    <t>158,5+410,5</t>
  </si>
  <si>
    <t>30</t>
  </si>
  <si>
    <t>M</t>
  </si>
  <si>
    <t>005R72473</t>
  </si>
  <si>
    <t>Směs travní luční IV.-sušší a vlhčí podmínky PROFI</t>
  </si>
  <si>
    <t>kg</t>
  </si>
  <si>
    <t>367083299</t>
  </si>
  <si>
    <t>569,0*0,03*1,03</t>
  </si>
  <si>
    <t>31</t>
  </si>
  <si>
    <t>185803111</t>
  </si>
  <si>
    <t>Ošetření trávníku shrabáním v rovině a svahu do 1:5</t>
  </si>
  <si>
    <t>2017815173</t>
  </si>
  <si>
    <t>Ošetření trávníku jednorázové v rovině nebo na svahu do 1:5</t>
  </si>
  <si>
    <t>32</t>
  </si>
  <si>
    <t>171201201</t>
  </si>
  <si>
    <t>Uložení sypaniny na skládky nebo meziskládky</t>
  </si>
  <si>
    <t>136292591</t>
  </si>
  <si>
    <t>Uložení sypaniny na skládky nebo meziskládky bez hutnění s upravením uložené sypaniny do předepsaného tvaru</t>
  </si>
  <si>
    <t>429,975</t>
  </si>
  <si>
    <t>Zemní práce - přípravné a přidružené práce</t>
  </si>
  <si>
    <t>33</t>
  </si>
  <si>
    <t>113202111</t>
  </si>
  <si>
    <t>Vytrhání obrub krajníků obrubníků stojatých</t>
  </si>
  <si>
    <t>m</t>
  </si>
  <si>
    <t>-1710804127</t>
  </si>
  <si>
    <t>Vytrhání obrub s vybouráním lože, s přemístěním hmot na skládku na vzdálenost do 3 m nebo s naložením na dopravní prostředek z krajníků nebo obrubníků stojatých</t>
  </si>
  <si>
    <t>"v.č. C.1.2.2. + TZ  - napojení PC na stáv komunikaci - stávající betonová obruba</t>
  </si>
  <si>
    <t>12,5</t>
  </si>
  <si>
    <t>1-2</t>
  </si>
  <si>
    <t>Odstranění zeleně</t>
  </si>
  <si>
    <t>34</t>
  </si>
  <si>
    <t>112101101</t>
  </si>
  <si>
    <t>Odstranění stromů listnatých průměru kmene do 300 mm</t>
  </si>
  <si>
    <t>528806854</t>
  </si>
  <si>
    <t>Odstranění stromů s odřezáním kmene a s odvětvením listnatých, průměru kmene přes 100 do 300 mm</t>
  </si>
  <si>
    <t>"v.č.B.4.3.</t>
  </si>
  <si>
    <t>35</t>
  </si>
  <si>
    <t>112201101</t>
  </si>
  <si>
    <t>Odstranění pařezů D do 300 mm</t>
  </si>
  <si>
    <t>-1041742409</t>
  </si>
  <si>
    <t>Odstranění pařezů strojně s jejich vykopáním, vytrháním nebo odstřelením průměru přes 100 do 300 mm</t>
  </si>
  <si>
    <t>36</t>
  </si>
  <si>
    <t>174201201</t>
  </si>
  <si>
    <t>Zásyp jam po pařezech D pařezů do 300 mm strojně</t>
  </si>
  <si>
    <t>-424387177</t>
  </si>
  <si>
    <t>Zásyp jam po pařezech strojně výkopkem z horniny získané při dobývání pařezů s hrubým urovnáním povrchu zasypávky průměru pařezu přes 100 do 300 mm</t>
  </si>
  <si>
    <t>Zakládání</t>
  </si>
  <si>
    <t>37</t>
  </si>
  <si>
    <t>245111111</t>
  </si>
  <si>
    <t>Osazení krycí desky dvoudílné</t>
  </si>
  <si>
    <t>1020437930</t>
  </si>
  <si>
    <t>Osazení prefabrikované krycí desky vodárenské studny na maltu cementovou, s vyspárovaním dvoudílné</t>
  </si>
  <si>
    <t>0,216</t>
  </si>
  <si>
    <t>38</t>
  </si>
  <si>
    <t>592257700</t>
  </si>
  <si>
    <t>deska betonová zákrytová na skruž celá 118x7,5 cm</t>
  </si>
  <si>
    <t>-565693276</t>
  </si>
  <si>
    <t>"viz osazení</t>
  </si>
  <si>
    <t>1*1,02 "Přepočtené koeficientem množství</t>
  </si>
  <si>
    <t>Úprava podloží a základ.spáry</t>
  </si>
  <si>
    <t>39</t>
  </si>
  <si>
    <t>211571112</t>
  </si>
  <si>
    <t>Výplň odvodňovacích žeber nebo trativodů štěrkopískem netříděným</t>
  </si>
  <si>
    <t>560479282</t>
  </si>
  <si>
    <t>Výplň kamenivem do rýh odvodňovacích žeber nebo trativodů bez zhutnění, s úpravou povrchu výplně štěrkopískem netříděným</t>
  </si>
  <si>
    <t>"v.č. C.1.2.2. + TZ  - km 0,000 - 0,205</t>
  </si>
  <si>
    <t>"DN 150</t>
  </si>
  <si>
    <t>40</t>
  </si>
  <si>
    <t>212572111</t>
  </si>
  <si>
    <t>Lože pro trativody ze štěrkopísku tříděného</t>
  </si>
  <si>
    <t>789159611</t>
  </si>
  <si>
    <t>205*0,35*0,07</t>
  </si>
  <si>
    <t>41</t>
  </si>
  <si>
    <t>212755216</t>
  </si>
  <si>
    <t>Trativody z drenážních trubek plastových flexibilních D 160 mm bez lože</t>
  </si>
  <si>
    <t>100604330</t>
  </si>
  <si>
    <t>Trativody bez lože z drenážních trubek plastových flexibilních D 160 mm</t>
  </si>
  <si>
    <t>205</t>
  </si>
  <si>
    <t>Komunikace</t>
  </si>
  <si>
    <t>42</t>
  </si>
  <si>
    <t>561061121</t>
  </si>
  <si>
    <t>Zřízení podkladu ze zeminy upravené vápnem, cementem, směsnými pojivy tl 400 mm plochy do 5000 m2</t>
  </si>
  <si>
    <t>-1163253583</t>
  </si>
  <si>
    <t>Zřízení podkladu ze zeminy upravené hydraulickými pojivy vápnem, cementem nebo směsnými pojivy (materiál ve specifikaci) s rozprostřením, promísením, vlhčením, zhutněním a ošetřením vodou plochy přes 1 000 do 5 000 m2, tloušťka po zhutnění přes 350 do 400 mm</t>
  </si>
  <si>
    <t>1969,50</t>
  </si>
  <si>
    <t>43</t>
  </si>
  <si>
    <t>585346200</t>
  </si>
  <si>
    <t>hydrát vápenný CL 90 velmi jemný VL</t>
  </si>
  <si>
    <t>-1118695323</t>
  </si>
  <si>
    <t xml:space="preserve">"viz zřízení podkladu </t>
  </si>
  <si>
    <t>"3%</t>
  </si>
  <si>
    <t>2502,30*0,4*0,053</t>
  </si>
  <si>
    <t>44</t>
  </si>
  <si>
    <t>564861111</t>
  </si>
  <si>
    <t>Podklad ze štěrkodrtě ŠD tl 200 mm</t>
  </si>
  <si>
    <t>-2125428931</t>
  </si>
  <si>
    <t>Podklad ze štěrkodrti ŠD s rozprostřením a zhutněním, po zhutnění tl. 200 mm</t>
  </si>
  <si>
    <t>45</t>
  </si>
  <si>
    <t>564752111</t>
  </si>
  <si>
    <t>Podklad z vibrovaného štěrku VŠ tl 150 mm</t>
  </si>
  <si>
    <t>1242156160</t>
  </si>
  <si>
    <t>Podklad nebo kryt z vibrovaného štěrku VŠ s rozprostřením, vlhčením a zhutněním, po zhutnění tl. 150 mm</t>
  </si>
  <si>
    <t>1353</t>
  </si>
  <si>
    <t>(21+11)*1,08</t>
  </si>
  <si>
    <t>(49+24+36+54)*1,08</t>
  </si>
  <si>
    <t>(17+46+41+14+20)*1,08</t>
  </si>
  <si>
    <t>46</t>
  </si>
  <si>
    <t>569R51111</t>
  </si>
  <si>
    <t xml:space="preserve">Zpevnění krajnic štěrkodrtí </t>
  </si>
  <si>
    <t>-187674484</t>
  </si>
  <si>
    <t>"krajnice - hutněná štěrkodrť</t>
  </si>
  <si>
    <t>111,5</t>
  </si>
  <si>
    <t>47</t>
  </si>
  <si>
    <t>569R40111</t>
  </si>
  <si>
    <t>Dosypání pláně štěrkodrtí (zahliněný štěrk)</t>
  </si>
  <si>
    <t>-1779290274</t>
  </si>
  <si>
    <t>86,33</t>
  </si>
  <si>
    <t>48</t>
  </si>
  <si>
    <t>565R35121</t>
  </si>
  <si>
    <t>Asfaltový beton vrstva podkladní ACP 16 + (obalované kamenivo střednězrnné - OKS) s rozprostřením a zhutněním v pruhu šířky přes 3 m, po zhutnění tl. 50 mm</t>
  </si>
  <si>
    <t>M2</t>
  </si>
  <si>
    <t>-1926705269</t>
  </si>
  <si>
    <t>410*3,0</t>
  </si>
  <si>
    <t>(21+11)</t>
  </si>
  <si>
    <t>(49+24+36+54)</t>
  </si>
  <si>
    <t>(17+46+41+14+20)</t>
  </si>
  <si>
    <t>49</t>
  </si>
  <si>
    <t>577134121</t>
  </si>
  <si>
    <t>Asfaltový beton vrstva obrusná ACO 11 (ABS) tř. I tl 40 mm š přes 3 m z nemodifikovaného asfaltu</t>
  </si>
  <si>
    <t>-398890672</t>
  </si>
  <si>
    <t>Asfaltový beton vrstva obrusná ACO 11 (ABS) s rozprostřením a se zhutněním z nemodifikovaného asfaltu v pruhu šířky přes 3 m tř. I, po zhutnění tl. 40 mm</t>
  </si>
  <si>
    <t>"viz ACP 16 +</t>
  </si>
  <si>
    <t>1563</t>
  </si>
  <si>
    <t>50</t>
  </si>
  <si>
    <t>573231111</t>
  </si>
  <si>
    <t>Postřik živičný spojovací ze silniční emulze v množství 0,70 kg/m2</t>
  </si>
  <si>
    <t>1635076640</t>
  </si>
  <si>
    <t>Postřik spojovací PS bez posypu kamenivem ze silniční emulze, v množství 0,70 kg/m2</t>
  </si>
  <si>
    <t>51</t>
  </si>
  <si>
    <t>573111115</t>
  </si>
  <si>
    <t>Postřik živičný infiltrační s posypem z asfaltu množství 2,5 kg/m2</t>
  </si>
  <si>
    <t>934240710</t>
  </si>
  <si>
    <t>Postřik infiltrační PI z asfaltu silničního s posypem kamenivem, v množství 2,50 kg/m2</t>
  </si>
  <si>
    <t>52</t>
  </si>
  <si>
    <t>584121111</t>
  </si>
  <si>
    <t>Osazení silničních dílců z ŽB do lože z kameniva těženého tl 40 mm plochy do 200 m2</t>
  </si>
  <si>
    <t>-1501134891</t>
  </si>
  <si>
    <t>Osazení silničních dílců ze železového betonu s podkladem z kameniva těženého do tl. 40 mm jakéhokoliv druhu a velikosti, na plochu jednotlivě přes 50 do 200 m2</t>
  </si>
  <si>
    <t>"hospodářské sjezdy -  km 0,276, km 0,369</t>
  </si>
  <si>
    <t>36+54</t>
  </si>
  <si>
    <t>53</t>
  </si>
  <si>
    <t>593811840</t>
  </si>
  <si>
    <t>panel silniční 300x150x21,5 cm</t>
  </si>
  <si>
    <t>-1348083962</t>
  </si>
  <si>
    <t>90/4,5</t>
  </si>
  <si>
    <t>Trubní vedení</t>
  </si>
  <si>
    <t>54</t>
  </si>
  <si>
    <t>895111141</t>
  </si>
  <si>
    <t>Drenážní šachtice normální z betonových dílců Šn-100 hl do 0,5 m</t>
  </si>
  <si>
    <t>-1461635489</t>
  </si>
  <si>
    <t>Drenážní šachtice normální z betonových dílců typ Šn 100 hl. do 0,5 m</t>
  </si>
  <si>
    <t>55</t>
  </si>
  <si>
    <t>895111149</t>
  </si>
  <si>
    <t>Příplatek ZKD 0,5 m hloubky drenážní šachtice Šn-100</t>
  </si>
  <si>
    <t>-968527769</t>
  </si>
  <si>
    <t>Drenážní šachtice normální z betonových dílců typ Šn 100 Příplatek k ceně za každých dalších i započatých 0,5 m hl.</t>
  </si>
  <si>
    <t>"viz  šachtice</t>
  </si>
  <si>
    <t>Ostatní konstrukce a práce, bourání</t>
  </si>
  <si>
    <t>56</t>
  </si>
  <si>
    <t>961044111</t>
  </si>
  <si>
    <t>Bourání základů z betonu prostého</t>
  </si>
  <si>
    <t>-81590293</t>
  </si>
  <si>
    <t>Bourání základů z betonu prostého</t>
  </si>
  <si>
    <t>"v.č. C.1.2.2. + TZ  - napojení PC na stáv komunikaci - stávající betonový základ</t>
  </si>
  <si>
    <t>11*0,8</t>
  </si>
  <si>
    <t>91</t>
  </si>
  <si>
    <t>Doplňující konstrukce a práce pozemních komunikací, letišť a ploch</t>
  </si>
  <si>
    <t>57</t>
  </si>
  <si>
    <t>895R2200</t>
  </si>
  <si>
    <t>Statická zkouška únosnosti pláně</t>
  </si>
  <si>
    <t>ks</t>
  </si>
  <si>
    <t>-611489640</t>
  </si>
  <si>
    <t>"1ks/500 m2</t>
  </si>
  <si>
    <t>997</t>
  </si>
  <si>
    <t>Přesun sutě</t>
  </si>
  <si>
    <t>58</t>
  </si>
  <si>
    <t>997013811</t>
  </si>
  <si>
    <t>Poplatek za uložení na skládce (skládkovné) stavebního odpadu dřevěného kód odpadu 17 02 01</t>
  </si>
  <si>
    <t>1088010878</t>
  </si>
  <si>
    <t>Poplatek za uložení stavebního odpadu na skládce (skládkovné) dřevěného zatříděného do Katalogu odpadů pod kódem 17 02 01</t>
  </si>
  <si>
    <t>"viz pokácené stromy</t>
  </si>
  <si>
    <t>7*0,33*0,75</t>
  </si>
  <si>
    <t>59</t>
  </si>
  <si>
    <t>997221551</t>
  </si>
  <si>
    <t>Vodorovná doprava suti ze sypkých materiálů do 1 km</t>
  </si>
  <si>
    <t>1647546221</t>
  </si>
  <si>
    <t>Vodorovná doprava suti bez naložení, ale se složením a s hrubým urovnáním ze sypkých materiálů, na vzdálenost do 1 km</t>
  </si>
  <si>
    <t>60</t>
  </si>
  <si>
    <t>997221559</t>
  </si>
  <si>
    <t>Příplatek ZKD 1 km u vodorovné dopravy suti ze sypkých materiálů</t>
  </si>
  <si>
    <t>-1217696624</t>
  </si>
  <si>
    <t>Vodorovná doprava suti bez naložení, ale se složením a s hrubým urovnáním Příplatek k ceně za každý další i započatý 1 km přes 1 km</t>
  </si>
  <si>
    <t>20,163*19 "Přepočtené koeficientem množství</t>
  </si>
  <si>
    <t>61</t>
  </si>
  <si>
    <t>997221611</t>
  </si>
  <si>
    <t>Nakládání suti na dopravní prostředky pro vodorovnou dopravu</t>
  </si>
  <si>
    <t>-1135046356</t>
  </si>
  <si>
    <t>Nakládání na dopravní prostředky pro vodorovnou dopravu suti</t>
  </si>
  <si>
    <t>"viz bourání betonu</t>
  </si>
  <si>
    <t>17,60</t>
  </si>
  <si>
    <t>997221861</t>
  </si>
  <si>
    <t>Poplatek za uložení stavebního odpadu na recyklační skládce (skládkovné) z prostého betonu pod kódem 17 01 01</t>
  </si>
  <si>
    <t>-1149955746</t>
  </si>
  <si>
    <t>Poplatek za uložení stavebního odpadu na recyklační skládce (skládkovné) z prostého betonu zatříděného do Katalogu odpadů pod kódem 17 01 01</t>
  </si>
  <si>
    <t>20,163</t>
  </si>
  <si>
    <t>998</t>
  </si>
  <si>
    <t>Přesun hmot</t>
  </si>
  <si>
    <t>63</t>
  </si>
  <si>
    <t>998225111</t>
  </si>
  <si>
    <t>Přesun hmot pro pozemní komunikace s krytem z kamene, monolitickým betonovým nebo živičným</t>
  </si>
  <si>
    <t>-2124864796</t>
  </si>
  <si>
    <t>Přesun hmot pro komunikace s krytem z kameniva, monolitickým betonovým nebo živičným dopravní vzdálenost do 200 m jakékoliv délky objektu</t>
  </si>
  <si>
    <t>64</t>
  </si>
  <si>
    <t>998225191</t>
  </si>
  <si>
    <t>Příplatek k přesunu hmot pro pozemní komunikace s krytem z kamene, živičným, betonovým do 1000 m</t>
  </si>
  <si>
    <t>-184560039</t>
  </si>
  <si>
    <t>Přesun hmot pro komunikace s krytem z kameniva, monolitickým betonovým nebo živičným Příplatek k ceně za zvětšený přesun přes vymezenou největší dopravní vzdálenost do 1000 m</t>
  </si>
  <si>
    <t>SO 13 - Ochranný příkop OP1</t>
  </si>
  <si>
    <t>21534</t>
  </si>
  <si>
    <t>42.99.19</t>
  </si>
  <si>
    <t xml:space="preserve">    27 - Zakládání - základy</t>
  </si>
  <si>
    <t xml:space="preserve">    3 - Svislé a kompletní konstrukce</t>
  </si>
  <si>
    <t xml:space="preserve">    4 - Vodorovné konstrukce</t>
  </si>
  <si>
    <t xml:space="preserve">    96 - Bourání konstrukcí</t>
  </si>
  <si>
    <t>PSV - Práce a dodávky PSV</t>
  </si>
  <si>
    <t xml:space="preserve">    762 - Konstrukce tesařské</t>
  </si>
  <si>
    <t xml:space="preserve">    721 - Zdravotechnika - vnitřní kanalizace</t>
  </si>
  <si>
    <t xml:space="preserve">    767 - Konstrukce zámečnické</t>
  </si>
  <si>
    <t>111R31115</t>
  </si>
  <si>
    <t>Sejmutí drnu tl do 150 mm s přemístěním do 50 m nebo naložením na dopravní prostředek</t>
  </si>
  <si>
    <t>-45513789</t>
  </si>
  <si>
    <t>"v.č. C.3.2. + TZ ,  km 0,000-0,012 , km 0,438-0,554</t>
  </si>
  <si>
    <t>(12+116)*3,232</t>
  </si>
  <si>
    <t>111R31116</t>
  </si>
  <si>
    <t>1922212257</t>
  </si>
  <si>
    <t>413,696</t>
  </si>
  <si>
    <t>564912639</t>
  </si>
  <si>
    <t>"v.č. C.3.2. + TZ + výkaz kubatur</t>
  </si>
  <si>
    <t>"km 0,000-0,554</t>
  </si>
  <si>
    <t>(554-12-116)*3,232</t>
  </si>
  <si>
    <t>"pod drnem</t>
  </si>
  <si>
    <t>" km 0,000-0,012 , km 0,438-0,554</t>
  </si>
  <si>
    <t>"nezpevněný rigol</t>
  </si>
  <si>
    <t>27*2,15</t>
  </si>
  <si>
    <t>"manipulační pruh km 0,016-0,065</t>
  </si>
  <si>
    <t>49*5</t>
  </si>
  <si>
    <t>1463218611</t>
  </si>
  <si>
    <t>"v.č.C.3.7.2.1.  - stávající meliorační šachta</t>
  </si>
  <si>
    <t>3,14*1,0*0,12*2,25+3,14*0,6*0,6*0,15</t>
  </si>
  <si>
    <t>"stávající potrubí DN 700</t>
  </si>
  <si>
    <t>3,14*0,7*0,1*22+1*0,15*22</t>
  </si>
  <si>
    <t>131251106</t>
  </si>
  <si>
    <t>Hloubení jam nezapažených v hornině třídy těžitelnosti I, skupiny 3 objem do 5000 m3 strojně</t>
  </si>
  <si>
    <t>434664156</t>
  </si>
  <si>
    <t>Hloubení nezapažených jam a zářezů strojně s urovnáním dna do předepsaného profilu a spádu v hornině třídy těžitelnosti I skupiny 3 přes 1 000 do 5 000 m3</t>
  </si>
  <si>
    <t>"v.č. C.3.2-5.+ TZ - výpis kubatur</t>
  </si>
  <si>
    <t xml:space="preserve">"výkop </t>
  </si>
  <si>
    <t>461,93</t>
  </si>
  <si>
    <t>"pro opevnění</t>
  </si>
  <si>
    <t>262,12</t>
  </si>
  <si>
    <t>"nezpevněný rigol dl. 27m</t>
  </si>
  <si>
    <t>6,5</t>
  </si>
  <si>
    <t>"propust na cestě C11 v.č. 3.7.1.1.</t>
  </si>
  <si>
    <t>(1,66+1,2+1,66+1,2+1,05+1,05)*0,5*2,1*9,25</t>
  </si>
  <si>
    <t>"jímka</t>
  </si>
  <si>
    <t>(2,1+1,2+2,1+1,2+1,05+1,05)*0,5*2,1*(1,442+4,542)</t>
  </si>
  <si>
    <t>"propust na stávající polní cestě -  v.č. 3.7.2.1.</t>
  </si>
  <si>
    <t>(1,66+1,66+1,2+1,2+1,2+1,2)*0,5*2,4*11,50</t>
  </si>
  <si>
    <t>"propustek DN 800 -  v.č. 3.7.3.</t>
  </si>
  <si>
    <t>"km 0,2955</t>
  </si>
  <si>
    <t>(1,4+1,4+1,2+1,2+0,85+0,85)*0,5*1,7*15</t>
  </si>
  <si>
    <t>"km 0,3895</t>
  </si>
  <si>
    <t>(1,4+1,4+1,2+1,2+0,8+0,8)*0,5*1,6*15</t>
  </si>
  <si>
    <t>"v.č. C.3.2.+ TZ + výpis kubatur - kamenná rovnanina</t>
  </si>
  <si>
    <t>88*0,4</t>
  </si>
  <si>
    <t>"v.č.C.3.7.2.1.  - meliorační hlavník</t>
  </si>
  <si>
    <t>1,7*0,4</t>
  </si>
  <si>
    <t>"dokopávka pro dlažbu viz dlažba</t>
  </si>
  <si>
    <t>433,816*0,3</t>
  </si>
  <si>
    <t>-1227642108</t>
  </si>
  <si>
    <t>"km 0,182 - bloky lávky</t>
  </si>
  <si>
    <t>1,2*0,5*1,0*2</t>
  </si>
  <si>
    <t>"v.č.C.3.7.2.1 - propustek na stávající polní cestě</t>
  </si>
  <si>
    <t>"čelní zídky</t>
  </si>
  <si>
    <t>6,8*0,7*0,9*2+6,8*0,5*1,7*2</t>
  </si>
  <si>
    <t>"prahy</t>
  </si>
  <si>
    <t>"v.č.C.3.7.1.1. -</t>
  </si>
  <si>
    <t>(2,14+0,6+2,14)*0,3*0,9+1,8*0,6*0,8</t>
  </si>
  <si>
    <t>"v.č.C.3.7.2.1. -</t>
  </si>
  <si>
    <t>(3,67+3,67+0,6)*0,3*0,8*2</t>
  </si>
  <si>
    <t>"v.č.C.3.7.3</t>
  </si>
  <si>
    <t>"propustek v km 0,2955</t>
  </si>
  <si>
    <t>(1,59+1,59+0,4)*0,3*0,9*2</t>
  </si>
  <si>
    <t>"propustek v km 0,3895</t>
  </si>
  <si>
    <t>(1,83+1,83+0,4)*0,3*0,9*2</t>
  </si>
  <si>
    <t>"prah v km 0,089, 0,168, 0,202, 0,339</t>
  </si>
  <si>
    <t>(1,26+1,26+0,6)*0,3*0,6*4</t>
  </si>
  <si>
    <t>-273766439</t>
  </si>
  <si>
    <t>162201403</t>
  </si>
  <si>
    <t>Vodorovné přemístění větví stromů listnatých do 1 km D kmene do 700 mm</t>
  </si>
  <si>
    <t>1988571161</t>
  </si>
  <si>
    <t>Vodorovné přemístění větví, kmenů nebo pařezů s naložením, složením a dopravou do 1000 m větví stromů listnatých, průměru kmene přes 500 do 700 mm</t>
  </si>
  <si>
    <t>604960378</t>
  </si>
  <si>
    <t>162201413</t>
  </si>
  <si>
    <t>Vodorovné přemístění kmenů stromů listnatých do 1 km D kmene do 700 mm</t>
  </si>
  <si>
    <t>929971900</t>
  </si>
  <si>
    <t>Vodorovné přemístění větví, kmenů nebo pařezů s naložením, složením a dopravou do 1000 m kmenů stromů listnatých, průměru přes 500 do 700 mm</t>
  </si>
  <si>
    <t>-586053290</t>
  </si>
  <si>
    <t>162201423</t>
  </si>
  <si>
    <t>Vodorovné přemístění pařezů do 1 km D do 700 mm</t>
  </si>
  <si>
    <t>-276061438</t>
  </si>
  <si>
    <t>Vodorovné přemístění větví, kmenů nebo pařezů s naložením, složením a dopravou do 1000 m pařezů kmenů, průměru přes 500 do 700 mm</t>
  </si>
  <si>
    <t>921570275</t>
  </si>
  <si>
    <t>4*14</t>
  </si>
  <si>
    <t>162301933</t>
  </si>
  <si>
    <t>Příplatek k vodorovnému přemístění větví stromů listnatých D kmene do 700 mm ZKD 1 km</t>
  </si>
  <si>
    <t>546804793</t>
  </si>
  <si>
    <t>Vodorovné přemístění větví, kmenů nebo pařezů s naložením, složením a dopravou Příplatek k cenám za každých dalších i započatých 1000 m přes 1000 m větví stromů listnatých, průměru kmene přes 500 do 700 mm</t>
  </si>
  <si>
    <t>1*14</t>
  </si>
  <si>
    <t>-2095197673</t>
  </si>
  <si>
    <t>162301953</t>
  </si>
  <si>
    <t>Příplatek k vodorovnému přemístění kmenů stromů listnatých D kmene do 700 mm ZKD 1 km</t>
  </si>
  <si>
    <t>1628852972</t>
  </si>
  <si>
    <t>Vodorovné přemístění větví, kmenů nebo pařezů s naložením, složením a dopravou Příplatek k cenám za každých dalších i započatých 1000 m přes 1000 m kmenů stromů listnatých, o průměru přes 500 do 700 mm</t>
  </si>
  <si>
    <t>-778061708</t>
  </si>
  <si>
    <t>162301973</t>
  </si>
  <si>
    <t>Příplatek k vodorovnému přemístění pařezů D 700 mm ZKD 1 km</t>
  </si>
  <si>
    <t>928232794</t>
  </si>
  <si>
    <t>Vodorovné přemístění větví, kmenů nebo pařezů s naložením, složením a dopravou Příplatek k cenám za každých dalších i započatých 1000 m přes 1000 m pařezů kmenů, průměru přes 500 do 700 mm</t>
  </si>
  <si>
    <t>-1377571940</t>
  </si>
  <si>
    <t>1183,166*2</t>
  </si>
  <si>
    <t>1199418108</t>
  </si>
  <si>
    <t xml:space="preserve">"viz. výkopy - násyp - zásyp </t>
  </si>
  <si>
    <t>1308,821+33,693-106,976-353,591</t>
  </si>
  <si>
    <t xml:space="preserve">"zbytek z protřepání drnu </t>
  </si>
  <si>
    <t>413,696*0,15*0,7</t>
  </si>
  <si>
    <t>-1354107693</t>
  </si>
  <si>
    <t>"viz vodor,př, do 10 km</t>
  </si>
  <si>
    <t>(20-10)*925,385</t>
  </si>
  <si>
    <t>-1709976766</t>
  </si>
  <si>
    <t>"viz svisl př. hor. 5-7</t>
  </si>
  <si>
    <t>9,153</t>
  </si>
  <si>
    <t>-1570175016</t>
  </si>
  <si>
    <t>"viz vodor př do 10 km hor 5-7</t>
  </si>
  <si>
    <t>(20-10)*9,153</t>
  </si>
  <si>
    <t>1829758118</t>
  </si>
  <si>
    <t>"počítáme že protřepáním drnu získáme  ornici cca 30% z drnu</t>
  </si>
  <si>
    <t>413,696*0,15*0,3</t>
  </si>
  <si>
    <t>"ornice</t>
  </si>
  <si>
    <t>586,704</t>
  </si>
  <si>
    <t>"zemina  k ohumusení</t>
  </si>
  <si>
    <t>1172,80*0,1</t>
  </si>
  <si>
    <t>"zásyp -  zpět</t>
  </si>
  <si>
    <t>353,591</t>
  </si>
  <si>
    <t>"zemina na násyp</t>
  </si>
  <si>
    <t>106,975</t>
  </si>
  <si>
    <t>171151103</t>
  </si>
  <si>
    <t>Uložení sypaniny z hornin soudržných do násypů zhutněných strojně</t>
  </si>
  <si>
    <t>1217554812</t>
  </si>
  <si>
    <t>Uložení sypanin do násypů strojně s rozprostřením sypaniny ve vrstvách a s hrubým urovnáním zhutněných z hornin soudržných jakékoliv třídy těžitelnosti</t>
  </si>
  <si>
    <t>"v.č. C.3.2.  + TZ + - výpis kubatur</t>
  </si>
  <si>
    <t>"násyp valu</t>
  </si>
  <si>
    <t>106,976</t>
  </si>
  <si>
    <t>142065561</t>
  </si>
  <si>
    <t>925,385*1,75</t>
  </si>
  <si>
    <t>9,153*2,2</t>
  </si>
  <si>
    <t>174201101</t>
  </si>
  <si>
    <t>Zásyp jam, šachet rýh nebo kolem objektů sypaninou bez zhutnění</t>
  </si>
  <si>
    <t>-1977644281</t>
  </si>
  <si>
    <t>Zásyp sypaninou z jakékoliv horniny strojně s uložením výkopku ve vrstvách bez zhutnění jam, šachet, rýh nebo kolem objektů v těchto vykopávkách</t>
  </si>
  <si>
    <t>"v.č. C.3.2, + TZ +  tabulka kubatur</t>
  </si>
  <si>
    <t>53,53</t>
  </si>
  <si>
    <t>" propustky výkop</t>
  </si>
  <si>
    <t>Mezisoučet</t>
  </si>
  <si>
    <t>" propustky vytlačená kubetura</t>
  </si>
  <si>
    <t>-1,66*1,76*8</t>
  </si>
  <si>
    <t>-(3,1*2,1*0,5+(1,276+4,376+1,442+4,543)*0,5*2,1*1,75)</t>
  </si>
  <si>
    <t>-1,66*1,76*11,50</t>
  </si>
  <si>
    <t>-1,4*1,4*7,8</t>
  </si>
  <si>
    <t>-1349994025</t>
  </si>
  <si>
    <t>"viz vodor.př. do 10 km,hor 1-7</t>
  </si>
  <si>
    <t>925,385+9,153</t>
  </si>
  <si>
    <t>1389049286</t>
  </si>
  <si>
    <t>"viz.  osetí</t>
  </si>
  <si>
    <t>2099,802</t>
  </si>
  <si>
    <t>1211309464</t>
  </si>
  <si>
    <t>1172,8</t>
  </si>
  <si>
    <t>68</t>
  </si>
  <si>
    <t>"propust DN 1000</t>
  </si>
  <si>
    <t xml:space="preserve">"v.č. C.3.7.2.1. + TZ </t>
  </si>
  <si>
    <t>(1,2+7,654)*5,19</t>
  </si>
  <si>
    <t>181351103</t>
  </si>
  <si>
    <t>Rozprostření ornice tl vrstvy do 200 mm pl do 500 m2 v rovině nebo ve svahu do 1:5 strojně</t>
  </si>
  <si>
    <t>1265945541</t>
  </si>
  <si>
    <t>Rozprostření a urovnání ornice v rovině nebo ve svahu sklonu do 1:5 strojně při souvislé ploše přes 100 do 500 m2, tl. vrstvy do 200 mm</t>
  </si>
  <si>
    <t xml:space="preserve">"v.č. C.3.2. + TZ </t>
  </si>
  <si>
    <t>"manipulační pruh km 0,016-0,065 - ornice zpět</t>
  </si>
  <si>
    <t>-155978982</t>
  </si>
  <si>
    <t>1740,85</t>
  </si>
  <si>
    <t>00572473</t>
  </si>
  <si>
    <t>1305838974</t>
  </si>
  <si>
    <t>"viz založení trávníku</t>
  </si>
  <si>
    <t>2099,802*0,03*1,03</t>
  </si>
  <si>
    <t>181951111</t>
  </si>
  <si>
    <t>Úprava pláně v hornině třídy těžitelnosti I, skupiny 1 až 3 bez zhutnění strojně</t>
  </si>
  <si>
    <t>675764494</t>
  </si>
  <si>
    <t>Úprava pláně vyrovnáním výškových rozdílů strojně v hornině třídy těžitelnosti I, skupiny 1 až 3 bez zhutnění</t>
  </si>
  <si>
    <t>271,50</t>
  </si>
  <si>
    <t>(1,66+1,2)*9,25</t>
  </si>
  <si>
    <t>(2,1+1,2)*(1,442+4,542)</t>
  </si>
  <si>
    <t>(1,66+1,2)*12,90</t>
  </si>
  <si>
    <t>(1,4+1,2)*15</t>
  </si>
  <si>
    <t>"dlažba</t>
  </si>
  <si>
    <t>433,816</t>
  </si>
  <si>
    <t>1,2*0,5*2</t>
  </si>
  <si>
    <t>"v.č.C.3.7.1.1. - čelní zídka + prostor česlí</t>
  </si>
  <si>
    <t xml:space="preserve">"dno </t>
  </si>
  <si>
    <t>((1,442+1,276)*0,5*2,1+(4,542+4,376)*0,5*2,1+0,3*2,1*2)</t>
  </si>
  <si>
    <t>6,8*0,7*2</t>
  </si>
  <si>
    <t>"v.č. C.3.2.+ TZ + výpis kubatur - rovnanina</t>
  </si>
  <si>
    <t>430</t>
  </si>
  <si>
    <t>1,7</t>
  </si>
  <si>
    <t>(2,14+0,6+2,14)*0,3</t>
  </si>
  <si>
    <t>(3,67+3,67+0,6)*0,3*2</t>
  </si>
  <si>
    <t>(1,59+1,59+0,4)*0,3*2</t>
  </si>
  <si>
    <t>(1,83+1,83+0,4)*0,3*2</t>
  </si>
  <si>
    <t>(1,26+1,26+0,6)*0,3*4</t>
  </si>
  <si>
    <t>622928286</t>
  </si>
  <si>
    <t>796,15</t>
  </si>
  <si>
    <t>-812008875</t>
  </si>
  <si>
    <t>105,15</t>
  </si>
  <si>
    <t>183101121</t>
  </si>
  <si>
    <t>Hloubení jamek bez výměny půdy zeminy tř 1 až 4 objem do 1 m3 v rovině a svahu do 1:5</t>
  </si>
  <si>
    <t>-1555271507</t>
  </si>
  <si>
    <t>Hloubení jamek pro vysazování rostlin v zemině tř.1 až 4 bez výměny půdy v rovině nebo na svahu do 1:5, objemu přes 0,40 do 1,00 m3</t>
  </si>
  <si>
    <t>"v.č.C.1.4 +  TZ - stromy</t>
  </si>
  <si>
    <t>184102113</t>
  </si>
  <si>
    <t>Výsadba dřeviny s balem D do 0,4 m do jamky se zalitím v rovině a svahu do 1:5</t>
  </si>
  <si>
    <t>1371458160</t>
  </si>
  <si>
    <t>Výsadba dřeviny s balem do předem vyhloubené jamky se zalitím v rovině nebo na svahu do 1:5, při průměru balu přes 300 do 400 mm</t>
  </si>
  <si>
    <t>PCcena.2</t>
  </si>
  <si>
    <t>Lípa srdčitá (malolistá) - Tilia cordata</t>
  </si>
  <si>
    <t>1015273073</t>
  </si>
  <si>
    <t>184215133</t>
  </si>
  <si>
    <t>Ukotvení kmene dřevin třemi kůly D do 0,1 m délky do 3 m</t>
  </si>
  <si>
    <t>726209409</t>
  </si>
  <si>
    <t>Ukotvení dřeviny kůly třemi kůly, délky přes 2 do 3 m</t>
  </si>
  <si>
    <t>052R1701</t>
  </si>
  <si>
    <t>kůl k dřevině tloušťka do 10 cm dl. 250 cm</t>
  </si>
  <si>
    <t>-410799242</t>
  </si>
  <si>
    <t>"viz ukotvení</t>
  </si>
  <si>
    <t>2*3</t>
  </si>
  <si>
    <t>184501121</t>
  </si>
  <si>
    <t>Zhotovení obalu z juty v jedné vrstvě v rovině a svahu do 1:5</t>
  </si>
  <si>
    <t>-1558260901</t>
  </si>
  <si>
    <t>Zhotovení obalu kmene a spodních částí větví stromu z juty v jedné vrstvě v rovině nebo na svahu do 1:5</t>
  </si>
  <si>
    <t>3,14*0,12*2*2</t>
  </si>
  <si>
    <t>184802211</t>
  </si>
  <si>
    <t>Chemické odplevelení před založením kultury nad 20 m2 postřikem na široko ve svahu do 1:2</t>
  </si>
  <si>
    <t>901838616</t>
  </si>
  <si>
    <t>Chemické odplevelení půdy před založením kultury, trávníku nebo zpevněných ploch o výměře jednotlivě přes 20 m2 na svahu přes 1:5 do 1:2 postřikem na široko</t>
  </si>
  <si>
    <t>"v.č.C.1.4 +  TZ -</t>
  </si>
  <si>
    <t>252R5510</t>
  </si>
  <si>
    <t>herbicid</t>
  </si>
  <si>
    <t>-1835638320</t>
  </si>
  <si>
    <t>"viz odplevelení</t>
  </si>
  <si>
    <t>184806112</t>
  </si>
  <si>
    <t>Řez stromů netrnitých průklestem D koruny do 4 m</t>
  </si>
  <si>
    <t>2131739821</t>
  </si>
  <si>
    <t>Řez stromů, keřů nebo růží průklestem stromů netrnitých, o průměru koruny přes 2 do 4 m</t>
  </si>
  <si>
    <t>184911421</t>
  </si>
  <si>
    <t>Mulčování rostlin kůrou tl. do 0,1 m v rovině a svahu do 1:5</t>
  </si>
  <si>
    <t>-957757672</t>
  </si>
  <si>
    <t>Mulčování vysazených rostlin mulčovací kůrou, tl. do 100 mm v rovině nebo na svahu do 1:5</t>
  </si>
  <si>
    <t>0,5*2</t>
  </si>
  <si>
    <t>103911000</t>
  </si>
  <si>
    <t>kůra mulčovací VL</t>
  </si>
  <si>
    <t>1010772950</t>
  </si>
  <si>
    <t>"viz mulčování</t>
  </si>
  <si>
    <t>0,5*0,15*2</t>
  </si>
  <si>
    <t>184R01112</t>
  </si>
  <si>
    <t>Osazení kůlu k dřevině s uvázáním délky do 3 m</t>
  </si>
  <si>
    <t>1836299850</t>
  </si>
  <si>
    <t>PCcena.6</t>
  </si>
  <si>
    <t>popruh na vyvazování š. 3cm 2m/strom</t>
  </si>
  <si>
    <t>340694433</t>
  </si>
  <si>
    <t>2*2</t>
  </si>
  <si>
    <t>184R13121</t>
  </si>
  <si>
    <t>Ochrana dřevin před okusem mechanicky plastovým chráničem v rovině a svahu do 1:5</t>
  </si>
  <si>
    <t>1780134887</t>
  </si>
  <si>
    <t>"viz stromy</t>
  </si>
  <si>
    <t>184R85011</t>
  </si>
  <si>
    <t>Hnojení výsadbové jámy tabletkami</t>
  </si>
  <si>
    <t>170117982</t>
  </si>
  <si>
    <t>2*5</t>
  </si>
  <si>
    <t>PCcena 11</t>
  </si>
  <si>
    <t>hnojivo pro stromy v tabletách</t>
  </si>
  <si>
    <t>-1526254273</t>
  </si>
  <si>
    <t>"viz hnojení</t>
  </si>
  <si>
    <t>185803105</t>
  </si>
  <si>
    <t>Shrabání a odvoz pokoseného travního porostu do 20 km</t>
  </si>
  <si>
    <t>ha</t>
  </si>
  <si>
    <t>707877571</t>
  </si>
  <si>
    <t>Shrabání a odvoz pokoseného porostu a organických naplavenin travního porostu</t>
  </si>
  <si>
    <t>"viz kosení</t>
  </si>
  <si>
    <t>1437/10000</t>
  </si>
  <si>
    <t>734784601</t>
  </si>
  <si>
    <t>082113210</t>
  </si>
  <si>
    <t>voda pitná pro ostatní odběratele</t>
  </si>
  <si>
    <t>-1271493815</t>
  </si>
  <si>
    <t>"viz zalití</t>
  </si>
  <si>
    <t>185804311</t>
  </si>
  <si>
    <t>Zalití rostlin vodou plocha do 20 m2</t>
  </si>
  <si>
    <t>483824420</t>
  </si>
  <si>
    <t>Zalití rostlin vodou plochy záhonů jednotlivě do 20 m2</t>
  </si>
  <si>
    <t>2*0,05</t>
  </si>
  <si>
    <t>185851121</t>
  </si>
  <si>
    <t>Dovoz vody pro zálivku rostlin za vzdálenost do 1000 m</t>
  </si>
  <si>
    <t>-278753364</t>
  </si>
  <si>
    <t>Dovoz vody pro zálivku rostlin na vzdálenost do 1000 m</t>
  </si>
  <si>
    <t>185851129</t>
  </si>
  <si>
    <t>Příplatek k dovozu vody pro zálivku rostlin do 1000 m ZKD 1000 m</t>
  </si>
  <si>
    <t>-1987322498</t>
  </si>
  <si>
    <t>Dovoz vody pro zálivku rostlin Příplatek k ceně za každých dalších i započatých 1000 m</t>
  </si>
  <si>
    <t>"viz dovoz vody</t>
  </si>
  <si>
    <t>(6-1)*0,1</t>
  </si>
  <si>
    <t>113107124</t>
  </si>
  <si>
    <t>Odstranění podkladu z kameniva drceného tl 400 mm ručně</t>
  </si>
  <si>
    <t>2073330109</t>
  </si>
  <si>
    <t>Odstranění podkladů nebo krytů ručně s přemístěním hmot na skládku na vzdálenost do 3 m nebo s naložením na dopravní prostředek z kameniva hrubého drceného, o tl. vrstvy přes 300 do 400 mm</t>
  </si>
  <si>
    <t>"v.č.C.3.7.2.1. + TZ</t>
  </si>
  <si>
    <t>113107142</t>
  </si>
  <si>
    <t>Odstranění podkladu živičného tl 100 mm ručně</t>
  </si>
  <si>
    <t>2059156778</t>
  </si>
  <si>
    <t>Odstranění podkladů nebo krytů ručně s přemístěním hmot na skládku na vzdálenost do 3 m nebo s naložením na dopravní prostředek živičných, o tl. vrstvy přes 50 do 100 mm</t>
  </si>
  <si>
    <t>111209111</t>
  </si>
  <si>
    <t>Spálení proutí a klestu</t>
  </si>
  <si>
    <t>-1104538254</t>
  </si>
  <si>
    <t>Spálení proutí, klestu z prořezávek a odstraněných křovin pro jakoukoliv dřevinu</t>
  </si>
  <si>
    <t>"viz odtranění křovin</t>
  </si>
  <si>
    <t>111251101</t>
  </si>
  <si>
    <t>Odstranění křovin a stromů průměru kmene do 100 mm i s kořeny sklonu terénu do 1:5 z celkové plochy do 100 m2 strojně</t>
  </si>
  <si>
    <t>-864385963</t>
  </si>
  <si>
    <t>Odstranění křovin a stromů s odstraněním kořenů strojně průměru kmene do 100 mm v rovině nebo ve svahu sklonu terénu do 1:5, při celkové ploše do 100 m2</t>
  </si>
  <si>
    <t>"viz TZ -  v.č.B.4.3 + tabulka</t>
  </si>
  <si>
    <t>1213935099</t>
  </si>
  <si>
    <t>3+1</t>
  </si>
  <si>
    <t>112101103</t>
  </si>
  <si>
    <t>Odstranění stromů listnatých průměru kmene do 700 mm</t>
  </si>
  <si>
    <t>-936501504</t>
  </si>
  <si>
    <t>Odstranění stromů s odřezáním kmene a s odvětvením listnatých, průměru kmene přes 500 do 700 mm</t>
  </si>
  <si>
    <t>65</t>
  </si>
  <si>
    <t>1897351579</t>
  </si>
  <si>
    <t>66</t>
  </si>
  <si>
    <t>112201103</t>
  </si>
  <si>
    <t>Odstranění pařezů D do 700 mm</t>
  </si>
  <si>
    <t>-1931088177</t>
  </si>
  <si>
    <t>Odstranění pařezů strojně s jejich vykopáním, vytrháním nebo odstřelením průměru přes 500 do 700 mm</t>
  </si>
  <si>
    <t>67</t>
  </si>
  <si>
    <t>1874020666</t>
  </si>
  <si>
    <t>174201203</t>
  </si>
  <si>
    <t>Zásyp jam po pařezech D pařezů do 700 mm strojně</t>
  </si>
  <si>
    <t>-766645970</t>
  </si>
  <si>
    <t>Zásyp jam po pařezech strojně výkopkem z horniny získané při dobývání pařezů s hrubým urovnáním povrchu zasypávky průměru pařezu přes 500 do 700 mm</t>
  </si>
  <si>
    <t>69</t>
  </si>
  <si>
    <t>275351111</t>
  </si>
  <si>
    <t>Bednění základových bloků tradiční oboustranné</t>
  </si>
  <si>
    <t>591254215</t>
  </si>
  <si>
    <t>Bednění základových konstrukcí bloků tradiční oboustranné</t>
  </si>
  <si>
    <t>(1,2+0,5)*2*0,2*2</t>
  </si>
  <si>
    <t>Zakládání - základy</t>
  </si>
  <si>
    <t>70</t>
  </si>
  <si>
    <t>275313611</t>
  </si>
  <si>
    <t>Základové patky z betonu tř. C 16/20</t>
  </si>
  <si>
    <t>809201180</t>
  </si>
  <si>
    <t>Základy z betonu prostého patky a bloky z betonu kamenem neprokládaného tř. C 16/20</t>
  </si>
  <si>
    <t>1,2*0,5*0,9*2</t>
  </si>
  <si>
    <t>Svislé a kompletní konstrukce</t>
  </si>
  <si>
    <t>71</t>
  </si>
  <si>
    <t>317171126</t>
  </si>
  <si>
    <t>Kotvení monolitického betonu římsy do mostovky kotvou do vývrtu</t>
  </si>
  <si>
    <t>-46121629</t>
  </si>
  <si>
    <t>"v.č.C.3.7.2.1. parapetní deska</t>
  </si>
  <si>
    <t>8*2</t>
  </si>
  <si>
    <t>72</t>
  </si>
  <si>
    <t>548792020</t>
  </si>
  <si>
    <t>kotva pro uchycení fasádních panelů římsy do vývrtu</t>
  </si>
  <si>
    <t>1473844451</t>
  </si>
  <si>
    <t>"viz kotvení</t>
  </si>
  <si>
    <t>73</t>
  </si>
  <si>
    <t>317321118</t>
  </si>
  <si>
    <t>Mostní římsy ze ŽB C 30/37</t>
  </si>
  <si>
    <t>-1569135702</t>
  </si>
  <si>
    <t>Římsy ze železového betonu C 30/37</t>
  </si>
  <si>
    <t>6,8*0,5*0,1*2</t>
  </si>
  <si>
    <t>74</t>
  </si>
  <si>
    <t>317353121</t>
  </si>
  <si>
    <t>Bednění mostních říms všech tvarů - zřízení</t>
  </si>
  <si>
    <t>1001834202</t>
  </si>
  <si>
    <t>Bednění mostní římsy zřízení všech tvarů</t>
  </si>
  <si>
    <t>(6,8+0,5)*2*0,1*2+6,8*0,1*2</t>
  </si>
  <si>
    <t>75</t>
  </si>
  <si>
    <t>317353221</t>
  </si>
  <si>
    <t>Bednění mostních říms všech tvarů - odstranění</t>
  </si>
  <si>
    <t>-924194785</t>
  </si>
  <si>
    <t>Bednění mostní římsy odstranění všech tvarů</t>
  </si>
  <si>
    <t>"viz zřízení bednění</t>
  </si>
  <si>
    <t>4,28</t>
  </si>
  <si>
    <t>76</t>
  </si>
  <si>
    <t>317361116</t>
  </si>
  <si>
    <t>Výztuž mostních říms z betonářské oceli 10 505</t>
  </si>
  <si>
    <t>978400038</t>
  </si>
  <si>
    <t>Výztuž mostních železobetonových říms z betonářské oceli 10 505 (R) nebo BSt 500</t>
  </si>
  <si>
    <t>0,0305</t>
  </si>
  <si>
    <t>77</t>
  </si>
  <si>
    <t>321321116</t>
  </si>
  <si>
    <t>Konstrukce vodních staveb ze ŽB mrazuvzdorného tř. C 30/37</t>
  </si>
  <si>
    <t>426513381</t>
  </si>
  <si>
    <t>Konstrukce vodních staveb z betonu přehrad, jezů a plavebních komor, spodní stavby vodních elektráren, jader přehrad, odběrných věží a výpustných zařízení, opěrných zdí, šachet, šachtic a ostatních konstrukcí železového pro prostředí s mrazovými cykly tř. C 30/37</t>
  </si>
  <si>
    <t>((1,442+1,276)*0,5*2,1+(4,542+4,376)*0,5*2,1+0,3*2,1*2)*0,3</t>
  </si>
  <si>
    <t>"stěny</t>
  </si>
  <si>
    <t>(1,3+4,376+1,442+4,542)*1,37*0,3+1,5*(0,5+0,4)*0,3*2+2,1*1,37*0,3*2-(1,5+0,6)*0,5*0,8*0,3*2</t>
  </si>
  <si>
    <t>"v.č.C.3.7.2 - propustek na stávající polní cestě</t>
  </si>
  <si>
    <t>6,8*0,8*0,8*2+6,8*0,5*1,8*2-3,14*0,63*0,63*0,5*2</t>
  </si>
  <si>
    <t>78</t>
  </si>
  <si>
    <t>321351010</t>
  </si>
  <si>
    <t>Bednění konstrukcí vodních staveb rovinné - zřízení</t>
  </si>
  <si>
    <t>-1024027242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</si>
  <si>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zřízení ploch rovinných</t>
  </si>
  <si>
    <t>(1,3+4,376+1,442+4,542)*1,37*2+3,1*0,5*2+(0,3+1,0+2,5+1,0+0,3)*1,37*2+2,5*0,5*2+1,5*(0,5+0,4+0,4)*2+1,5*1,37*2</t>
  </si>
  <si>
    <t>(6,8+0,5)*2*1,8*2-1,66*1,76*2</t>
  </si>
  <si>
    <t>79</t>
  </si>
  <si>
    <t>321352010</t>
  </si>
  <si>
    <t>Bednění konstrukcí vodních staveb rovinné - odstranění</t>
  </si>
  <si>
    <t>1118637315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</si>
  <si>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odstranění ploch rovinných</t>
  </si>
  <si>
    <t>106,249</t>
  </si>
  <si>
    <t>80</t>
  </si>
  <si>
    <t>321368211</t>
  </si>
  <si>
    <t>Výztuž železobetonových konstrukcí vodních staveb ze svařovaných sítí</t>
  </si>
  <si>
    <t>425447834</t>
  </si>
  <si>
    <t>Výztuž železobetonových konstrukcí vodních staveb přehrad, jezů a plavebních komor, spodní stavby vodních elektráren, jader přehrad, odběrných věží a výpustných zařízení, opěrných zdí, šachet, šachtic a ostatních konstrukcí svařované sítě z ocelových tažených drátů jakéhokoliv druhu oceli jakéhokoliv průměru a roztečí</t>
  </si>
  <si>
    <t>"v.č.C.3.7.1.1. - čelní zídka + prostor česlí + propustek</t>
  </si>
  <si>
    <t>0,15168+0,2275+0,24648+0,11376+0,46452</t>
  </si>
  <si>
    <t>"čela</t>
  </si>
  <si>
    <t>0,537</t>
  </si>
  <si>
    <t>"propustek</t>
  </si>
  <si>
    <t>0,6083</t>
  </si>
  <si>
    <t>"v.č.C.3.7.3 - propustek DN 800</t>
  </si>
  <si>
    <t>0,3982+0,5688</t>
  </si>
  <si>
    <t>81</t>
  </si>
  <si>
    <t>348171111</t>
  </si>
  <si>
    <t>Osazení mostního ocelového zábradlí nesnímatelného do betonu říms přímo</t>
  </si>
  <si>
    <t>-1803738013</t>
  </si>
  <si>
    <t>Osazení mostního ocelového zábradlí přímo do betonu říms</t>
  </si>
  <si>
    <t>"v.č. C.3.7.2.2</t>
  </si>
  <si>
    <t>"km 0,0163</t>
  </si>
  <si>
    <t>7,1*2</t>
  </si>
  <si>
    <t>82</t>
  </si>
  <si>
    <t>553R90201</t>
  </si>
  <si>
    <t>zábradlí z ocelových trubek - žárově zinkováno - specifikace viz výkres</t>
  </si>
  <si>
    <t>-2032161493</t>
  </si>
  <si>
    <t>"viz montáž</t>
  </si>
  <si>
    <t>14,2</t>
  </si>
  <si>
    <t>Vodorovné konstrukce</t>
  </si>
  <si>
    <t>451573111</t>
  </si>
  <si>
    <t>Lože pod potrubí otevřený výkop ze štěrkopísku</t>
  </si>
  <si>
    <t>-1267587488</t>
  </si>
  <si>
    <t>Lože pod potrubí, stoky a drobné objekty v otevřeném výkopu z písku a štěrkopísku do 63 mm</t>
  </si>
  <si>
    <t>1,2*0,5*0,1*2</t>
  </si>
  <si>
    <t>84</t>
  </si>
  <si>
    <t>452218142</t>
  </si>
  <si>
    <t>Zajišťovací práh z upraveného lomového kamene na cementovou maltu</t>
  </si>
  <si>
    <t>615261683</t>
  </si>
  <si>
    <t>Zajišťovací práh z upraveného lomového kamene na dně a ve svahu melioračních kanálů, s patkami nebo bez patek s dlažbovitou úpravou viditelných ploch na cementovou maltu</t>
  </si>
  <si>
    <t>(2,14+0,6+2,14)*0,3*0,9</t>
  </si>
  <si>
    <t>85</t>
  </si>
  <si>
    <t>452311131</t>
  </si>
  <si>
    <t>Podkladní desky z betonu prostého tř. C 12/15 otevřený výkop</t>
  </si>
  <si>
    <t>1366202365</t>
  </si>
  <si>
    <t>Podkladní a zajišťovací konstrukce z betonu prostého v otevřeném výkopu desky pod potrubí, stoky a drobné objekty z betonu tř. C 12/15</t>
  </si>
  <si>
    <t>((1,442+1,276)*0,5*2,1+(4,542+4,376)*0,5*2,1+0,3*2,1*2)*0,1</t>
  </si>
  <si>
    <t>6,8*0,8*0,1*2</t>
  </si>
  <si>
    <t>86</t>
  </si>
  <si>
    <t>464451112</t>
  </si>
  <si>
    <t>Prolití vrstvy z lomového kamene maltou MC 10</t>
  </si>
  <si>
    <t>37410941</t>
  </si>
  <si>
    <t>Prolití konstrukce z kamene vrstvy z lomového kamene cementovou maltou MC-10</t>
  </si>
  <si>
    <t>"viz práh z kamene</t>
  </si>
  <si>
    <t>11,501</t>
  </si>
  <si>
    <t>87</t>
  </si>
  <si>
    <t>463212111</t>
  </si>
  <si>
    <t>Rovnanina z lomového kamene upraveného s vyklínováním spár úlomky kamene</t>
  </si>
  <si>
    <t>-729672470</t>
  </si>
  <si>
    <t>Rovnanina z lomového kamene upraveného, tříděného jakékoliv tloušťky rovnaniny s vyklínováním spár a dutin úlomky kamene</t>
  </si>
  <si>
    <t>"v.č. C.3.2.+ TZ + výpis kubatur</t>
  </si>
  <si>
    <t>88</t>
  </si>
  <si>
    <t>1,7*0,3</t>
  </si>
  <si>
    <t>463212191</t>
  </si>
  <si>
    <t>Příplatek za vypracováni líce rovnaniny</t>
  </si>
  <si>
    <t>1689969105</t>
  </si>
  <si>
    <t>Rovnanina z lomového kamene upraveného, tříděného Příplatek k cenám za vypracování líce</t>
  </si>
  <si>
    <t>89</t>
  </si>
  <si>
    <t>451571111</t>
  </si>
  <si>
    <t>Lože pod dlažby ze štěrkopísku vrstva tl do 100 mm</t>
  </si>
  <si>
    <t>576724360</t>
  </si>
  <si>
    <t>Lože pod dlažby ze štěrkopísků, tl. vrstvy do 100 mm</t>
  </si>
  <si>
    <t>90</t>
  </si>
  <si>
    <t>452313131</t>
  </si>
  <si>
    <t>Podkladní bloky z betonu prostého tř. C 12/15 otevřený výkop</t>
  </si>
  <si>
    <t>895505775</t>
  </si>
  <si>
    <t>Podkladní a zajišťovací konstrukce z betonu prostého v otevřeném výkopu bloky pro potrubí z betonu tř. C 12/15</t>
  </si>
  <si>
    <t>"betonové pražce</t>
  </si>
  <si>
    <t>"v.č.C.3.7.1.1. - propustek</t>
  </si>
  <si>
    <t>0,5*0,2*0,2*13</t>
  </si>
  <si>
    <t>0,5*0,2*0,2*10</t>
  </si>
  <si>
    <t>0,5*0,2*0,2*16*2</t>
  </si>
  <si>
    <t>452353101</t>
  </si>
  <si>
    <t>Bednění podkladních bloků otevřený výkop</t>
  </si>
  <si>
    <t>-1753887042</t>
  </si>
  <si>
    <t>Bednění podkladních a zajišťovacích konstrukcí v otevřeném výkopu bloků pro potrubí</t>
  </si>
  <si>
    <t>(0,5+0,2)*0,2*2*13</t>
  </si>
  <si>
    <t>(0,5+0,2)*2*0,2*10</t>
  </si>
  <si>
    <t>(0,5+0,2)*2*0,2*16*2</t>
  </si>
  <si>
    <t>92</t>
  </si>
  <si>
    <t>465513127</t>
  </si>
  <si>
    <t>Dlažba z lomového kamene na cementovou maltu s vyspárováním tl 200 mm</t>
  </si>
  <si>
    <t>2058907826</t>
  </si>
  <si>
    <t>Dlažba z lomového kamene lomařsky upraveného na cementovou maltu, s vyspárováním cementovou maltou, tl. kamene 200 mm</t>
  </si>
  <si>
    <t>" dlažba km 0,073-0,202 ,  km 0,305-0,345 pb</t>
  </si>
  <si>
    <t>367</t>
  </si>
  <si>
    <t>"propustky</t>
  </si>
  <si>
    <t>"v.č.C.3.7.1.1</t>
  </si>
  <si>
    <t>6,76*0,6*3+(4+0,6)*0,5*3,1-3,14*0,4*0,4-3*0,4*0,5*2</t>
  </si>
  <si>
    <t>"v.č.C.3.7.2.1</t>
  </si>
  <si>
    <t>1,05*(3,67+3,67)*2+0,85*0,6*2</t>
  </si>
  <si>
    <t>((0,8+2,5)*0,5*1,59*2+0,8*0,4)*2+(0,4+2,8)*0,5*1,59*2-3,14*0,4*0,4*2</t>
  </si>
  <si>
    <t>((0,8+2,5)*0,5*1,83*2+0,8*0,4)*2+(0,4+2,8)*0,5*1,83*2-3,14*0,4*0,4*2</t>
  </si>
  <si>
    <t>93</t>
  </si>
  <si>
    <t>583806500</t>
  </si>
  <si>
    <t>kámen lomový neupravený žula, třída I netříděný</t>
  </si>
  <si>
    <t>-1890163215</t>
  </si>
  <si>
    <t>"viz dlažba</t>
  </si>
  <si>
    <t>433,816*0,2*2,5</t>
  </si>
  <si>
    <t>94</t>
  </si>
  <si>
    <t>451311511</t>
  </si>
  <si>
    <t>Podklad pod dlažbu z betonu prostého pro prostředí s mrazovými cykly C 25/30 tl do 100 mm</t>
  </si>
  <si>
    <t>502322667</t>
  </si>
  <si>
    <t>Podklad pod dlažbu z betonu prostého pro prostředí s mrazovými cykly tř. C 25/30 tl. do 100 mm</t>
  </si>
  <si>
    <t>95</t>
  </si>
  <si>
    <t>451571211</t>
  </si>
  <si>
    <t>Lože pod dlažby z kameniva těženého hrubého vrstva tl do 100 mm</t>
  </si>
  <si>
    <t>267975603</t>
  </si>
  <si>
    <t>Lože pod dlažby z kameniva těženého hrubého, tl. vrstvy do 100 mm</t>
  </si>
  <si>
    <t>96</t>
  </si>
  <si>
    <t>-556420034</t>
  </si>
  <si>
    <t>97</t>
  </si>
  <si>
    <t>566866612</t>
  </si>
  <si>
    <t>98</t>
  </si>
  <si>
    <t>-1565588538</t>
  </si>
  <si>
    <t>99</t>
  </si>
  <si>
    <t>1129247586</t>
  </si>
  <si>
    <t>(1,2+7,654)*5,19*0,25</t>
  </si>
  <si>
    <t>100</t>
  </si>
  <si>
    <t>466640349</t>
  </si>
  <si>
    <t>101</t>
  </si>
  <si>
    <t>1204529969</t>
  </si>
  <si>
    <t>102</t>
  </si>
  <si>
    <t>-2146807147</t>
  </si>
  <si>
    <t>103</t>
  </si>
  <si>
    <t>934953112</t>
  </si>
  <si>
    <t>Obsluhovací lávka l nad 2 do 3 m</t>
  </si>
  <si>
    <t>-796314433</t>
  </si>
  <si>
    <t>Přepadová a ochranná zařízení nádrží obsluhovací lávka z ochranných brlí na přepadech rybníků ze dřeva, s ochranným nátěrem, délky přes 2 do 3 m</t>
  </si>
  <si>
    <t>"viz TZ</t>
  </si>
  <si>
    <t>3*1,2</t>
  </si>
  <si>
    <t>104</t>
  </si>
  <si>
    <t>952903112</t>
  </si>
  <si>
    <t>Vyčištění objektů ČOV, nádrží, žlabů a kanálů při v do 3,5 m</t>
  </si>
  <si>
    <t>-1481946464</t>
  </si>
  <si>
    <t>Vyčištění objektů čistíren odpadních vod, nádrží, žlabů nebo kanálů světlé výšky prostoru do 3,5 m</t>
  </si>
  <si>
    <t>"v.č.C.3.7.1.1.</t>
  </si>
  <si>
    <t>(1,442+4,542)*1,5</t>
  </si>
  <si>
    <t>105</t>
  </si>
  <si>
    <t>919521180</t>
  </si>
  <si>
    <t>Zřízení silničního propustku z trub betonových nebo ŽB DN 1000</t>
  </si>
  <si>
    <t>-1898491847</t>
  </si>
  <si>
    <t>Zřízení silničního propustku z trub betonových nebo železobetonových DN 1000 mm</t>
  </si>
  <si>
    <t>"v.č.C.3.7.1.1. - propust na cestě C11</t>
  </si>
  <si>
    <t>9,25</t>
  </si>
  <si>
    <t>106</t>
  </si>
  <si>
    <t>592224140</t>
  </si>
  <si>
    <t>trouba hrdlová přímá železobetonová s integrovaným těsněním 100 x 250 x 13 cm</t>
  </si>
  <si>
    <t>-693732283</t>
  </si>
  <si>
    <t>"9,25/2,5=3,7</t>
  </si>
  <si>
    <t>9*1,01 "Přepočtené koeficientem množství</t>
  </si>
  <si>
    <t>107</t>
  </si>
  <si>
    <t>919521160</t>
  </si>
  <si>
    <t>Zřízení silničního propustku z trub betonových nebo ŽB DN 800</t>
  </si>
  <si>
    <t>-2086323093</t>
  </si>
  <si>
    <t>Zřízení silničního propustku z trub betonových nebo železobetonových DN 800 mm</t>
  </si>
  <si>
    <t>15*2</t>
  </si>
  <si>
    <t>108</t>
  </si>
  <si>
    <t>592224120</t>
  </si>
  <si>
    <t>trouba hrdlová přímá železobetonová s integrovaným těsněním 80 x 250 x 11,5 cm</t>
  </si>
  <si>
    <t>-1187456613</t>
  </si>
  <si>
    <t>6*2</t>
  </si>
  <si>
    <t>12*1,01 "Přepočtené koeficientem množství</t>
  </si>
  <si>
    <t>109</t>
  </si>
  <si>
    <t>919535555</t>
  </si>
  <si>
    <t>Obetonování trubního propustku betonem prostým tř. C 12/15</t>
  </si>
  <si>
    <t>1491770634</t>
  </si>
  <si>
    <t>Obetonování trubního propustku betonem prostým bez zvýšených nároků na prostředí tř. C 12/15</t>
  </si>
  <si>
    <t>9,25*1,66*1,76-9,25*3,14*0,563*0,563</t>
  </si>
  <si>
    <t>12,5*1,66*1,76-12,5*3,14*0,563*0,563</t>
  </si>
  <si>
    <t>15*2*1,4*1,40-15*2*3,14*0,51*0,51</t>
  </si>
  <si>
    <t>110</t>
  </si>
  <si>
    <t>977211111.1</t>
  </si>
  <si>
    <t>Řezání železobetonových konstrukcí stěnovou pilou do průměru řezané výztuže 16 mm hloubka řezu do 200 mm</t>
  </si>
  <si>
    <t>-1917153782</t>
  </si>
  <si>
    <t>"v.č. C. 3.7.1.1</t>
  </si>
  <si>
    <t>"úprava čel trub propustku DN 1000</t>
  </si>
  <si>
    <t>4,63</t>
  </si>
  <si>
    <t>"v.č. C. 3.7.3</t>
  </si>
  <si>
    <t>"úprava čel trub propustku DN 800</t>
  </si>
  <si>
    <t>3,704*2*2</t>
  </si>
  <si>
    <t>Bourání konstrukcí</t>
  </si>
  <si>
    <t>111</t>
  </si>
  <si>
    <t>966008113</t>
  </si>
  <si>
    <t>Bourání trubního propustku do DN 800</t>
  </si>
  <si>
    <t>548408980</t>
  </si>
  <si>
    <t>Bourání trubního propustku s odklizením a uložením vybouraného materiálu na skládku na vzdálenost do 3 m nebo s naložením na dopravní prostředek z trub DN přes 500 do 800 mm</t>
  </si>
  <si>
    <t>"v.č. C.3.7.2.1.</t>
  </si>
  <si>
    <t>112</t>
  </si>
  <si>
    <t>483616631</t>
  </si>
  <si>
    <t>"pokácené stromy</t>
  </si>
  <si>
    <t>4*0,33*0,75</t>
  </si>
  <si>
    <t>1*1,94*0,75</t>
  </si>
  <si>
    <t>113</t>
  </si>
  <si>
    <t>-1509050348</t>
  </si>
  <si>
    <t>114</t>
  </si>
  <si>
    <t>-347340118</t>
  </si>
  <si>
    <t>40,088*19 "Přepočtené koeficientem množství</t>
  </si>
  <si>
    <t>115</t>
  </si>
  <si>
    <t>997221873</t>
  </si>
  <si>
    <t>-1597344773</t>
  </si>
  <si>
    <t>"viz odstranění podkladu</t>
  </si>
  <si>
    <t>10,44</t>
  </si>
  <si>
    <t>116</t>
  </si>
  <si>
    <t>997221875</t>
  </si>
  <si>
    <t>Poplatek za uložení stavebního odpadu na recyklační skládce (skládkovné) asfaltového bez obsahu dehtu zatříděného do Katalogu odpadů pod kódem 17 03 02</t>
  </si>
  <si>
    <t>1864989201</t>
  </si>
  <si>
    <t>"viz odstranění krytu</t>
  </si>
  <si>
    <t>3,96</t>
  </si>
  <si>
    <t>117</t>
  </si>
  <si>
    <t>998332011</t>
  </si>
  <si>
    <t>Přesun hmot pro úpravy vodních toků a kanály</t>
  </si>
  <si>
    <t>372760415</t>
  </si>
  <si>
    <t>Přesun hmot pro úpravy vodních toků a kanály, hráze rybníků apod. dopravní vzdálenost do 500 m</t>
  </si>
  <si>
    <t>118</t>
  </si>
  <si>
    <t>998332091</t>
  </si>
  <si>
    <t>Příplatek k přesunu hmot pro úpravy vodních toků za zvětšený přesun do 1000 m</t>
  </si>
  <si>
    <t>1597465880</t>
  </si>
  <si>
    <t>Přesun hmot pro úpravy vodních toků a kanály, hráze rybníků apod. Příplatek k ceně za zvětšený přesun přes vymezenou největší dopravní vzdálenost do 1 000 m</t>
  </si>
  <si>
    <t>PSV</t>
  </si>
  <si>
    <t>Práce a dodávky PSV</t>
  </si>
  <si>
    <t>762</t>
  </si>
  <si>
    <t>Konstrukce tesařské</t>
  </si>
  <si>
    <t>119</t>
  </si>
  <si>
    <t>762R42441</t>
  </si>
  <si>
    <t>Příčky pro sešroubení kotevních kůlů stromů</t>
  </si>
  <si>
    <t>-293505794</t>
  </si>
  <si>
    <t>" latě rozm 60/40/500 mm - 9ks/1strom</t>
  </si>
  <si>
    <t>2*9*0,5</t>
  </si>
  <si>
    <t>120</t>
  </si>
  <si>
    <t>998762101</t>
  </si>
  <si>
    <t>Přesun hmot tonážní pro kce tesařské v objektech v do 6 m</t>
  </si>
  <si>
    <t>-443208758</t>
  </si>
  <si>
    <t>Přesun hmot pro konstrukce tesařské stanovený z hmotnosti přesunovaného materiálu vodorovná dopravní vzdálenost do 50 m v objektech výšky do 6 m</t>
  </si>
  <si>
    <t>721</t>
  </si>
  <si>
    <t>Zdravotechnika - vnitřní kanalizace</t>
  </si>
  <si>
    <t>121</t>
  </si>
  <si>
    <t>721173401</t>
  </si>
  <si>
    <t>Potrubí kanalizační z PVC SN 4 svodné DN 110</t>
  </si>
  <si>
    <t>-26604690</t>
  </si>
  <si>
    <t>Potrubí z trub PVC SN4 svodné (ležaté) DN 110</t>
  </si>
  <si>
    <t>4*0,35</t>
  </si>
  <si>
    <t>122</t>
  </si>
  <si>
    <t>998721101</t>
  </si>
  <si>
    <t>Přesun hmot tonážní pro vnitřní kanalizace v objektech v do 6 m</t>
  </si>
  <si>
    <t>-2122743872</t>
  </si>
  <si>
    <t>Přesun hmot pro vnitřní kanalizace stanovený z hmotnosti přesunovaného materiálu vodorovná dopravní vzdálenost do 50 m v objektech výšky do 6 m</t>
  </si>
  <si>
    <t>767</t>
  </si>
  <si>
    <t>Konstrukce zámečnické</t>
  </si>
  <si>
    <t>123</t>
  </si>
  <si>
    <t>767995116</t>
  </si>
  <si>
    <t>Montáž atypických zámečnických konstrukcí hmotnosti do 250 kg</t>
  </si>
  <si>
    <t>-1935284021</t>
  </si>
  <si>
    <t>Montáž ostatních atypických zámečnických konstrukcí hmotnosti přes 100 do 250 kg</t>
  </si>
  <si>
    <t>"v.č. C.3.7.1.2</t>
  </si>
  <si>
    <t>"česle</t>
  </si>
  <si>
    <t>186,16*2</t>
  </si>
  <si>
    <t>"kotevní prvky</t>
  </si>
  <si>
    <t xml:space="preserve">"L 60/40/6 </t>
  </si>
  <si>
    <t>(1,65*4)*4,46</t>
  </si>
  <si>
    <t>"I100</t>
  </si>
  <si>
    <t>(1,7*2)*11,1</t>
  </si>
  <si>
    <t xml:space="preserve">"trn dl.250 mm - </t>
  </si>
  <si>
    <t>0,25*2,47*6</t>
  </si>
  <si>
    <t>124</t>
  </si>
  <si>
    <t>553R43150</t>
  </si>
  <si>
    <t>ocelové česle rozm. 2000/1160 mm z profilové oceli  včetně povrchové úpravy - specifikace viz výkr.</t>
  </si>
  <si>
    <t>1417660765</t>
  </si>
  <si>
    <t>"v.č. C.3.7.1.1</t>
  </si>
  <si>
    <t>443,201</t>
  </si>
  <si>
    <t>125</t>
  </si>
  <si>
    <t>998767101</t>
  </si>
  <si>
    <t>Přesun hmot tonážní pro zámečnické konstrukce v objektech v do 6 m</t>
  </si>
  <si>
    <t>-778908334</t>
  </si>
  <si>
    <t>Přesun hmot pro zámečnické konstrukce stanovený z hmotnosti přesunovaného materiálu vodorovná dopravní vzdálenost do 50 m v objektech výšky do 6 m</t>
  </si>
  <si>
    <t>Úroveň 3:</t>
  </si>
  <si>
    <t>01 - Následná péče - 1.rok</t>
  </si>
  <si>
    <t xml:space="preserve">    1-1 - Následná 3-í letá péče o zeleň</t>
  </si>
  <si>
    <t>1-1</t>
  </si>
  <si>
    <t>Následná 3-í letá péče o zeleň</t>
  </si>
  <si>
    <t>111103202</t>
  </si>
  <si>
    <t>Kosení ve vegetačním období travního porostu středně hustého</t>
  </si>
  <si>
    <t>1665102355</t>
  </si>
  <si>
    <t>Kosení travin a vodních rostlin ve vegetačním období travního porostu středně hustého</t>
  </si>
  <si>
    <t>"1.rok</t>
  </si>
  <si>
    <t>0,2099802*2</t>
  </si>
  <si>
    <t>-277120700</t>
  </si>
  <si>
    <t>0,42</t>
  </si>
  <si>
    <t>-1126569441</t>
  </si>
  <si>
    <t>-1070176370</t>
  </si>
  <si>
    <t>332782250</t>
  </si>
  <si>
    <t>"v.č.B.3.1-2 + TZ - stromy</t>
  </si>
  <si>
    <t>-1939915965</t>
  </si>
  <si>
    <t>1191361141</t>
  </si>
  <si>
    <t>2*0,05*3</t>
  </si>
  <si>
    <t>-652822601</t>
  </si>
  <si>
    <t>3,14*0,12*2*2*0,05</t>
  </si>
  <si>
    <t>618940R01</t>
  </si>
  <si>
    <t>Jutová tkanina 211 g/m přírodní, šíře juty 15 cm</t>
  </si>
  <si>
    <t>-859826368</t>
  </si>
  <si>
    <t>"viz zhotovení obalu z juty</t>
  </si>
  <si>
    <t>0,075/0,15*1,03</t>
  </si>
  <si>
    <t>184801121</t>
  </si>
  <si>
    <t>Ošetřování vysazených dřevin soliterních v rovině a svahu do 1:5</t>
  </si>
  <si>
    <t>-1556007246</t>
  </si>
  <si>
    <t>Ošetření vysazených dřevin solitérních v rovině nebo na svahu do 1:5</t>
  </si>
  <si>
    <t>184804116</t>
  </si>
  <si>
    <t>Zrušení ochrany proti okusu z rákosu nebo umělých hmot</t>
  </si>
  <si>
    <t>-573875265</t>
  </si>
  <si>
    <t>Odstranění ochrany proti okusu zvěří v rovině nebo na svahu do 1:5, chráničem z rákosu nebo umělých hmot</t>
  </si>
  <si>
    <t>"viz ochrana dřevin</t>
  </si>
  <si>
    <t>0,3</t>
  </si>
  <si>
    <t>184R01111</t>
  </si>
  <si>
    <t>Ožínání sazenic v kruhu do 0,30 m kolem sazenic</t>
  </si>
  <si>
    <t>1046812459</t>
  </si>
  <si>
    <t>-1895557379</t>
  </si>
  <si>
    <t>"náhrada za uhynulé stromy</t>
  </si>
  <si>
    <t>2*0,1</t>
  </si>
  <si>
    <t>-118033883</t>
  </si>
  <si>
    <t>"5 tablet / ks</t>
  </si>
  <si>
    <t>0,1*5</t>
  </si>
  <si>
    <t>-1862308434</t>
  </si>
  <si>
    <t>0,5</t>
  </si>
  <si>
    <t>184R91112</t>
  </si>
  <si>
    <t>Osazení kůlů k dřevině s uvázáním, dl. kůlů do 3 m</t>
  </si>
  <si>
    <t>-1674361734</t>
  </si>
  <si>
    <t>Předb cena.6</t>
  </si>
  <si>
    <t>popruh na vyvazování š. 3 cm 2m/strom</t>
  </si>
  <si>
    <t>65977663</t>
  </si>
  <si>
    <t>2*0,05*2</t>
  </si>
  <si>
    <t>-1207705887</t>
  </si>
  <si>
    <t>"50 l /ks</t>
  </si>
  <si>
    <t>0,2*0,05</t>
  </si>
  <si>
    <t>-576428658</t>
  </si>
  <si>
    <t>1636588411</t>
  </si>
  <si>
    <t>650662130</t>
  </si>
  <si>
    <t>(6-1)*0,01</t>
  </si>
  <si>
    <t>998231311</t>
  </si>
  <si>
    <t>Přesun hmot pro sadovnické a krajinářské úpravy vodorovně do 5000 m</t>
  </si>
  <si>
    <t>804005363</t>
  </si>
  <si>
    <t>Přesun hmot pro sadovnické a krajinářské úpravy - strojně dopravní vzdálenost do 5000 m</t>
  </si>
  <si>
    <t>0,006</t>
  </si>
  <si>
    <t>1330627326</t>
  </si>
  <si>
    <t>2*9*0,5*0,05</t>
  </si>
  <si>
    <t>1031036077</t>
  </si>
  <si>
    <t>02 - Následná péče - 2.rok</t>
  </si>
  <si>
    <t>"2.rok</t>
  </si>
  <si>
    <t>0,2099802</t>
  </si>
  <si>
    <t>-1918444977</t>
  </si>
  <si>
    <t>0,21</t>
  </si>
  <si>
    <t>"2.3.rok</t>
  </si>
  <si>
    <t>3,14*0,12*2*0,05*2</t>
  </si>
  <si>
    <t>184806111</t>
  </si>
  <si>
    <t>Řez stromů netrnitých průklestem D koruny do 2 m</t>
  </si>
  <si>
    <t>-39177006</t>
  </si>
  <si>
    <t>Řez stromů, keřů nebo růží průklestem stromů netrnitých, o průměru koruny do 2 m</t>
  </si>
  <si>
    <t>184852321</t>
  </si>
  <si>
    <t>Řez stromu výchovný špičáků a keřových stromů výšky do 4 m</t>
  </si>
  <si>
    <t>1971356965</t>
  </si>
  <si>
    <t>Řez stromů prováděný lezeckou technikou výchovný (S-RV) špičáky a keřové stromy, výšky do 4 m</t>
  </si>
  <si>
    <t>0,1*0,05</t>
  </si>
  <si>
    <t>0,005</t>
  </si>
  <si>
    <t>(6-1)*0,005</t>
  </si>
  <si>
    <t>03 - Následná péče - 3.rok</t>
  </si>
  <si>
    <t>"3.rok</t>
  </si>
  <si>
    <t>-1868870648</t>
  </si>
  <si>
    <t>-1655452343</t>
  </si>
  <si>
    <t>VRN 02 - Vedlejší a ostatní náklady SO 02</t>
  </si>
  <si>
    <t>960 -   Kompletační činnost</t>
  </si>
  <si>
    <t>OST -  Ostatní náklady</t>
  </si>
  <si>
    <t>0 -  Vedlejší rozpočtové náklady</t>
  </si>
  <si>
    <t>960</t>
  </si>
  <si>
    <t xml:space="preserve">  Kompletační činnost</t>
  </si>
  <si>
    <t>045203001</t>
  </si>
  <si>
    <t>Kompletační a koordinační činnost na řízení subdodavatelů</t>
  </si>
  <si>
    <t>Kč</t>
  </si>
  <si>
    <t>1024</t>
  </si>
  <si>
    <t>848452291</t>
  </si>
  <si>
    <t>P</t>
  </si>
  <si>
    <t>Poznámka k položce:
Náklad zhotovitele na řízení a koordinaci subdodavatelů
V případě, že všechny práce budou prováděny vlastními pracovníky, lze tuto položku ocenit nulovou za podmínky, že tato skutečnost bude zapsána do poznámky položky.</t>
  </si>
  <si>
    <t>OST</t>
  </si>
  <si>
    <t xml:space="preserve"> Ostatní náklady</t>
  </si>
  <si>
    <t>012103101</t>
  </si>
  <si>
    <t>Vytýčení inženýrských sítí</t>
  </si>
  <si>
    <t>405284501</t>
  </si>
  <si>
    <t>Poznámka k položce:
Vytýčení inženýrských sítí dotčených nebo souvisejících se stavbou před nebo v průběhu výstavby</t>
  </si>
  <si>
    <t>012203001</t>
  </si>
  <si>
    <t>Průzkumné, geodetické a projektové práce geodetické práce při provádění stavby</t>
  </si>
  <si>
    <t>-972051315</t>
  </si>
  <si>
    <t>Poznámka k položce:
Dokumentace zakrývaných konstrukcí a liniových staveb geodetickým zaměřením v papírové a elektronické podobě.</t>
  </si>
  <si>
    <t>012303001</t>
  </si>
  <si>
    <t>Průzkumné, geodetické a projektové práce geodetické práce po výstavbě</t>
  </si>
  <si>
    <t>2066921756</t>
  </si>
  <si>
    <t>Poznámka k položce:
Dokumentace skutečného stavu geodetickým zaměřením v papírové a elektronické podobě viz VOP</t>
  </si>
  <si>
    <t>013254001</t>
  </si>
  <si>
    <t>Průzkumné, geodetické a projektové práce projektové práce dokumentace stavby (výkresová a textová) skutečného provedení stavby</t>
  </si>
  <si>
    <t>2055806638</t>
  </si>
  <si>
    <t>Poznámka k položce:
Dokumentace skutečného provedení v rozsahu dle platné vyhlášky na dokumentaci staveb v počtu dle SOD a VOP (5 x papírově a 1 x elektronicky ve formátu DWG a PDF)</t>
  </si>
  <si>
    <t>043103001</t>
  </si>
  <si>
    <t xml:space="preserve">Náklady na provedení zkoušek, revizí a měření </t>
  </si>
  <si>
    <t>-594473928</t>
  </si>
  <si>
    <t>Poznámka k položce:
Náklady na provedení zkoušek, revizí a měření, které jsou vyžadovány v  technických normách a dalších předpisech ve vztahu k prováděným pracím, dodávkám a službám a jejichž počet a druh by měl být specifikovaný v dokumentu KZP vyhotoveným zhotovitelem.</t>
  </si>
  <si>
    <t>0490500R1</t>
  </si>
  <si>
    <t>Náhrada nákladů za škody vzniklé uživatelům pozemků v trvalém záboru stavby</t>
  </si>
  <si>
    <t>1647973479</t>
  </si>
  <si>
    <t>049103001</t>
  </si>
  <si>
    <t>Inženýrská činnost zkoušky a ostatní měření inženýrská činnost ostatní náklady vzniklé v souvislosti s realizací stavby</t>
  </si>
  <si>
    <t>2019753032</t>
  </si>
  <si>
    <t>Poznámka k položce:
Například:
- vyřízení záborů, žádostí o uzavírky
- vyřízení stanovisek dotčených orgánů ke kolaudaci
- zpracování havarijního a povodňového plánu
- jednání s úřady v zastoupení</t>
  </si>
  <si>
    <t xml:space="preserve"> Vedlejší rozpočtové náklady</t>
  </si>
  <si>
    <t>030001001</t>
  </si>
  <si>
    <t>Základní rozdělení průvodních činností a nákladů zařízení staveniště</t>
  </si>
  <si>
    <t>320118845</t>
  </si>
  <si>
    <t>Poznámka k položce:
Náklady na dokumentaci ZS, příprava území pro ZS včetně odstranění materiálu a konstrukcí, vybudování odběrný míst, zřízení přípojek energií, vlastní vybudování objektů ZS a provizornich komunikací.</t>
  </si>
  <si>
    <t>030001002</t>
  </si>
  <si>
    <t>304032064</t>
  </si>
  <si>
    <t>Poznámka k položce:
Náklady na vybavení objektů, náklady na energie, úklid, údržba, osvětlení, oplocení, opravy na objektech ZS, čištění ploch, zabezpečení staveniště</t>
  </si>
  <si>
    <t>039001003</t>
  </si>
  <si>
    <t>Hlavní tituly průvodních činností a nákladů zařízení staveniště zrušení zařízení staveniště</t>
  </si>
  <si>
    <t>1449309843</t>
  </si>
  <si>
    <t>Poznámka k položce:
odstranění objektu ZS včetně přípojek a jejich odvozu, uvedení pozemku do původního stavu včetně nákladů s tím spojených</t>
  </si>
  <si>
    <t>034403001</t>
  </si>
  <si>
    <t>Zařízení staveniště zabezpečení staveniště dopravní značení na staveništi</t>
  </si>
  <si>
    <t>1287796297</t>
  </si>
  <si>
    <t>VRN 13 - Vedlejší a ostatní náklady  SO 13</t>
  </si>
  <si>
    <t>-452829064</t>
  </si>
  <si>
    <t>1053894768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</si>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</sst>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8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horizontal="righ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1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8" fillId="0" borderId="0" xfId="0" applyNumberFormat="1" applyFont="1" applyAlignment="1" applyProtection="1">
      <alignment horizontal="right"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6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5" fillId="0" borderId="12" xfId="0" applyNumberFormat="1" applyFont="1" applyBorder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23" fillId="0" borderId="0" xfId="0" applyFont="1" applyAlignment="1" applyProtection="1">
      <alignment horizontal="left"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41" fillId="0" borderId="0" xfId="0" applyFont="1" applyAlignment="1" applyProtection="1">
      <alignment vertical="center" wrapText="1"/>
      <protection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3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4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5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43" fillId="0" borderId="28" xfId="0" applyFont="1" applyBorder="1" applyAlignment="1">
      <alignment horizontal="center" vertical="center"/>
    </xf>
    <xf numFmtId="0" fontId="46" fillId="0" borderId="28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4" fillId="0" borderId="29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6" fillId="0" borderId="28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3" fillId="0" borderId="28" xfId="0" applyFont="1" applyBorder="1" applyAlignment="1">
      <alignment horizontal="left"/>
    </xf>
    <xf numFmtId="0" fontId="46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5"/>
  <sheetViews>
    <sheetView showGridLines="0" tabSelected="1" workbookViewId="0" topLeftCell="A1"/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57421875" style="1" customWidth="1"/>
    <col min="35" max="35" width="42.28125" style="1" customWidth="1"/>
    <col min="36" max="37" width="2.57421875" style="1" customWidth="1"/>
    <col min="38" max="38" width="8.8515625" style="1" customWidth="1"/>
    <col min="39" max="39" width="3.57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customWidth="1"/>
    <col min="44" max="44" width="14.57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57421875" style="1" hidden="1" customWidth="1"/>
    <col min="54" max="54" width="26.7109375" style="1" hidden="1" customWidth="1"/>
    <col min="55" max="55" width="23.140625" style="1" hidden="1" customWidth="1"/>
    <col min="56" max="56" width="20.57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3"/>
      <c r="BS10" s="19" t="s">
        <v>27</v>
      </c>
    </row>
    <row r="11" spans="2:71" s="1" customFormat="1" ht="18.45" customHeight="1">
      <c r="B11" s="23"/>
      <c r="C11" s="24"/>
      <c r="D11" s="24"/>
      <c r="E11" s="29" t="s">
        <v>28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29</v>
      </c>
      <c r="AL11" s="24"/>
      <c r="AM11" s="24"/>
      <c r="AN11" s="29" t="s">
        <v>19</v>
      </c>
      <c r="AO11" s="24"/>
      <c r="AP11" s="24"/>
      <c r="AQ11" s="24"/>
      <c r="AR11" s="22"/>
      <c r="BE11" s="33"/>
      <c r="BS11" s="19" t="s">
        <v>27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27</v>
      </c>
    </row>
    <row r="13" spans="2:71" s="1" customFormat="1" ht="12" customHeight="1">
      <c r="B13" s="23"/>
      <c r="C13" s="24"/>
      <c r="D13" s="34" t="s">
        <v>30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31</v>
      </c>
      <c r="AO13" s="24"/>
      <c r="AP13" s="24"/>
      <c r="AQ13" s="24"/>
      <c r="AR13" s="22"/>
      <c r="BE13" s="33"/>
      <c r="BS13" s="19" t="s">
        <v>27</v>
      </c>
    </row>
    <row r="14" spans="2:71" ht="12">
      <c r="B14" s="23"/>
      <c r="C14" s="24"/>
      <c r="D14" s="24"/>
      <c r="E14" s="36" t="s">
        <v>31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29</v>
      </c>
      <c r="AL14" s="24"/>
      <c r="AM14" s="24"/>
      <c r="AN14" s="36" t="s">
        <v>31</v>
      </c>
      <c r="AO14" s="24"/>
      <c r="AP14" s="24"/>
      <c r="AQ14" s="24"/>
      <c r="AR14" s="22"/>
      <c r="BE14" s="33"/>
      <c r="BS14" s="19" t="s">
        <v>27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32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19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33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29</v>
      </c>
      <c r="AL17" s="24"/>
      <c r="AM17" s="24"/>
      <c r="AN17" s="29" t="s">
        <v>19</v>
      </c>
      <c r="AO17" s="24"/>
      <c r="AP17" s="24"/>
      <c r="AQ17" s="24"/>
      <c r="AR17" s="22"/>
      <c r="BE17" s="33"/>
      <c r="BS17" s="19" t="s">
        <v>4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34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35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29</v>
      </c>
      <c r="AL20" s="24"/>
      <c r="AM20" s="24"/>
      <c r="AN20" s="29" t="s">
        <v>19</v>
      </c>
      <c r="AO20" s="24"/>
      <c r="AP20" s="24"/>
      <c r="AQ20" s="24"/>
      <c r="AR20" s="22"/>
      <c r="BE20" s="33"/>
      <c r="BS20" s="19" t="s">
        <v>36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37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60" customHeight="1">
      <c r="B23" s="23"/>
      <c r="C23" s="24"/>
      <c r="D23" s="24"/>
      <c r="E23" s="38" t="s">
        <v>38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39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40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41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42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43</v>
      </c>
      <c r="E29" s="49"/>
      <c r="F29" s="34" t="s">
        <v>44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45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46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47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48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49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50</v>
      </c>
      <c r="U35" s="56"/>
      <c r="V35" s="56"/>
      <c r="W35" s="56"/>
      <c r="X35" s="58" t="s">
        <v>51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52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170810/2021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Realizace SZ navržených v KoPÚ Brušperk - I. etapa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Brušperk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IF(AN8="","",AN8)</f>
        <v>18. 3. 2021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26.4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ČR-Státní pozemkový úřad ,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32</v>
      </c>
      <c r="AJ49" s="42"/>
      <c r="AK49" s="42"/>
      <c r="AL49" s="42"/>
      <c r="AM49" s="75" t="str">
        <f>IF(E17="","",E17)</f>
        <v xml:space="preserve">AgPOL  s.r.o.,Jungmanova 153/12,Olomouc</v>
      </c>
      <c r="AN49" s="66"/>
      <c r="AO49" s="66"/>
      <c r="AP49" s="66"/>
      <c r="AQ49" s="42"/>
      <c r="AR49" s="46"/>
      <c r="AS49" s="76" t="s">
        <v>53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6" customHeight="1">
      <c r="A50" s="40"/>
      <c r="B50" s="41"/>
      <c r="C50" s="34" t="s">
        <v>30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34</v>
      </c>
      <c r="AJ50" s="42"/>
      <c r="AK50" s="42"/>
      <c r="AL50" s="42"/>
      <c r="AM50" s="75" t="str">
        <f>IF(E20="","",E20)</f>
        <v xml:space="preserve"> 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54</v>
      </c>
      <c r="D52" s="89"/>
      <c r="E52" s="89"/>
      <c r="F52" s="89"/>
      <c r="G52" s="89"/>
      <c r="H52" s="90"/>
      <c r="I52" s="91" t="s">
        <v>55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56</v>
      </c>
      <c r="AH52" s="89"/>
      <c r="AI52" s="89"/>
      <c r="AJ52" s="89"/>
      <c r="AK52" s="89"/>
      <c r="AL52" s="89"/>
      <c r="AM52" s="89"/>
      <c r="AN52" s="91" t="s">
        <v>57</v>
      </c>
      <c r="AO52" s="89"/>
      <c r="AP52" s="89"/>
      <c r="AQ52" s="93" t="s">
        <v>58</v>
      </c>
      <c r="AR52" s="46"/>
      <c r="AS52" s="94" t="s">
        <v>59</v>
      </c>
      <c r="AT52" s="95" t="s">
        <v>60</v>
      </c>
      <c r="AU52" s="95" t="s">
        <v>61</v>
      </c>
      <c r="AV52" s="95" t="s">
        <v>62</v>
      </c>
      <c r="AW52" s="95" t="s">
        <v>63</v>
      </c>
      <c r="AX52" s="95" t="s">
        <v>64</v>
      </c>
      <c r="AY52" s="95" t="s">
        <v>65</v>
      </c>
      <c r="AZ52" s="95" t="s">
        <v>66</v>
      </c>
      <c r="BA52" s="95" t="s">
        <v>67</v>
      </c>
      <c r="BB52" s="95" t="s">
        <v>68</v>
      </c>
      <c r="BC52" s="95" t="s">
        <v>69</v>
      </c>
      <c r="BD52" s="96" t="s">
        <v>70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71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ROUND(AG55+AG62+AG63,2)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ROUND(AS55+AS62+AS63,2)</f>
        <v>0</v>
      </c>
      <c r="AT54" s="108">
        <f>ROUND(SUM(AV54:AW54),2)</f>
        <v>0</v>
      </c>
      <c r="AU54" s="109">
        <f>ROUND(AU55+AU62+AU63,5)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ROUND(AZ55+AZ62+AZ63,2)</f>
        <v>0</v>
      </c>
      <c r="BA54" s="108">
        <f>ROUND(BA55+BA62+BA63,2)</f>
        <v>0</v>
      </c>
      <c r="BB54" s="108">
        <f>ROUND(BB55+BB62+BB63,2)</f>
        <v>0</v>
      </c>
      <c r="BC54" s="108">
        <f>ROUND(BC55+BC62+BC63,2)</f>
        <v>0</v>
      </c>
      <c r="BD54" s="110">
        <f>ROUND(BD55+BD62+BD63,2)</f>
        <v>0</v>
      </c>
      <c r="BE54" s="6"/>
      <c r="BS54" s="111" t="s">
        <v>72</v>
      </c>
      <c r="BT54" s="111" t="s">
        <v>73</v>
      </c>
      <c r="BU54" s="112" t="s">
        <v>74</v>
      </c>
      <c r="BV54" s="111" t="s">
        <v>75</v>
      </c>
      <c r="BW54" s="111" t="s">
        <v>5</v>
      </c>
      <c r="BX54" s="111" t="s">
        <v>76</v>
      </c>
      <c r="CL54" s="111" t="s">
        <v>19</v>
      </c>
    </row>
    <row r="55" spans="1:91" s="7" customFormat="1" ht="24.6" customHeight="1">
      <c r="A55" s="7"/>
      <c r="B55" s="113"/>
      <c r="C55" s="114"/>
      <c r="D55" s="115" t="s">
        <v>77</v>
      </c>
      <c r="E55" s="115"/>
      <c r="F55" s="115"/>
      <c r="G55" s="115"/>
      <c r="H55" s="115"/>
      <c r="I55" s="116"/>
      <c r="J55" s="115" t="s">
        <v>17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ROUND(AG56+AG57,2)</f>
        <v>0</v>
      </c>
      <c r="AH55" s="116"/>
      <c r="AI55" s="116"/>
      <c r="AJ55" s="116"/>
      <c r="AK55" s="116"/>
      <c r="AL55" s="116"/>
      <c r="AM55" s="116"/>
      <c r="AN55" s="118">
        <f>SUM(AG55,AT55)</f>
        <v>0</v>
      </c>
      <c r="AO55" s="116"/>
      <c r="AP55" s="116"/>
      <c r="AQ55" s="119" t="s">
        <v>78</v>
      </c>
      <c r="AR55" s="120"/>
      <c r="AS55" s="121">
        <f>ROUND(AS56+AS57,2)</f>
        <v>0</v>
      </c>
      <c r="AT55" s="122">
        <f>ROUND(SUM(AV55:AW55),2)</f>
        <v>0</v>
      </c>
      <c r="AU55" s="123">
        <f>ROUND(AU56+AU57,5)</f>
        <v>0</v>
      </c>
      <c r="AV55" s="122">
        <f>ROUND(AZ55*L29,2)</f>
        <v>0</v>
      </c>
      <c r="AW55" s="122">
        <f>ROUND(BA55*L30,2)</f>
        <v>0</v>
      </c>
      <c r="AX55" s="122">
        <f>ROUND(BB55*L29,2)</f>
        <v>0</v>
      </c>
      <c r="AY55" s="122">
        <f>ROUND(BC55*L30,2)</f>
        <v>0</v>
      </c>
      <c r="AZ55" s="122">
        <f>ROUND(AZ56+AZ57,2)</f>
        <v>0</v>
      </c>
      <c r="BA55" s="122">
        <f>ROUND(BA56+BA57,2)</f>
        <v>0</v>
      </c>
      <c r="BB55" s="122">
        <f>ROUND(BB56+BB57,2)</f>
        <v>0</v>
      </c>
      <c r="BC55" s="122">
        <f>ROUND(BC56+BC57,2)</f>
        <v>0</v>
      </c>
      <c r="BD55" s="124">
        <f>ROUND(BD56+BD57,2)</f>
        <v>0</v>
      </c>
      <c r="BE55" s="7"/>
      <c r="BS55" s="125" t="s">
        <v>72</v>
      </c>
      <c r="BT55" s="125" t="s">
        <v>79</v>
      </c>
      <c r="BU55" s="125" t="s">
        <v>74</v>
      </c>
      <c r="BV55" s="125" t="s">
        <v>75</v>
      </c>
      <c r="BW55" s="125" t="s">
        <v>80</v>
      </c>
      <c r="BX55" s="125" t="s">
        <v>5</v>
      </c>
      <c r="CL55" s="125" t="s">
        <v>19</v>
      </c>
      <c r="CM55" s="125" t="s">
        <v>81</v>
      </c>
    </row>
    <row r="56" spans="1:90" s="4" customFormat="1" ht="14.4" customHeight="1">
      <c r="A56" s="126" t="s">
        <v>82</v>
      </c>
      <c r="B56" s="65"/>
      <c r="C56" s="127"/>
      <c r="D56" s="127"/>
      <c r="E56" s="128" t="s">
        <v>83</v>
      </c>
      <c r="F56" s="128"/>
      <c r="G56" s="128"/>
      <c r="H56" s="128"/>
      <c r="I56" s="128"/>
      <c r="J56" s="127"/>
      <c r="K56" s="128" t="s">
        <v>84</v>
      </c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9">
        <f>'SO 02 - Vedlejší polní ce...'!J32</f>
        <v>0</v>
      </c>
      <c r="AH56" s="127"/>
      <c r="AI56" s="127"/>
      <c r="AJ56" s="127"/>
      <c r="AK56" s="127"/>
      <c r="AL56" s="127"/>
      <c r="AM56" s="127"/>
      <c r="AN56" s="129">
        <f>SUM(AG56,AT56)</f>
        <v>0</v>
      </c>
      <c r="AO56" s="127"/>
      <c r="AP56" s="127"/>
      <c r="AQ56" s="130" t="s">
        <v>85</v>
      </c>
      <c r="AR56" s="67"/>
      <c r="AS56" s="131">
        <v>0</v>
      </c>
      <c r="AT56" s="132">
        <f>ROUND(SUM(AV56:AW56),2)</f>
        <v>0</v>
      </c>
      <c r="AU56" s="133">
        <f>'SO 02 - Vedlejší polní ce...'!P97</f>
        <v>0</v>
      </c>
      <c r="AV56" s="132">
        <f>'SO 02 - Vedlejší polní ce...'!J35</f>
        <v>0</v>
      </c>
      <c r="AW56" s="132">
        <f>'SO 02 - Vedlejší polní ce...'!J36</f>
        <v>0</v>
      </c>
      <c r="AX56" s="132">
        <f>'SO 02 - Vedlejší polní ce...'!J37</f>
        <v>0</v>
      </c>
      <c r="AY56" s="132">
        <f>'SO 02 - Vedlejší polní ce...'!J38</f>
        <v>0</v>
      </c>
      <c r="AZ56" s="132">
        <f>'SO 02 - Vedlejší polní ce...'!F35</f>
        <v>0</v>
      </c>
      <c r="BA56" s="132">
        <f>'SO 02 - Vedlejší polní ce...'!F36</f>
        <v>0</v>
      </c>
      <c r="BB56" s="132">
        <f>'SO 02 - Vedlejší polní ce...'!F37</f>
        <v>0</v>
      </c>
      <c r="BC56" s="132">
        <f>'SO 02 - Vedlejší polní ce...'!F38</f>
        <v>0</v>
      </c>
      <c r="BD56" s="134">
        <f>'SO 02 - Vedlejší polní ce...'!F39</f>
        <v>0</v>
      </c>
      <c r="BE56" s="4"/>
      <c r="BT56" s="135" t="s">
        <v>81</v>
      </c>
      <c r="BV56" s="135" t="s">
        <v>75</v>
      </c>
      <c r="BW56" s="135" t="s">
        <v>86</v>
      </c>
      <c r="BX56" s="135" t="s">
        <v>80</v>
      </c>
      <c r="CL56" s="135" t="s">
        <v>87</v>
      </c>
    </row>
    <row r="57" spans="1:90" s="4" customFormat="1" ht="14.4" customHeight="1">
      <c r="A57" s="4"/>
      <c r="B57" s="65"/>
      <c r="C57" s="127"/>
      <c r="D57" s="127"/>
      <c r="E57" s="128" t="s">
        <v>88</v>
      </c>
      <c r="F57" s="128"/>
      <c r="G57" s="128"/>
      <c r="H57" s="128"/>
      <c r="I57" s="128"/>
      <c r="J57" s="127"/>
      <c r="K57" s="128" t="s">
        <v>89</v>
      </c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36">
        <f>ROUND(SUM(AG58:AG61),2)</f>
        <v>0</v>
      </c>
      <c r="AH57" s="127"/>
      <c r="AI57" s="127"/>
      <c r="AJ57" s="127"/>
      <c r="AK57" s="127"/>
      <c r="AL57" s="127"/>
      <c r="AM57" s="127"/>
      <c r="AN57" s="129">
        <f>SUM(AG57,AT57)</f>
        <v>0</v>
      </c>
      <c r="AO57" s="127"/>
      <c r="AP57" s="127"/>
      <c r="AQ57" s="130" t="s">
        <v>85</v>
      </c>
      <c r="AR57" s="67"/>
      <c r="AS57" s="131">
        <f>ROUND(SUM(AS58:AS61),2)</f>
        <v>0</v>
      </c>
      <c r="AT57" s="132">
        <f>ROUND(SUM(AV57:AW57),2)</f>
        <v>0</v>
      </c>
      <c r="AU57" s="133">
        <f>ROUND(SUM(AU58:AU61),5)</f>
        <v>0</v>
      </c>
      <c r="AV57" s="132">
        <f>ROUND(AZ57*L29,2)</f>
        <v>0</v>
      </c>
      <c r="AW57" s="132">
        <f>ROUND(BA57*L30,2)</f>
        <v>0</v>
      </c>
      <c r="AX57" s="132">
        <f>ROUND(BB57*L29,2)</f>
        <v>0</v>
      </c>
      <c r="AY57" s="132">
        <f>ROUND(BC57*L30,2)</f>
        <v>0</v>
      </c>
      <c r="AZ57" s="132">
        <f>ROUND(SUM(AZ58:AZ61),2)</f>
        <v>0</v>
      </c>
      <c r="BA57" s="132">
        <f>ROUND(SUM(BA58:BA61),2)</f>
        <v>0</v>
      </c>
      <c r="BB57" s="132">
        <f>ROUND(SUM(BB58:BB61),2)</f>
        <v>0</v>
      </c>
      <c r="BC57" s="132">
        <f>ROUND(SUM(BC58:BC61),2)</f>
        <v>0</v>
      </c>
      <c r="BD57" s="134">
        <f>ROUND(SUM(BD58:BD61),2)</f>
        <v>0</v>
      </c>
      <c r="BE57" s="4"/>
      <c r="BS57" s="135" t="s">
        <v>72</v>
      </c>
      <c r="BT57" s="135" t="s">
        <v>81</v>
      </c>
      <c r="BV57" s="135" t="s">
        <v>75</v>
      </c>
      <c r="BW57" s="135" t="s">
        <v>90</v>
      </c>
      <c r="BX57" s="135" t="s">
        <v>80</v>
      </c>
      <c r="CL57" s="135" t="s">
        <v>91</v>
      </c>
    </row>
    <row r="58" spans="1:90" s="4" customFormat="1" ht="14.4" customHeight="1">
      <c r="A58" s="126" t="s">
        <v>82</v>
      </c>
      <c r="B58" s="65"/>
      <c r="C58" s="127"/>
      <c r="D58" s="127"/>
      <c r="E58" s="127"/>
      <c r="F58" s="128" t="s">
        <v>88</v>
      </c>
      <c r="G58" s="128"/>
      <c r="H58" s="128"/>
      <c r="I58" s="128"/>
      <c r="J58" s="128"/>
      <c r="K58" s="127"/>
      <c r="L58" s="128" t="s">
        <v>89</v>
      </c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9">
        <f>'SO 13 - Ochranný příkop OP1'!J32</f>
        <v>0</v>
      </c>
      <c r="AH58" s="127"/>
      <c r="AI58" s="127"/>
      <c r="AJ58" s="127"/>
      <c r="AK58" s="127"/>
      <c r="AL58" s="127"/>
      <c r="AM58" s="127"/>
      <c r="AN58" s="129">
        <f>SUM(AG58,AT58)</f>
        <v>0</v>
      </c>
      <c r="AO58" s="127"/>
      <c r="AP58" s="127"/>
      <c r="AQ58" s="130" t="s">
        <v>85</v>
      </c>
      <c r="AR58" s="67"/>
      <c r="AS58" s="131">
        <v>0</v>
      </c>
      <c r="AT58" s="132">
        <f>ROUND(SUM(AV58:AW58),2)</f>
        <v>0</v>
      </c>
      <c r="AU58" s="133">
        <f>'SO 13 - Ochranný příkop OP1'!P102</f>
        <v>0</v>
      </c>
      <c r="AV58" s="132">
        <f>'SO 13 - Ochranný příkop OP1'!J35</f>
        <v>0</v>
      </c>
      <c r="AW58" s="132">
        <f>'SO 13 - Ochranný příkop OP1'!J36</f>
        <v>0</v>
      </c>
      <c r="AX58" s="132">
        <f>'SO 13 - Ochranný příkop OP1'!J37</f>
        <v>0</v>
      </c>
      <c r="AY58" s="132">
        <f>'SO 13 - Ochranný příkop OP1'!J38</f>
        <v>0</v>
      </c>
      <c r="AZ58" s="132">
        <f>'SO 13 - Ochranný příkop OP1'!F35</f>
        <v>0</v>
      </c>
      <c r="BA58" s="132">
        <f>'SO 13 - Ochranný příkop OP1'!F36</f>
        <v>0</v>
      </c>
      <c r="BB58" s="132">
        <f>'SO 13 - Ochranný příkop OP1'!F37</f>
        <v>0</v>
      </c>
      <c r="BC58" s="132">
        <f>'SO 13 - Ochranný příkop OP1'!F38</f>
        <v>0</v>
      </c>
      <c r="BD58" s="134">
        <f>'SO 13 - Ochranný příkop OP1'!F39</f>
        <v>0</v>
      </c>
      <c r="BE58" s="4"/>
      <c r="BT58" s="135" t="s">
        <v>92</v>
      </c>
      <c r="BU58" s="135" t="s">
        <v>93</v>
      </c>
      <c r="BV58" s="135" t="s">
        <v>75</v>
      </c>
      <c r="BW58" s="135" t="s">
        <v>90</v>
      </c>
      <c r="BX58" s="135" t="s">
        <v>80</v>
      </c>
      <c r="CL58" s="135" t="s">
        <v>91</v>
      </c>
    </row>
    <row r="59" spans="1:90" s="4" customFormat="1" ht="14.4" customHeight="1">
      <c r="A59" s="126" t="s">
        <v>82</v>
      </c>
      <c r="B59" s="65"/>
      <c r="C59" s="127"/>
      <c r="D59" s="127"/>
      <c r="E59" s="127"/>
      <c r="F59" s="128" t="s">
        <v>77</v>
      </c>
      <c r="G59" s="128"/>
      <c r="H59" s="128"/>
      <c r="I59" s="128"/>
      <c r="J59" s="128"/>
      <c r="K59" s="127"/>
      <c r="L59" s="128" t="s">
        <v>94</v>
      </c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9">
        <f>'01 - Následná péče - 1.rok'!J34</f>
        <v>0</v>
      </c>
      <c r="AH59" s="127"/>
      <c r="AI59" s="127"/>
      <c r="AJ59" s="127"/>
      <c r="AK59" s="127"/>
      <c r="AL59" s="127"/>
      <c r="AM59" s="127"/>
      <c r="AN59" s="129">
        <f>SUM(AG59,AT59)</f>
        <v>0</v>
      </c>
      <c r="AO59" s="127"/>
      <c r="AP59" s="127"/>
      <c r="AQ59" s="130" t="s">
        <v>85</v>
      </c>
      <c r="AR59" s="67"/>
      <c r="AS59" s="131">
        <v>0</v>
      </c>
      <c r="AT59" s="132">
        <f>ROUND(SUM(AV59:AW59),2)</f>
        <v>0</v>
      </c>
      <c r="AU59" s="133">
        <f>'01 - Následná péče - 1.rok'!P97</f>
        <v>0</v>
      </c>
      <c r="AV59" s="132">
        <f>'01 - Následná péče - 1.rok'!J37</f>
        <v>0</v>
      </c>
      <c r="AW59" s="132">
        <f>'01 - Následná péče - 1.rok'!J38</f>
        <v>0</v>
      </c>
      <c r="AX59" s="132">
        <f>'01 - Následná péče - 1.rok'!J39</f>
        <v>0</v>
      </c>
      <c r="AY59" s="132">
        <f>'01 - Následná péče - 1.rok'!J40</f>
        <v>0</v>
      </c>
      <c r="AZ59" s="132">
        <f>'01 - Následná péče - 1.rok'!F37</f>
        <v>0</v>
      </c>
      <c r="BA59" s="132">
        <f>'01 - Následná péče - 1.rok'!F38</f>
        <v>0</v>
      </c>
      <c r="BB59" s="132">
        <f>'01 - Následná péče - 1.rok'!F39</f>
        <v>0</v>
      </c>
      <c r="BC59" s="132">
        <f>'01 - Následná péče - 1.rok'!F40</f>
        <v>0</v>
      </c>
      <c r="BD59" s="134">
        <f>'01 - Následná péče - 1.rok'!F41</f>
        <v>0</v>
      </c>
      <c r="BE59" s="4"/>
      <c r="BT59" s="135" t="s">
        <v>92</v>
      </c>
      <c r="BV59" s="135" t="s">
        <v>75</v>
      </c>
      <c r="BW59" s="135" t="s">
        <v>95</v>
      </c>
      <c r="BX59" s="135" t="s">
        <v>90</v>
      </c>
      <c r="CL59" s="135" t="s">
        <v>96</v>
      </c>
    </row>
    <row r="60" spans="1:90" s="4" customFormat="1" ht="14.4" customHeight="1">
      <c r="A60" s="126" t="s">
        <v>82</v>
      </c>
      <c r="B60" s="65"/>
      <c r="C60" s="127"/>
      <c r="D60" s="127"/>
      <c r="E60" s="127"/>
      <c r="F60" s="128" t="s">
        <v>97</v>
      </c>
      <c r="G60" s="128"/>
      <c r="H60" s="128"/>
      <c r="I60" s="128"/>
      <c r="J60" s="128"/>
      <c r="K60" s="127"/>
      <c r="L60" s="128" t="s">
        <v>98</v>
      </c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9">
        <f>'02 - Následná péče - 2.rok'!J34</f>
        <v>0</v>
      </c>
      <c r="AH60" s="127"/>
      <c r="AI60" s="127"/>
      <c r="AJ60" s="127"/>
      <c r="AK60" s="127"/>
      <c r="AL60" s="127"/>
      <c r="AM60" s="127"/>
      <c r="AN60" s="129">
        <f>SUM(AG60,AT60)</f>
        <v>0</v>
      </c>
      <c r="AO60" s="127"/>
      <c r="AP60" s="127"/>
      <c r="AQ60" s="130" t="s">
        <v>85</v>
      </c>
      <c r="AR60" s="67"/>
      <c r="AS60" s="131">
        <v>0</v>
      </c>
      <c r="AT60" s="132">
        <f>ROUND(SUM(AV60:AW60),2)</f>
        <v>0</v>
      </c>
      <c r="AU60" s="133">
        <f>'02 - Následná péče - 2.rok'!P97</f>
        <v>0</v>
      </c>
      <c r="AV60" s="132">
        <f>'02 - Následná péče - 2.rok'!J37</f>
        <v>0</v>
      </c>
      <c r="AW60" s="132">
        <f>'02 - Následná péče - 2.rok'!J38</f>
        <v>0</v>
      </c>
      <c r="AX60" s="132">
        <f>'02 - Následná péče - 2.rok'!J39</f>
        <v>0</v>
      </c>
      <c r="AY60" s="132">
        <f>'02 - Následná péče - 2.rok'!J40</f>
        <v>0</v>
      </c>
      <c r="AZ60" s="132">
        <f>'02 - Následná péče - 2.rok'!F37</f>
        <v>0</v>
      </c>
      <c r="BA60" s="132">
        <f>'02 - Následná péče - 2.rok'!F38</f>
        <v>0</v>
      </c>
      <c r="BB60" s="132">
        <f>'02 - Následná péče - 2.rok'!F39</f>
        <v>0</v>
      </c>
      <c r="BC60" s="132">
        <f>'02 - Následná péče - 2.rok'!F40</f>
        <v>0</v>
      </c>
      <c r="BD60" s="134">
        <f>'02 - Následná péče - 2.rok'!F41</f>
        <v>0</v>
      </c>
      <c r="BE60" s="4"/>
      <c r="BT60" s="135" t="s">
        <v>92</v>
      </c>
      <c r="BV60" s="135" t="s">
        <v>75</v>
      </c>
      <c r="BW60" s="135" t="s">
        <v>99</v>
      </c>
      <c r="BX60" s="135" t="s">
        <v>90</v>
      </c>
      <c r="CL60" s="135" t="s">
        <v>96</v>
      </c>
    </row>
    <row r="61" spans="1:90" s="4" customFormat="1" ht="14.4" customHeight="1">
      <c r="A61" s="126" t="s">
        <v>82</v>
      </c>
      <c r="B61" s="65"/>
      <c r="C61" s="127"/>
      <c r="D61" s="127"/>
      <c r="E61" s="127"/>
      <c r="F61" s="128" t="s">
        <v>100</v>
      </c>
      <c r="G61" s="128"/>
      <c r="H61" s="128"/>
      <c r="I61" s="128"/>
      <c r="J61" s="128"/>
      <c r="K61" s="127"/>
      <c r="L61" s="128" t="s">
        <v>101</v>
      </c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9">
        <f>'03 - Následná péče - 3.rok'!J34</f>
        <v>0</v>
      </c>
      <c r="AH61" s="127"/>
      <c r="AI61" s="127"/>
      <c r="AJ61" s="127"/>
      <c r="AK61" s="127"/>
      <c r="AL61" s="127"/>
      <c r="AM61" s="127"/>
      <c r="AN61" s="129">
        <f>SUM(AG61,AT61)</f>
        <v>0</v>
      </c>
      <c r="AO61" s="127"/>
      <c r="AP61" s="127"/>
      <c r="AQ61" s="130" t="s">
        <v>85</v>
      </c>
      <c r="AR61" s="67"/>
      <c r="AS61" s="131">
        <v>0</v>
      </c>
      <c r="AT61" s="132">
        <f>ROUND(SUM(AV61:AW61),2)</f>
        <v>0</v>
      </c>
      <c r="AU61" s="133">
        <f>'03 - Následná péče - 3.rok'!P97</f>
        <v>0</v>
      </c>
      <c r="AV61" s="132">
        <f>'03 - Následná péče - 3.rok'!J37</f>
        <v>0</v>
      </c>
      <c r="AW61" s="132">
        <f>'03 - Následná péče - 3.rok'!J38</f>
        <v>0</v>
      </c>
      <c r="AX61" s="132">
        <f>'03 - Následná péče - 3.rok'!J39</f>
        <v>0</v>
      </c>
      <c r="AY61" s="132">
        <f>'03 - Následná péče - 3.rok'!J40</f>
        <v>0</v>
      </c>
      <c r="AZ61" s="132">
        <f>'03 - Následná péče - 3.rok'!F37</f>
        <v>0</v>
      </c>
      <c r="BA61" s="132">
        <f>'03 - Následná péče - 3.rok'!F38</f>
        <v>0</v>
      </c>
      <c r="BB61" s="132">
        <f>'03 - Následná péče - 3.rok'!F39</f>
        <v>0</v>
      </c>
      <c r="BC61" s="132">
        <f>'03 - Následná péče - 3.rok'!F40</f>
        <v>0</v>
      </c>
      <c r="BD61" s="134">
        <f>'03 - Následná péče - 3.rok'!F41</f>
        <v>0</v>
      </c>
      <c r="BE61" s="4"/>
      <c r="BT61" s="135" t="s">
        <v>92</v>
      </c>
      <c r="BV61" s="135" t="s">
        <v>75</v>
      </c>
      <c r="BW61" s="135" t="s">
        <v>102</v>
      </c>
      <c r="BX61" s="135" t="s">
        <v>90</v>
      </c>
      <c r="CL61" s="135" t="s">
        <v>96</v>
      </c>
    </row>
    <row r="62" spans="1:91" s="7" customFormat="1" ht="14.4" customHeight="1">
      <c r="A62" s="126" t="s">
        <v>82</v>
      </c>
      <c r="B62" s="113"/>
      <c r="C62" s="114"/>
      <c r="D62" s="115" t="s">
        <v>103</v>
      </c>
      <c r="E62" s="115"/>
      <c r="F62" s="115"/>
      <c r="G62" s="115"/>
      <c r="H62" s="115"/>
      <c r="I62" s="116"/>
      <c r="J62" s="115" t="s">
        <v>104</v>
      </c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8">
        <f>'VRN 02 - Vedlejší a ostat...'!J30</f>
        <v>0</v>
      </c>
      <c r="AH62" s="116"/>
      <c r="AI62" s="116"/>
      <c r="AJ62" s="116"/>
      <c r="AK62" s="116"/>
      <c r="AL62" s="116"/>
      <c r="AM62" s="116"/>
      <c r="AN62" s="118">
        <f>SUM(AG62,AT62)</f>
        <v>0</v>
      </c>
      <c r="AO62" s="116"/>
      <c r="AP62" s="116"/>
      <c r="AQ62" s="119" t="s">
        <v>105</v>
      </c>
      <c r="AR62" s="120"/>
      <c r="AS62" s="121">
        <v>0</v>
      </c>
      <c r="AT62" s="122">
        <f>ROUND(SUM(AV62:AW62),2)</f>
        <v>0</v>
      </c>
      <c r="AU62" s="123">
        <f>'VRN 02 - Vedlejší a ostat...'!P82</f>
        <v>0</v>
      </c>
      <c r="AV62" s="122">
        <f>'VRN 02 - Vedlejší a ostat...'!J33</f>
        <v>0</v>
      </c>
      <c r="AW62" s="122">
        <f>'VRN 02 - Vedlejší a ostat...'!J34</f>
        <v>0</v>
      </c>
      <c r="AX62" s="122">
        <f>'VRN 02 - Vedlejší a ostat...'!J35</f>
        <v>0</v>
      </c>
      <c r="AY62" s="122">
        <f>'VRN 02 - Vedlejší a ostat...'!J36</f>
        <v>0</v>
      </c>
      <c r="AZ62" s="122">
        <f>'VRN 02 - Vedlejší a ostat...'!F33</f>
        <v>0</v>
      </c>
      <c r="BA62" s="122">
        <f>'VRN 02 - Vedlejší a ostat...'!F34</f>
        <v>0</v>
      </c>
      <c r="BB62" s="122">
        <f>'VRN 02 - Vedlejší a ostat...'!F35</f>
        <v>0</v>
      </c>
      <c r="BC62" s="122">
        <f>'VRN 02 - Vedlejší a ostat...'!F36</f>
        <v>0</v>
      </c>
      <c r="BD62" s="124">
        <f>'VRN 02 - Vedlejší a ostat...'!F37</f>
        <v>0</v>
      </c>
      <c r="BE62" s="7"/>
      <c r="BT62" s="125" t="s">
        <v>79</v>
      </c>
      <c r="BV62" s="125" t="s">
        <v>75</v>
      </c>
      <c r="BW62" s="125" t="s">
        <v>106</v>
      </c>
      <c r="BX62" s="125" t="s">
        <v>5</v>
      </c>
      <c r="CL62" s="125" t="s">
        <v>19</v>
      </c>
      <c r="CM62" s="125" t="s">
        <v>81</v>
      </c>
    </row>
    <row r="63" spans="1:91" s="7" customFormat="1" ht="14.4" customHeight="1">
      <c r="A63" s="126" t="s">
        <v>82</v>
      </c>
      <c r="B63" s="113"/>
      <c r="C63" s="114"/>
      <c r="D63" s="115" t="s">
        <v>107</v>
      </c>
      <c r="E63" s="115"/>
      <c r="F63" s="115"/>
      <c r="G63" s="115"/>
      <c r="H63" s="115"/>
      <c r="I63" s="116"/>
      <c r="J63" s="115" t="s">
        <v>108</v>
      </c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8">
        <f>'VRN 13 - Vedlejší a ostat...'!J30</f>
        <v>0</v>
      </c>
      <c r="AH63" s="116"/>
      <c r="AI63" s="116"/>
      <c r="AJ63" s="116"/>
      <c r="AK63" s="116"/>
      <c r="AL63" s="116"/>
      <c r="AM63" s="116"/>
      <c r="AN63" s="118">
        <f>SUM(AG63,AT63)</f>
        <v>0</v>
      </c>
      <c r="AO63" s="116"/>
      <c r="AP63" s="116"/>
      <c r="AQ63" s="119" t="s">
        <v>105</v>
      </c>
      <c r="AR63" s="120"/>
      <c r="AS63" s="137">
        <v>0</v>
      </c>
      <c r="AT63" s="138">
        <f>ROUND(SUM(AV63:AW63),2)</f>
        <v>0</v>
      </c>
      <c r="AU63" s="139">
        <f>'VRN 13 - Vedlejší a ostat...'!P82</f>
        <v>0</v>
      </c>
      <c r="AV63" s="138">
        <f>'VRN 13 - Vedlejší a ostat...'!J33</f>
        <v>0</v>
      </c>
      <c r="AW63" s="138">
        <f>'VRN 13 - Vedlejší a ostat...'!J34</f>
        <v>0</v>
      </c>
      <c r="AX63" s="138">
        <f>'VRN 13 - Vedlejší a ostat...'!J35</f>
        <v>0</v>
      </c>
      <c r="AY63" s="138">
        <f>'VRN 13 - Vedlejší a ostat...'!J36</f>
        <v>0</v>
      </c>
      <c r="AZ63" s="138">
        <f>'VRN 13 - Vedlejší a ostat...'!F33</f>
        <v>0</v>
      </c>
      <c r="BA63" s="138">
        <f>'VRN 13 - Vedlejší a ostat...'!F34</f>
        <v>0</v>
      </c>
      <c r="BB63" s="138">
        <f>'VRN 13 - Vedlejší a ostat...'!F35</f>
        <v>0</v>
      </c>
      <c r="BC63" s="138">
        <f>'VRN 13 - Vedlejší a ostat...'!F36</f>
        <v>0</v>
      </c>
      <c r="BD63" s="140">
        <f>'VRN 13 - Vedlejší a ostat...'!F37</f>
        <v>0</v>
      </c>
      <c r="BE63" s="7"/>
      <c r="BT63" s="125" t="s">
        <v>79</v>
      </c>
      <c r="BV63" s="125" t="s">
        <v>75</v>
      </c>
      <c r="BW63" s="125" t="s">
        <v>109</v>
      </c>
      <c r="BX63" s="125" t="s">
        <v>5</v>
      </c>
      <c r="CL63" s="125" t="s">
        <v>19</v>
      </c>
      <c r="CM63" s="125" t="s">
        <v>81</v>
      </c>
    </row>
    <row r="64" spans="1:57" s="2" customFormat="1" ht="30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6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</row>
    <row r="65" spans="1:57" s="2" customFormat="1" ht="6.95" customHeight="1">
      <c r="A65" s="40"/>
      <c r="B65" s="61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46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</row>
  </sheetData>
  <sheetProtection password="CC35" sheet="1" objects="1" scenarios="1" formatColumns="0" formatRows="0"/>
  <mergeCells count="74">
    <mergeCell ref="L45:AO45"/>
    <mergeCell ref="AM47:AN47"/>
    <mergeCell ref="AS49:AT51"/>
    <mergeCell ref="AM49:AP49"/>
    <mergeCell ref="AM50:AP50"/>
    <mergeCell ref="C52:G52"/>
    <mergeCell ref="AG52:AM52"/>
    <mergeCell ref="AN52:AP52"/>
    <mergeCell ref="I52:AF52"/>
    <mergeCell ref="AG55:AM55"/>
    <mergeCell ref="AN55:AP55"/>
    <mergeCell ref="J55:AF55"/>
    <mergeCell ref="D55:H55"/>
    <mergeCell ref="AN56:AP56"/>
    <mergeCell ref="E56:I56"/>
    <mergeCell ref="K56:AF56"/>
    <mergeCell ref="AG56:AM56"/>
    <mergeCell ref="K57:AF57"/>
    <mergeCell ref="AN57:AP57"/>
    <mergeCell ref="E57:I57"/>
    <mergeCell ref="AG57:AM57"/>
    <mergeCell ref="AG58:AM58"/>
    <mergeCell ref="AN58:AP58"/>
    <mergeCell ref="F58:J58"/>
    <mergeCell ref="L58:AF58"/>
    <mergeCell ref="AN59:AP59"/>
    <mergeCell ref="AG59:AM59"/>
    <mergeCell ref="F59:J59"/>
    <mergeCell ref="L59:AF59"/>
    <mergeCell ref="AN60:AP60"/>
    <mergeCell ref="AG60:AM60"/>
    <mergeCell ref="F60:J60"/>
    <mergeCell ref="L60:AF60"/>
    <mergeCell ref="AN61:AP61"/>
    <mergeCell ref="AG61:AM61"/>
    <mergeCell ref="F61:J61"/>
    <mergeCell ref="L61:AF61"/>
    <mergeCell ref="AN62:AP62"/>
    <mergeCell ref="AG62:AM62"/>
    <mergeCell ref="D62:H62"/>
    <mergeCell ref="J62:AF62"/>
    <mergeCell ref="AN63:AP63"/>
    <mergeCell ref="AG63:AM63"/>
    <mergeCell ref="D63:H63"/>
    <mergeCell ref="J63:AF63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</mergeCells>
  <hyperlinks>
    <hyperlink ref="A56" location="'SO 02 - Vedlejší polní ce...'!C2" display="/"/>
    <hyperlink ref="A58" location="'SO 13 - Ochranný příkop OP1'!C2" display="/"/>
    <hyperlink ref="A59" location="'01 - Následná péče - 1.rok'!C2" display="/"/>
    <hyperlink ref="A60" location="'02 - Následná péče - 2.rok'!C2" display="/"/>
    <hyperlink ref="A61" location="'03 - Následná péče - 3.rok'!C2" display="/"/>
    <hyperlink ref="A62" location="'VRN 02 - Vedlejší a ostat...'!C2" display="/"/>
    <hyperlink ref="A63" location="'VRN 13 - Vedlejší a ostat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58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86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81</v>
      </c>
    </row>
    <row r="4" spans="2:46" s="1" customFormat="1" ht="24.95" customHeight="1">
      <c r="B4" s="22"/>
      <c r="D4" s="143" t="s">
        <v>110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4.4" customHeight="1">
      <c r="B7" s="22"/>
      <c r="E7" s="146" t="str">
        <f>'Rekapitulace stavby'!K6</f>
        <v>Realizace SZ navržených v KoPÚ Brušperk - I. etapa</v>
      </c>
      <c r="F7" s="145"/>
      <c r="G7" s="145"/>
      <c r="H7" s="145"/>
      <c r="L7" s="22"/>
    </row>
    <row r="8" spans="2:12" s="1" customFormat="1" ht="12" customHeight="1">
      <c r="B8" s="22"/>
      <c r="D8" s="145" t="s">
        <v>111</v>
      </c>
      <c r="L8" s="22"/>
    </row>
    <row r="9" spans="1:31" s="2" customFormat="1" ht="14.4" customHeight="1">
      <c r="A9" s="40"/>
      <c r="B9" s="46"/>
      <c r="C9" s="40"/>
      <c r="D9" s="40"/>
      <c r="E9" s="146" t="s">
        <v>112</v>
      </c>
      <c r="F9" s="40"/>
      <c r="G9" s="40"/>
      <c r="H9" s="40"/>
      <c r="I9" s="40"/>
      <c r="J9" s="40"/>
      <c r="K9" s="40"/>
      <c r="L9" s="14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5" t="s">
        <v>113</v>
      </c>
      <c r="E10" s="40"/>
      <c r="F10" s="40"/>
      <c r="G10" s="40"/>
      <c r="H10" s="40"/>
      <c r="I10" s="40"/>
      <c r="J10" s="40"/>
      <c r="K10" s="40"/>
      <c r="L10" s="14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5.6" customHeight="1">
      <c r="A11" s="40"/>
      <c r="B11" s="46"/>
      <c r="C11" s="40"/>
      <c r="D11" s="40"/>
      <c r="E11" s="148" t="s">
        <v>114</v>
      </c>
      <c r="F11" s="40"/>
      <c r="G11" s="40"/>
      <c r="H11" s="40"/>
      <c r="I11" s="40"/>
      <c r="J11" s="40"/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5" t="s">
        <v>18</v>
      </c>
      <c r="E13" s="40"/>
      <c r="F13" s="135" t="s">
        <v>87</v>
      </c>
      <c r="G13" s="40"/>
      <c r="H13" s="40"/>
      <c r="I13" s="145" t="s">
        <v>20</v>
      </c>
      <c r="J13" s="135" t="s">
        <v>115</v>
      </c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5" t="s">
        <v>21</v>
      </c>
      <c r="E14" s="40"/>
      <c r="F14" s="135" t="s">
        <v>22</v>
      </c>
      <c r="G14" s="40"/>
      <c r="H14" s="40"/>
      <c r="I14" s="145" t="s">
        <v>23</v>
      </c>
      <c r="J14" s="149" t="str">
        <f>'Rekapitulace stavby'!AN8</f>
        <v>18. 3. 2021</v>
      </c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21.8" customHeight="1">
      <c r="A15" s="40"/>
      <c r="B15" s="46"/>
      <c r="C15" s="40"/>
      <c r="D15" s="150" t="s">
        <v>116</v>
      </c>
      <c r="E15" s="40"/>
      <c r="F15" s="151" t="s">
        <v>117</v>
      </c>
      <c r="G15" s="40"/>
      <c r="H15" s="40"/>
      <c r="I15" s="150" t="s">
        <v>118</v>
      </c>
      <c r="J15" s="151" t="s">
        <v>119</v>
      </c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25</v>
      </c>
      <c r="E16" s="40"/>
      <c r="F16" s="40"/>
      <c r="G16" s="40"/>
      <c r="H16" s="40"/>
      <c r="I16" s="145" t="s">
        <v>26</v>
      </c>
      <c r="J16" s="135" t="s">
        <v>19</v>
      </c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">
        <v>28</v>
      </c>
      <c r="F17" s="40"/>
      <c r="G17" s="40"/>
      <c r="H17" s="40"/>
      <c r="I17" s="145" t="s">
        <v>29</v>
      </c>
      <c r="J17" s="135" t="s">
        <v>19</v>
      </c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5" t="s">
        <v>30</v>
      </c>
      <c r="E19" s="40"/>
      <c r="F19" s="40"/>
      <c r="G19" s="40"/>
      <c r="H19" s="40"/>
      <c r="I19" s="145" t="s">
        <v>26</v>
      </c>
      <c r="J19" s="35" t="str">
        <f>'Rekapitulace stavby'!AN13</f>
        <v>Vyplň údaj</v>
      </c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5" t="s">
        <v>29</v>
      </c>
      <c r="J20" s="35" t="str">
        <f>'Rekapitulace stavby'!AN14</f>
        <v>Vyplň údaj</v>
      </c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5" t="s">
        <v>32</v>
      </c>
      <c r="E22" s="40"/>
      <c r="F22" s="40"/>
      <c r="G22" s="40"/>
      <c r="H22" s="40"/>
      <c r="I22" s="145" t="s">
        <v>26</v>
      </c>
      <c r="J22" s="135" t="s">
        <v>19</v>
      </c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">
        <v>33</v>
      </c>
      <c r="F23" s="40"/>
      <c r="G23" s="40"/>
      <c r="H23" s="40"/>
      <c r="I23" s="145" t="s">
        <v>29</v>
      </c>
      <c r="J23" s="135" t="s">
        <v>19</v>
      </c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5" t="s">
        <v>34</v>
      </c>
      <c r="E25" s="40"/>
      <c r="F25" s="40"/>
      <c r="G25" s="40"/>
      <c r="H25" s="40"/>
      <c r="I25" s="145" t="s">
        <v>26</v>
      </c>
      <c r="J25" s="135" t="str">
        <f>IF('Rekapitulace stavby'!AN19="","",'Rekapitulace stavby'!AN19)</f>
        <v/>
      </c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tr">
        <f>IF('Rekapitulace stavby'!E20="","",'Rekapitulace stavby'!E20)</f>
        <v xml:space="preserve"> </v>
      </c>
      <c r="F26" s="40"/>
      <c r="G26" s="40"/>
      <c r="H26" s="40"/>
      <c r="I26" s="145" t="s">
        <v>29</v>
      </c>
      <c r="J26" s="135" t="str">
        <f>IF('Rekapitulace stavby'!AN20="","",'Rekapitulace stavby'!AN20)</f>
        <v/>
      </c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7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5" t="s">
        <v>37</v>
      </c>
      <c r="E28" s="40"/>
      <c r="F28" s="40"/>
      <c r="G28" s="40"/>
      <c r="H28" s="40"/>
      <c r="I28" s="40"/>
      <c r="J28" s="40"/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48" customHeight="1">
      <c r="A29" s="152"/>
      <c r="B29" s="153"/>
      <c r="C29" s="152"/>
      <c r="D29" s="152"/>
      <c r="E29" s="154" t="s">
        <v>120</v>
      </c>
      <c r="F29" s="154"/>
      <c r="G29" s="154"/>
      <c r="H29" s="154"/>
      <c r="I29" s="152"/>
      <c r="J29" s="152"/>
      <c r="K29" s="152"/>
      <c r="L29" s="155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6"/>
      <c r="E31" s="156"/>
      <c r="F31" s="156"/>
      <c r="G31" s="156"/>
      <c r="H31" s="156"/>
      <c r="I31" s="156"/>
      <c r="J31" s="156"/>
      <c r="K31" s="156"/>
      <c r="L31" s="14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7" t="s">
        <v>39</v>
      </c>
      <c r="E32" s="40"/>
      <c r="F32" s="40"/>
      <c r="G32" s="40"/>
      <c r="H32" s="40"/>
      <c r="I32" s="40"/>
      <c r="J32" s="158">
        <f>ROUND(J97,2)</f>
        <v>0</v>
      </c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6"/>
      <c r="E33" s="156"/>
      <c r="F33" s="156"/>
      <c r="G33" s="156"/>
      <c r="H33" s="156"/>
      <c r="I33" s="156"/>
      <c r="J33" s="156"/>
      <c r="K33" s="156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9" t="s">
        <v>41</v>
      </c>
      <c r="G34" s="40"/>
      <c r="H34" s="40"/>
      <c r="I34" s="159" t="s">
        <v>40</v>
      </c>
      <c r="J34" s="159" t="s">
        <v>42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60" t="s">
        <v>43</v>
      </c>
      <c r="E35" s="145" t="s">
        <v>44</v>
      </c>
      <c r="F35" s="161">
        <f>ROUND((SUM(BE97:BE457)),2)</f>
        <v>0</v>
      </c>
      <c r="G35" s="40"/>
      <c r="H35" s="40"/>
      <c r="I35" s="162">
        <v>0.21</v>
      </c>
      <c r="J35" s="161">
        <f>ROUND(((SUM(BE97:BE457))*I35),2)</f>
        <v>0</v>
      </c>
      <c r="K35" s="40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5" t="s">
        <v>45</v>
      </c>
      <c r="F36" s="161">
        <f>ROUND((SUM(BF97:BF457)),2)</f>
        <v>0</v>
      </c>
      <c r="G36" s="40"/>
      <c r="H36" s="40"/>
      <c r="I36" s="162">
        <v>0.15</v>
      </c>
      <c r="J36" s="161">
        <f>ROUND(((SUM(BF97:BF457))*I36),2)</f>
        <v>0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5" t="s">
        <v>46</v>
      </c>
      <c r="F37" s="161">
        <f>ROUND((SUM(BG97:BG457)),2)</f>
        <v>0</v>
      </c>
      <c r="G37" s="40"/>
      <c r="H37" s="40"/>
      <c r="I37" s="162">
        <v>0.21</v>
      </c>
      <c r="J37" s="161">
        <f>0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5" t="s">
        <v>47</v>
      </c>
      <c r="F38" s="161">
        <f>ROUND((SUM(BH97:BH457)),2)</f>
        <v>0</v>
      </c>
      <c r="G38" s="40"/>
      <c r="H38" s="40"/>
      <c r="I38" s="162">
        <v>0.15</v>
      </c>
      <c r="J38" s="161">
        <f>0</f>
        <v>0</v>
      </c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48</v>
      </c>
      <c r="F39" s="161">
        <f>ROUND((SUM(BI97:BI457)),2)</f>
        <v>0</v>
      </c>
      <c r="G39" s="40"/>
      <c r="H39" s="40"/>
      <c r="I39" s="162">
        <v>0</v>
      </c>
      <c r="J39" s="161">
        <f>0</f>
        <v>0</v>
      </c>
      <c r="K39" s="40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3"/>
      <c r="D41" s="164" t="s">
        <v>49</v>
      </c>
      <c r="E41" s="165"/>
      <c r="F41" s="165"/>
      <c r="G41" s="166" t="s">
        <v>50</v>
      </c>
      <c r="H41" s="167" t="s">
        <v>51</v>
      </c>
      <c r="I41" s="165"/>
      <c r="J41" s="168">
        <f>SUM(J32:J39)</f>
        <v>0</v>
      </c>
      <c r="K41" s="169"/>
      <c r="L41" s="147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70"/>
      <c r="C42" s="171"/>
      <c r="D42" s="171"/>
      <c r="E42" s="171"/>
      <c r="F42" s="171"/>
      <c r="G42" s="171"/>
      <c r="H42" s="171"/>
      <c r="I42" s="171"/>
      <c r="J42" s="171"/>
      <c r="K42" s="171"/>
      <c r="L42" s="147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72"/>
      <c r="C46" s="173"/>
      <c r="D46" s="173"/>
      <c r="E46" s="173"/>
      <c r="F46" s="173"/>
      <c r="G46" s="173"/>
      <c r="H46" s="173"/>
      <c r="I46" s="173"/>
      <c r="J46" s="173"/>
      <c r="K46" s="173"/>
      <c r="L46" s="14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121</v>
      </c>
      <c r="D47" s="42"/>
      <c r="E47" s="42"/>
      <c r="F47" s="42"/>
      <c r="G47" s="42"/>
      <c r="H47" s="42"/>
      <c r="I47" s="42"/>
      <c r="J47" s="42"/>
      <c r="K47" s="42"/>
      <c r="L47" s="14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4.4" customHeight="1">
      <c r="A50" s="40"/>
      <c r="B50" s="41"/>
      <c r="C50" s="42"/>
      <c r="D50" s="42"/>
      <c r="E50" s="174" t="str">
        <f>E7</f>
        <v>Realizace SZ navržených v KoPÚ Brušperk - I. etapa</v>
      </c>
      <c r="F50" s="34"/>
      <c r="G50" s="34"/>
      <c r="H50" s="34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111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4.4" customHeight="1">
      <c r="A52" s="40"/>
      <c r="B52" s="41"/>
      <c r="C52" s="42"/>
      <c r="D52" s="42"/>
      <c r="E52" s="174" t="s">
        <v>112</v>
      </c>
      <c r="F52" s="42"/>
      <c r="G52" s="42"/>
      <c r="H52" s="42"/>
      <c r="I52" s="42"/>
      <c r="J52" s="42"/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113</v>
      </c>
      <c r="D53" s="42"/>
      <c r="E53" s="42"/>
      <c r="F53" s="42"/>
      <c r="G53" s="42"/>
      <c r="H53" s="42"/>
      <c r="I53" s="42"/>
      <c r="J53" s="42"/>
      <c r="K53" s="42"/>
      <c r="L53" s="14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6" customHeight="1">
      <c r="A54" s="40"/>
      <c r="B54" s="41"/>
      <c r="C54" s="42"/>
      <c r="D54" s="42"/>
      <c r="E54" s="71" t="str">
        <f>E11</f>
        <v xml:space="preserve">SO 02 - Vedlejší polní cesta  C11</v>
      </c>
      <c r="F54" s="42"/>
      <c r="G54" s="42"/>
      <c r="H54" s="42"/>
      <c r="I54" s="42"/>
      <c r="J54" s="42"/>
      <c r="K54" s="42"/>
      <c r="L54" s="14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>Brušperk</v>
      </c>
      <c r="G56" s="42"/>
      <c r="H56" s="42"/>
      <c r="I56" s="34" t="s">
        <v>23</v>
      </c>
      <c r="J56" s="74" t="str">
        <f>IF(J14="","",J14)</f>
        <v>18. 3. 2021</v>
      </c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40.8" customHeight="1">
      <c r="A58" s="40"/>
      <c r="B58" s="41"/>
      <c r="C58" s="34" t="s">
        <v>25</v>
      </c>
      <c r="D58" s="42"/>
      <c r="E58" s="42"/>
      <c r="F58" s="29" t="str">
        <f>E17</f>
        <v>ČR-Státní pozemkový úřad ,</v>
      </c>
      <c r="G58" s="42"/>
      <c r="H58" s="42"/>
      <c r="I58" s="34" t="s">
        <v>32</v>
      </c>
      <c r="J58" s="38" t="str">
        <f>E23</f>
        <v xml:space="preserve">AgPOL  s.r.o.,Jungmanova 153/12,Olomouc</v>
      </c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6" customHeight="1">
      <c r="A59" s="40"/>
      <c r="B59" s="41"/>
      <c r="C59" s="34" t="s">
        <v>30</v>
      </c>
      <c r="D59" s="42"/>
      <c r="E59" s="42"/>
      <c r="F59" s="29" t="str">
        <f>IF(E20="","",E20)</f>
        <v>Vyplň údaj</v>
      </c>
      <c r="G59" s="42"/>
      <c r="H59" s="42"/>
      <c r="I59" s="34" t="s">
        <v>34</v>
      </c>
      <c r="J59" s="38" t="str">
        <f>E26</f>
        <v xml:space="preserve"> </v>
      </c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7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5" t="s">
        <v>122</v>
      </c>
      <c r="D61" s="176"/>
      <c r="E61" s="176"/>
      <c r="F61" s="176"/>
      <c r="G61" s="176"/>
      <c r="H61" s="176"/>
      <c r="I61" s="176"/>
      <c r="J61" s="177" t="s">
        <v>123</v>
      </c>
      <c r="K61" s="176"/>
      <c r="L61" s="147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7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8" t="s">
        <v>71</v>
      </c>
      <c r="D63" s="42"/>
      <c r="E63" s="42"/>
      <c r="F63" s="42"/>
      <c r="G63" s="42"/>
      <c r="H63" s="42"/>
      <c r="I63" s="42"/>
      <c r="J63" s="104">
        <f>J97</f>
        <v>0</v>
      </c>
      <c r="K63" s="42"/>
      <c r="L63" s="14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124</v>
      </c>
    </row>
    <row r="64" spans="1:31" s="9" customFormat="1" ht="24.95" customHeight="1">
      <c r="A64" s="9"/>
      <c r="B64" s="179"/>
      <c r="C64" s="180"/>
      <c r="D64" s="181" t="s">
        <v>125</v>
      </c>
      <c r="E64" s="182"/>
      <c r="F64" s="182"/>
      <c r="G64" s="182"/>
      <c r="H64" s="182"/>
      <c r="I64" s="182"/>
      <c r="J64" s="183">
        <f>J98</f>
        <v>0</v>
      </c>
      <c r="K64" s="180"/>
      <c r="L64" s="184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5"/>
      <c r="C65" s="127"/>
      <c r="D65" s="186" t="s">
        <v>126</v>
      </c>
      <c r="E65" s="187"/>
      <c r="F65" s="187"/>
      <c r="G65" s="187"/>
      <c r="H65" s="187"/>
      <c r="I65" s="187"/>
      <c r="J65" s="188">
        <f>J99</f>
        <v>0</v>
      </c>
      <c r="K65" s="127"/>
      <c r="L65" s="18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5"/>
      <c r="C66" s="127"/>
      <c r="D66" s="186" t="s">
        <v>127</v>
      </c>
      <c r="E66" s="187"/>
      <c r="F66" s="187"/>
      <c r="G66" s="187"/>
      <c r="H66" s="187"/>
      <c r="I66" s="187"/>
      <c r="J66" s="188">
        <f>J283</f>
        <v>0</v>
      </c>
      <c r="K66" s="127"/>
      <c r="L66" s="18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5"/>
      <c r="C67" s="127"/>
      <c r="D67" s="186" t="s">
        <v>128</v>
      </c>
      <c r="E67" s="187"/>
      <c r="F67" s="187"/>
      <c r="G67" s="187"/>
      <c r="H67" s="187"/>
      <c r="I67" s="187"/>
      <c r="J67" s="188">
        <f>J288</f>
        <v>0</v>
      </c>
      <c r="K67" s="127"/>
      <c r="L67" s="18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5"/>
      <c r="C68" s="127"/>
      <c r="D68" s="186" t="s">
        <v>129</v>
      </c>
      <c r="E68" s="187"/>
      <c r="F68" s="187"/>
      <c r="G68" s="187"/>
      <c r="H68" s="187"/>
      <c r="I68" s="187"/>
      <c r="J68" s="188">
        <f>J301</f>
        <v>0</v>
      </c>
      <c r="K68" s="127"/>
      <c r="L68" s="18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5"/>
      <c r="C69" s="127"/>
      <c r="D69" s="186" t="s">
        <v>130</v>
      </c>
      <c r="E69" s="187"/>
      <c r="F69" s="187"/>
      <c r="G69" s="187"/>
      <c r="H69" s="187"/>
      <c r="I69" s="187"/>
      <c r="J69" s="188">
        <f>J311</f>
        <v>0</v>
      </c>
      <c r="K69" s="127"/>
      <c r="L69" s="18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5"/>
      <c r="C70" s="127"/>
      <c r="D70" s="186" t="s">
        <v>131</v>
      </c>
      <c r="E70" s="187"/>
      <c r="F70" s="187"/>
      <c r="G70" s="187"/>
      <c r="H70" s="187"/>
      <c r="I70" s="187"/>
      <c r="J70" s="188">
        <f>J327</f>
        <v>0</v>
      </c>
      <c r="K70" s="127"/>
      <c r="L70" s="18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5"/>
      <c r="C71" s="127"/>
      <c r="D71" s="186" t="s">
        <v>132</v>
      </c>
      <c r="E71" s="187"/>
      <c r="F71" s="187"/>
      <c r="G71" s="187"/>
      <c r="H71" s="187"/>
      <c r="I71" s="187"/>
      <c r="J71" s="188">
        <f>J414</f>
        <v>0</v>
      </c>
      <c r="K71" s="127"/>
      <c r="L71" s="18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5"/>
      <c r="C72" s="127"/>
      <c r="D72" s="186" t="s">
        <v>133</v>
      </c>
      <c r="E72" s="187"/>
      <c r="F72" s="187"/>
      <c r="G72" s="187"/>
      <c r="H72" s="187"/>
      <c r="I72" s="187"/>
      <c r="J72" s="188">
        <f>J423</f>
        <v>0</v>
      </c>
      <c r="K72" s="127"/>
      <c r="L72" s="189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5"/>
      <c r="C73" s="127"/>
      <c r="D73" s="186" t="s">
        <v>134</v>
      </c>
      <c r="E73" s="187"/>
      <c r="F73" s="187"/>
      <c r="G73" s="187"/>
      <c r="H73" s="187"/>
      <c r="I73" s="187"/>
      <c r="J73" s="188">
        <f>J429</f>
        <v>0</v>
      </c>
      <c r="K73" s="127"/>
      <c r="L73" s="189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85"/>
      <c r="C74" s="127"/>
      <c r="D74" s="186" t="s">
        <v>135</v>
      </c>
      <c r="E74" s="187"/>
      <c r="F74" s="187"/>
      <c r="G74" s="187"/>
      <c r="H74" s="187"/>
      <c r="I74" s="187"/>
      <c r="J74" s="188">
        <f>J435</f>
        <v>0</v>
      </c>
      <c r="K74" s="127"/>
      <c r="L74" s="189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85"/>
      <c r="C75" s="127"/>
      <c r="D75" s="186" t="s">
        <v>136</v>
      </c>
      <c r="E75" s="187"/>
      <c r="F75" s="187"/>
      <c r="G75" s="187"/>
      <c r="H75" s="187"/>
      <c r="I75" s="187"/>
      <c r="J75" s="188">
        <f>J453</f>
        <v>0</v>
      </c>
      <c r="K75" s="127"/>
      <c r="L75" s="189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2" customFormat="1" ht="21.8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4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14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81" spans="1:31" s="2" customFormat="1" ht="6.95" customHeight="1">
      <c r="A81" s="40"/>
      <c r="B81" s="63"/>
      <c r="C81" s="64"/>
      <c r="D81" s="64"/>
      <c r="E81" s="64"/>
      <c r="F81" s="64"/>
      <c r="G81" s="64"/>
      <c r="H81" s="64"/>
      <c r="I81" s="64"/>
      <c r="J81" s="64"/>
      <c r="K81" s="64"/>
      <c r="L81" s="14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24.95" customHeight="1">
      <c r="A82" s="40"/>
      <c r="B82" s="41"/>
      <c r="C82" s="25" t="s">
        <v>137</v>
      </c>
      <c r="D82" s="42"/>
      <c r="E82" s="42"/>
      <c r="F82" s="42"/>
      <c r="G82" s="42"/>
      <c r="H82" s="42"/>
      <c r="I82" s="42"/>
      <c r="J82" s="42"/>
      <c r="K82" s="42"/>
      <c r="L82" s="14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4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2" customHeight="1">
      <c r="A84" s="40"/>
      <c r="B84" s="41"/>
      <c r="C84" s="34" t="s">
        <v>16</v>
      </c>
      <c r="D84" s="42"/>
      <c r="E84" s="42"/>
      <c r="F84" s="42"/>
      <c r="G84" s="42"/>
      <c r="H84" s="42"/>
      <c r="I84" s="42"/>
      <c r="J84" s="42"/>
      <c r="K84" s="42"/>
      <c r="L84" s="147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4.4" customHeight="1">
      <c r="A85" s="40"/>
      <c r="B85" s="41"/>
      <c r="C85" s="42"/>
      <c r="D85" s="42"/>
      <c r="E85" s="174" t="str">
        <f>E7</f>
        <v>Realizace SZ navržených v KoPÚ Brušperk - I. etapa</v>
      </c>
      <c r="F85" s="34"/>
      <c r="G85" s="34"/>
      <c r="H85" s="34"/>
      <c r="I85" s="42"/>
      <c r="J85" s="42"/>
      <c r="K85" s="42"/>
      <c r="L85" s="147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2:12" s="1" customFormat="1" ht="12" customHeight="1">
      <c r="B86" s="23"/>
      <c r="C86" s="34" t="s">
        <v>111</v>
      </c>
      <c r="D86" s="24"/>
      <c r="E86" s="24"/>
      <c r="F86" s="24"/>
      <c r="G86" s="24"/>
      <c r="H86" s="24"/>
      <c r="I86" s="24"/>
      <c r="J86" s="24"/>
      <c r="K86" s="24"/>
      <c r="L86" s="22"/>
    </row>
    <row r="87" spans="1:31" s="2" customFormat="1" ht="14.4" customHeight="1">
      <c r="A87" s="40"/>
      <c r="B87" s="41"/>
      <c r="C87" s="42"/>
      <c r="D87" s="42"/>
      <c r="E87" s="174" t="s">
        <v>112</v>
      </c>
      <c r="F87" s="42"/>
      <c r="G87" s="42"/>
      <c r="H87" s="42"/>
      <c r="I87" s="42"/>
      <c r="J87" s="42"/>
      <c r="K87" s="42"/>
      <c r="L87" s="14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2" customHeight="1">
      <c r="A88" s="40"/>
      <c r="B88" s="41"/>
      <c r="C88" s="34" t="s">
        <v>113</v>
      </c>
      <c r="D88" s="42"/>
      <c r="E88" s="42"/>
      <c r="F88" s="42"/>
      <c r="G88" s="42"/>
      <c r="H88" s="42"/>
      <c r="I88" s="42"/>
      <c r="J88" s="42"/>
      <c r="K88" s="42"/>
      <c r="L88" s="14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5.6" customHeight="1">
      <c r="A89" s="40"/>
      <c r="B89" s="41"/>
      <c r="C89" s="42"/>
      <c r="D89" s="42"/>
      <c r="E89" s="71" t="str">
        <f>E11</f>
        <v xml:space="preserve">SO 02 - Vedlejší polní cesta  C11</v>
      </c>
      <c r="F89" s="42"/>
      <c r="G89" s="42"/>
      <c r="H89" s="42"/>
      <c r="I89" s="42"/>
      <c r="J89" s="42"/>
      <c r="K89" s="42"/>
      <c r="L89" s="14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4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2" customHeight="1">
      <c r="A91" s="40"/>
      <c r="B91" s="41"/>
      <c r="C91" s="34" t="s">
        <v>21</v>
      </c>
      <c r="D91" s="42"/>
      <c r="E91" s="42"/>
      <c r="F91" s="29" t="str">
        <f>F14</f>
        <v>Brušperk</v>
      </c>
      <c r="G91" s="42"/>
      <c r="H91" s="42"/>
      <c r="I91" s="34" t="s">
        <v>23</v>
      </c>
      <c r="J91" s="74" t="str">
        <f>IF(J14="","",J14)</f>
        <v>18. 3. 2021</v>
      </c>
      <c r="K91" s="42"/>
      <c r="L91" s="147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6.95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147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40.8" customHeight="1">
      <c r="A93" s="40"/>
      <c r="B93" s="41"/>
      <c r="C93" s="34" t="s">
        <v>25</v>
      </c>
      <c r="D93" s="42"/>
      <c r="E93" s="42"/>
      <c r="F93" s="29" t="str">
        <f>E17</f>
        <v>ČR-Státní pozemkový úřad ,</v>
      </c>
      <c r="G93" s="42"/>
      <c r="H93" s="42"/>
      <c r="I93" s="34" t="s">
        <v>32</v>
      </c>
      <c r="J93" s="38" t="str">
        <f>E23</f>
        <v xml:space="preserve">AgPOL  s.r.o.,Jungmanova 153/12,Olomouc</v>
      </c>
      <c r="K93" s="42"/>
      <c r="L93" s="147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15.6" customHeight="1">
      <c r="A94" s="40"/>
      <c r="B94" s="41"/>
      <c r="C94" s="34" t="s">
        <v>30</v>
      </c>
      <c r="D94" s="42"/>
      <c r="E94" s="42"/>
      <c r="F94" s="29" t="str">
        <f>IF(E20="","",E20)</f>
        <v>Vyplň údaj</v>
      </c>
      <c r="G94" s="42"/>
      <c r="H94" s="42"/>
      <c r="I94" s="34" t="s">
        <v>34</v>
      </c>
      <c r="J94" s="38" t="str">
        <f>E26</f>
        <v xml:space="preserve"> </v>
      </c>
      <c r="K94" s="42"/>
      <c r="L94" s="147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147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11" customFormat="1" ht="29.25" customHeight="1">
      <c r="A96" s="190"/>
      <c r="B96" s="191"/>
      <c r="C96" s="192" t="s">
        <v>138</v>
      </c>
      <c r="D96" s="193" t="s">
        <v>58</v>
      </c>
      <c r="E96" s="193" t="s">
        <v>54</v>
      </c>
      <c r="F96" s="193" t="s">
        <v>55</v>
      </c>
      <c r="G96" s="193" t="s">
        <v>139</v>
      </c>
      <c r="H96" s="193" t="s">
        <v>140</v>
      </c>
      <c r="I96" s="193" t="s">
        <v>141</v>
      </c>
      <c r="J96" s="193" t="s">
        <v>123</v>
      </c>
      <c r="K96" s="194" t="s">
        <v>142</v>
      </c>
      <c r="L96" s="195"/>
      <c r="M96" s="94" t="s">
        <v>19</v>
      </c>
      <c r="N96" s="95" t="s">
        <v>43</v>
      </c>
      <c r="O96" s="95" t="s">
        <v>143</v>
      </c>
      <c r="P96" s="95" t="s">
        <v>144</v>
      </c>
      <c r="Q96" s="95" t="s">
        <v>145</v>
      </c>
      <c r="R96" s="95" t="s">
        <v>146</v>
      </c>
      <c r="S96" s="95" t="s">
        <v>147</v>
      </c>
      <c r="T96" s="96" t="s">
        <v>148</v>
      </c>
      <c r="U96" s="190"/>
      <c r="V96" s="190"/>
      <c r="W96" s="190"/>
      <c r="X96" s="190"/>
      <c r="Y96" s="190"/>
      <c r="Z96" s="190"/>
      <c r="AA96" s="190"/>
      <c r="AB96" s="190"/>
      <c r="AC96" s="190"/>
      <c r="AD96" s="190"/>
      <c r="AE96" s="190"/>
    </row>
    <row r="97" spans="1:63" s="2" customFormat="1" ht="22.8" customHeight="1">
      <c r="A97" s="40"/>
      <c r="B97" s="41"/>
      <c r="C97" s="101" t="s">
        <v>149</v>
      </c>
      <c r="D97" s="42"/>
      <c r="E97" s="42"/>
      <c r="F97" s="42"/>
      <c r="G97" s="42"/>
      <c r="H97" s="42"/>
      <c r="I97" s="42"/>
      <c r="J97" s="196">
        <f>BK97</f>
        <v>0</v>
      </c>
      <c r="K97" s="42"/>
      <c r="L97" s="46"/>
      <c r="M97" s="97"/>
      <c r="N97" s="197"/>
      <c r="O97" s="98"/>
      <c r="P97" s="198">
        <f>P98</f>
        <v>0</v>
      </c>
      <c r="Q97" s="98"/>
      <c r="R97" s="198">
        <f>R98</f>
        <v>2344.2430787999997</v>
      </c>
      <c r="S97" s="98"/>
      <c r="T97" s="199">
        <f>T98</f>
        <v>20.1625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72</v>
      </c>
      <c r="AU97" s="19" t="s">
        <v>124</v>
      </c>
      <c r="BK97" s="200">
        <f>BK98</f>
        <v>0</v>
      </c>
    </row>
    <row r="98" spans="1:63" s="12" customFormat="1" ht="25.9" customHeight="1">
      <c r="A98" s="12"/>
      <c r="B98" s="201"/>
      <c r="C98" s="202"/>
      <c r="D98" s="203" t="s">
        <v>72</v>
      </c>
      <c r="E98" s="204" t="s">
        <v>150</v>
      </c>
      <c r="F98" s="204" t="s">
        <v>151</v>
      </c>
      <c r="G98" s="202"/>
      <c r="H98" s="202"/>
      <c r="I98" s="205"/>
      <c r="J98" s="206">
        <f>BK98</f>
        <v>0</v>
      </c>
      <c r="K98" s="202"/>
      <c r="L98" s="207"/>
      <c r="M98" s="208"/>
      <c r="N98" s="209"/>
      <c r="O98" s="209"/>
      <c r="P98" s="210">
        <f>P99+P283+P288+P301+P311+P327+P414+P423+P429+P435+P453</f>
        <v>0</v>
      </c>
      <c r="Q98" s="209"/>
      <c r="R98" s="210">
        <f>R99+R283+R288+R301+R311+R327+R414+R423+R429+R435+R453</f>
        <v>2344.2430787999997</v>
      </c>
      <c r="S98" s="209"/>
      <c r="T98" s="211">
        <f>T99+T283+T288+T301+T311+T327+T414+T423+T429+T435+T453</f>
        <v>20.1625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12" t="s">
        <v>79</v>
      </c>
      <c r="AT98" s="213" t="s">
        <v>72</v>
      </c>
      <c r="AU98" s="213" t="s">
        <v>73</v>
      </c>
      <c r="AY98" s="212" t="s">
        <v>152</v>
      </c>
      <c r="BK98" s="214">
        <f>BK99+BK283+BK288+BK301+BK311+BK327+BK414+BK423+BK429+BK435+BK453</f>
        <v>0</v>
      </c>
    </row>
    <row r="99" spans="1:63" s="12" customFormat="1" ht="22.8" customHeight="1">
      <c r="A99" s="12"/>
      <c r="B99" s="201"/>
      <c r="C99" s="202"/>
      <c r="D99" s="203" t="s">
        <v>72</v>
      </c>
      <c r="E99" s="215" t="s">
        <v>79</v>
      </c>
      <c r="F99" s="215" t="s">
        <v>153</v>
      </c>
      <c r="G99" s="202"/>
      <c r="H99" s="202"/>
      <c r="I99" s="205"/>
      <c r="J99" s="216">
        <f>BK99</f>
        <v>0</v>
      </c>
      <c r="K99" s="202"/>
      <c r="L99" s="207"/>
      <c r="M99" s="208"/>
      <c r="N99" s="209"/>
      <c r="O99" s="209"/>
      <c r="P99" s="210">
        <f>SUM(P100:P282)</f>
        <v>0</v>
      </c>
      <c r="Q99" s="209"/>
      <c r="R99" s="210">
        <f>SUM(R100:R282)</f>
        <v>0</v>
      </c>
      <c r="S99" s="209"/>
      <c r="T99" s="211">
        <f>SUM(T100:T282)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12" t="s">
        <v>79</v>
      </c>
      <c r="AT99" s="213" t="s">
        <v>72</v>
      </c>
      <c r="AU99" s="213" t="s">
        <v>79</v>
      </c>
      <c r="AY99" s="212" t="s">
        <v>152</v>
      </c>
      <c r="BK99" s="214">
        <f>SUM(BK100:BK282)</f>
        <v>0</v>
      </c>
    </row>
    <row r="100" spans="1:65" s="2" customFormat="1" ht="14.4" customHeight="1">
      <c r="A100" s="40"/>
      <c r="B100" s="41"/>
      <c r="C100" s="217" t="s">
        <v>79</v>
      </c>
      <c r="D100" s="217" t="s">
        <v>154</v>
      </c>
      <c r="E100" s="218" t="s">
        <v>155</v>
      </c>
      <c r="F100" s="219" t="s">
        <v>156</v>
      </c>
      <c r="G100" s="220" t="s">
        <v>157</v>
      </c>
      <c r="H100" s="221">
        <v>249.9</v>
      </c>
      <c r="I100" s="222"/>
      <c r="J100" s="223">
        <f>ROUND(I100*H100,2)</f>
        <v>0</v>
      </c>
      <c r="K100" s="219" t="s">
        <v>158</v>
      </c>
      <c r="L100" s="46"/>
      <c r="M100" s="224" t="s">
        <v>19</v>
      </c>
      <c r="N100" s="225" t="s">
        <v>44</v>
      </c>
      <c r="O100" s="86"/>
      <c r="P100" s="226">
        <f>O100*H100</f>
        <v>0</v>
      </c>
      <c r="Q100" s="226">
        <v>0</v>
      </c>
      <c r="R100" s="226">
        <f>Q100*H100</f>
        <v>0</v>
      </c>
      <c r="S100" s="226">
        <v>0</v>
      </c>
      <c r="T100" s="227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8" t="s">
        <v>159</v>
      </c>
      <c r="AT100" s="228" t="s">
        <v>154</v>
      </c>
      <c r="AU100" s="228" t="s">
        <v>81</v>
      </c>
      <c r="AY100" s="19" t="s">
        <v>152</v>
      </c>
      <c r="BE100" s="229">
        <f>IF(N100="základní",J100,0)</f>
        <v>0</v>
      </c>
      <c r="BF100" s="229">
        <f>IF(N100="snížená",J100,0)</f>
        <v>0</v>
      </c>
      <c r="BG100" s="229">
        <f>IF(N100="zákl. přenesená",J100,0)</f>
        <v>0</v>
      </c>
      <c r="BH100" s="229">
        <f>IF(N100="sníž. přenesená",J100,0)</f>
        <v>0</v>
      </c>
      <c r="BI100" s="229">
        <f>IF(N100="nulová",J100,0)</f>
        <v>0</v>
      </c>
      <c r="BJ100" s="19" t="s">
        <v>79</v>
      </c>
      <c r="BK100" s="229">
        <f>ROUND(I100*H100,2)</f>
        <v>0</v>
      </c>
      <c r="BL100" s="19" t="s">
        <v>159</v>
      </c>
      <c r="BM100" s="228" t="s">
        <v>160</v>
      </c>
    </row>
    <row r="101" spans="1:47" s="2" customFormat="1" ht="12">
      <c r="A101" s="40"/>
      <c r="B101" s="41"/>
      <c r="C101" s="42"/>
      <c r="D101" s="230" t="s">
        <v>161</v>
      </c>
      <c r="E101" s="42"/>
      <c r="F101" s="231" t="s">
        <v>162</v>
      </c>
      <c r="G101" s="42"/>
      <c r="H101" s="42"/>
      <c r="I101" s="232"/>
      <c r="J101" s="42"/>
      <c r="K101" s="42"/>
      <c r="L101" s="46"/>
      <c r="M101" s="233"/>
      <c r="N101" s="234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161</v>
      </c>
      <c r="AU101" s="19" t="s">
        <v>81</v>
      </c>
    </row>
    <row r="102" spans="1:51" s="13" customFormat="1" ht="12">
      <c r="A102" s="13"/>
      <c r="B102" s="235"/>
      <c r="C102" s="236"/>
      <c r="D102" s="230" t="s">
        <v>163</v>
      </c>
      <c r="E102" s="237" t="s">
        <v>19</v>
      </c>
      <c r="F102" s="238" t="s">
        <v>164</v>
      </c>
      <c r="G102" s="236"/>
      <c r="H102" s="237" t="s">
        <v>19</v>
      </c>
      <c r="I102" s="239"/>
      <c r="J102" s="236"/>
      <c r="K102" s="236"/>
      <c r="L102" s="240"/>
      <c r="M102" s="241"/>
      <c r="N102" s="242"/>
      <c r="O102" s="242"/>
      <c r="P102" s="242"/>
      <c r="Q102" s="242"/>
      <c r="R102" s="242"/>
      <c r="S102" s="242"/>
      <c r="T102" s="24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4" t="s">
        <v>163</v>
      </c>
      <c r="AU102" s="244" t="s">
        <v>81</v>
      </c>
      <c r="AV102" s="13" t="s">
        <v>79</v>
      </c>
      <c r="AW102" s="13" t="s">
        <v>36</v>
      </c>
      <c r="AX102" s="13" t="s">
        <v>73</v>
      </c>
      <c r="AY102" s="244" t="s">
        <v>152</v>
      </c>
    </row>
    <row r="103" spans="1:51" s="13" customFormat="1" ht="12">
      <c r="A103" s="13"/>
      <c r="B103" s="235"/>
      <c r="C103" s="236"/>
      <c r="D103" s="230" t="s">
        <v>163</v>
      </c>
      <c r="E103" s="237" t="s">
        <v>19</v>
      </c>
      <c r="F103" s="238" t="s">
        <v>165</v>
      </c>
      <c r="G103" s="236"/>
      <c r="H103" s="237" t="s">
        <v>19</v>
      </c>
      <c r="I103" s="239"/>
      <c r="J103" s="236"/>
      <c r="K103" s="236"/>
      <c r="L103" s="240"/>
      <c r="M103" s="241"/>
      <c r="N103" s="242"/>
      <c r="O103" s="242"/>
      <c r="P103" s="242"/>
      <c r="Q103" s="242"/>
      <c r="R103" s="242"/>
      <c r="S103" s="242"/>
      <c r="T103" s="24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4" t="s">
        <v>163</v>
      </c>
      <c r="AU103" s="244" t="s">
        <v>81</v>
      </c>
      <c r="AV103" s="13" t="s">
        <v>79</v>
      </c>
      <c r="AW103" s="13" t="s">
        <v>36</v>
      </c>
      <c r="AX103" s="13" t="s">
        <v>73</v>
      </c>
      <c r="AY103" s="244" t="s">
        <v>152</v>
      </c>
    </row>
    <row r="104" spans="1:51" s="14" customFormat="1" ht="12">
      <c r="A104" s="14"/>
      <c r="B104" s="245"/>
      <c r="C104" s="246"/>
      <c r="D104" s="230" t="s">
        <v>163</v>
      </c>
      <c r="E104" s="247" t="s">
        <v>19</v>
      </c>
      <c r="F104" s="248" t="s">
        <v>166</v>
      </c>
      <c r="G104" s="246"/>
      <c r="H104" s="249">
        <v>249.9</v>
      </c>
      <c r="I104" s="250"/>
      <c r="J104" s="246"/>
      <c r="K104" s="246"/>
      <c r="L104" s="251"/>
      <c r="M104" s="252"/>
      <c r="N104" s="253"/>
      <c r="O104" s="253"/>
      <c r="P104" s="253"/>
      <c r="Q104" s="253"/>
      <c r="R104" s="253"/>
      <c r="S104" s="253"/>
      <c r="T104" s="25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55" t="s">
        <v>163</v>
      </c>
      <c r="AU104" s="255" t="s">
        <v>81</v>
      </c>
      <c r="AV104" s="14" t="s">
        <v>81</v>
      </c>
      <c r="AW104" s="14" t="s">
        <v>36</v>
      </c>
      <c r="AX104" s="14" t="s">
        <v>73</v>
      </c>
      <c r="AY104" s="255" t="s">
        <v>152</v>
      </c>
    </row>
    <row r="105" spans="1:51" s="15" customFormat="1" ht="12">
      <c r="A105" s="15"/>
      <c r="B105" s="256"/>
      <c r="C105" s="257"/>
      <c r="D105" s="230" t="s">
        <v>163</v>
      </c>
      <c r="E105" s="258" t="s">
        <v>19</v>
      </c>
      <c r="F105" s="259" t="s">
        <v>167</v>
      </c>
      <c r="G105" s="257"/>
      <c r="H105" s="260">
        <v>249.9</v>
      </c>
      <c r="I105" s="261"/>
      <c r="J105" s="257"/>
      <c r="K105" s="257"/>
      <c r="L105" s="262"/>
      <c r="M105" s="263"/>
      <c r="N105" s="264"/>
      <c r="O105" s="264"/>
      <c r="P105" s="264"/>
      <c r="Q105" s="264"/>
      <c r="R105" s="264"/>
      <c r="S105" s="264"/>
      <c r="T105" s="26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T105" s="266" t="s">
        <v>163</v>
      </c>
      <c r="AU105" s="266" t="s">
        <v>81</v>
      </c>
      <c r="AV105" s="15" t="s">
        <v>159</v>
      </c>
      <c r="AW105" s="15" t="s">
        <v>36</v>
      </c>
      <c r="AX105" s="15" t="s">
        <v>79</v>
      </c>
      <c r="AY105" s="266" t="s">
        <v>152</v>
      </c>
    </row>
    <row r="106" spans="1:65" s="2" customFormat="1" ht="14.4" customHeight="1">
      <c r="A106" s="40"/>
      <c r="B106" s="41"/>
      <c r="C106" s="217" t="s">
        <v>81</v>
      </c>
      <c r="D106" s="217" t="s">
        <v>154</v>
      </c>
      <c r="E106" s="218" t="s">
        <v>168</v>
      </c>
      <c r="F106" s="219" t="s">
        <v>169</v>
      </c>
      <c r="G106" s="220" t="s">
        <v>157</v>
      </c>
      <c r="H106" s="221">
        <v>249.9</v>
      </c>
      <c r="I106" s="222"/>
      <c r="J106" s="223">
        <f>ROUND(I106*H106,2)</f>
        <v>0</v>
      </c>
      <c r="K106" s="219" t="s">
        <v>19</v>
      </c>
      <c r="L106" s="46"/>
      <c r="M106" s="224" t="s">
        <v>19</v>
      </c>
      <c r="N106" s="225" t="s">
        <v>44</v>
      </c>
      <c r="O106" s="86"/>
      <c r="P106" s="226">
        <f>O106*H106</f>
        <v>0</v>
      </c>
      <c r="Q106" s="226">
        <v>0</v>
      </c>
      <c r="R106" s="226">
        <f>Q106*H106</f>
        <v>0</v>
      </c>
      <c r="S106" s="226">
        <v>0</v>
      </c>
      <c r="T106" s="227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8" t="s">
        <v>159</v>
      </c>
      <c r="AT106" s="228" t="s">
        <v>154</v>
      </c>
      <c r="AU106" s="228" t="s">
        <v>81</v>
      </c>
      <c r="AY106" s="19" t="s">
        <v>152</v>
      </c>
      <c r="BE106" s="229">
        <f>IF(N106="základní",J106,0)</f>
        <v>0</v>
      </c>
      <c r="BF106" s="229">
        <f>IF(N106="snížená",J106,0)</f>
        <v>0</v>
      </c>
      <c r="BG106" s="229">
        <f>IF(N106="zákl. přenesená",J106,0)</f>
        <v>0</v>
      </c>
      <c r="BH106" s="229">
        <f>IF(N106="sníž. přenesená",J106,0)</f>
        <v>0</v>
      </c>
      <c r="BI106" s="229">
        <f>IF(N106="nulová",J106,0)</f>
        <v>0</v>
      </c>
      <c r="BJ106" s="19" t="s">
        <v>79</v>
      </c>
      <c r="BK106" s="229">
        <f>ROUND(I106*H106,2)</f>
        <v>0</v>
      </c>
      <c r="BL106" s="19" t="s">
        <v>159</v>
      </c>
      <c r="BM106" s="228" t="s">
        <v>170</v>
      </c>
    </row>
    <row r="107" spans="1:47" s="2" customFormat="1" ht="12">
      <c r="A107" s="40"/>
      <c r="B107" s="41"/>
      <c r="C107" s="42"/>
      <c r="D107" s="230" t="s">
        <v>161</v>
      </c>
      <c r="E107" s="42"/>
      <c r="F107" s="231" t="s">
        <v>169</v>
      </c>
      <c r="G107" s="42"/>
      <c r="H107" s="42"/>
      <c r="I107" s="232"/>
      <c r="J107" s="42"/>
      <c r="K107" s="42"/>
      <c r="L107" s="46"/>
      <c r="M107" s="233"/>
      <c r="N107" s="234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161</v>
      </c>
      <c r="AU107" s="19" t="s">
        <v>81</v>
      </c>
    </row>
    <row r="108" spans="1:51" s="13" customFormat="1" ht="12">
      <c r="A108" s="13"/>
      <c r="B108" s="235"/>
      <c r="C108" s="236"/>
      <c r="D108" s="230" t="s">
        <v>163</v>
      </c>
      <c r="E108" s="237" t="s">
        <v>19</v>
      </c>
      <c r="F108" s="238" t="s">
        <v>171</v>
      </c>
      <c r="G108" s="236"/>
      <c r="H108" s="237" t="s">
        <v>19</v>
      </c>
      <c r="I108" s="239"/>
      <c r="J108" s="236"/>
      <c r="K108" s="236"/>
      <c r="L108" s="240"/>
      <c r="M108" s="241"/>
      <c r="N108" s="242"/>
      <c r="O108" s="242"/>
      <c r="P108" s="242"/>
      <c r="Q108" s="242"/>
      <c r="R108" s="242"/>
      <c r="S108" s="242"/>
      <c r="T108" s="24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4" t="s">
        <v>163</v>
      </c>
      <c r="AU108" s="244" t="s">
        <v>81</v>
      </c>
      <c r="AV108" s="13" t="s">
        <v>79</v>
      </c>
      <c r="AW108" s="13" t="s">
        <v>36</v>
      </c>
      <c r="AX108" s="13" t="s">
        <v>73</v>
      </c>
      <c r="AY108" s="244" t="s">
        <v>152</v>
      </c>
    </row>
    <row r="109" spans="1:51" s="14" customFormat="1" ht="12">
      <c r="A109" s="14"/>
      <c r="B109" s="245"/>
      <c r="C109" s="246"/>
      <c r="D109" s="230" t="s">
        <v>163</v>
      </c>
      <c r="E109" s="247" t="s">
        <v>19</v>
      </c>
      <c r="F109" s="248" t="s">
        <v>172</v>
      </c>
      <c r="G109" s="246"/>
      <c r="H109" s="249">
        <v>249.9</v>
      </c>
      <c r="I109" s="250"/>
      <c r="J109" s="246"/>
      <c r="K109" s="246"/>
      <c r="L109" s="251"/>
      <c r="M109" s="252"/>
      <c r="N109" s="253"/>
      <c r="O109" s="253"/>
      <c r="P109" s="253"/>
      <c r="Q109" s="253"/>
      <c r="R109" s="253"/>
      <c r="S109" s="253"/>
      <c r="T109" s="25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55" t="s">
        <v>163</v>
      </c>
      <c r="AU109" s="255" t="s">
        <v>81</v>
      </c>
      <c r="AV109" s="14" t="s">
        <v>81</v>
      </c>
      <c r="AW109" s="14" t="s">
        <v>36</v>
      </c>
      <c r="AX109" s="14" t="s">
        <v>79</v>
      </c>
      <c r="AY109" s="255" t="s">
        <v>152</v>
      </c>
    </row>
    <row r="110" spans="1:65" s="2" customFormat="1" ht="14.4" customHeight="1">
      <c r="A110" s="40"/>
      <c r="B110" s="41"/>
      <c r="C110" s="217" t="s">
        <v>92</v>
      </c>
      <c r="D110" s="217" t="s">
        <v>154</v>
      </c>
      <c r="E110" s="218" t="s">
        <v>173</v>
      </c>
      <c r="F110" s="219" t="s">
        <v>174</v>
      </c>
      <c r="G110" s="220" t="s">
        <v>157</v>
      </c>
      <c r="H110" s="221">
        <v>1004.598</v>
      </c>
      <c r="I110" s="222"/>
      <c r="J110" s="223">
        <f>ROUND(I110*H110,2)</f>
        <v>0</v>
      </c>
      <c r="K110" s="219" t="s">
        <v>158</v>
      </c>
      <c r="L110" s="46"/>
      <c r="M110" s="224" t="s">
        <v>19</v>
      </c>
      <c r="N110" s="225" t="s">
        <v>44</v>
      </c>
      <c r="O110" s="86"/>
      <c r="P110" s="226">
        <f>O110*H110</f>
        <v>0</v>
      </c>
      <c r="Q110" s="226">
        <v>0</v>
      </c>
      <c r="R110" s="226">
        <f>Q110*H110</f>
        <v>0</v>
      </c>
      <c r="S110" s="226">
        <v>0</v>
      </c>
      <c r="T110" s="227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8" t="s">
        <v>159</v>
      </c>
      <c r="AT110" s="228" t="s">
        <v>154</v>
      </c>
      <c r="AU110" s="228" t="s">
        <v>81</v>
      </c>
      <c r="AY110" s="19" t="s">
        <v>152</v>
      </c>
      <c r="BE110" s="229">
        <f>IF(N110="základní",J110,0)</f>
        <v>0</v>
      </c>
      <c r="BF110" s="229">
        <f>IF(N110="snížená",J110,0)</f>
        <v>0</v>
      </c>
      <c r="BG110" s="229">
        <f>IF(N110="zákl. přenesená",J110,0)</f>
        <v>0</v>
      </c>
      <c r="BH110" s="229">
        <f>IF(N110="sníž. přenesená",J110,0)</f>
        <v>0</v>
      </c>
      <c r="BI110" s="229">
        <f>IF(N110="nulová",J110,0)</f>
        <v>0</v>
      </c>
      <c r="BJ110" s="19" t="s">
        <v>79</v>
      </c>
      <c r="BK110" s="229">
        <f>ROUND(I110*H110,2)</f>
        <v>0</v>
      </c>
      <c r="BL110" s="19" t="s">
        <v>159</v>
      </c>
      <c r="BM110" s="228" t="s">
        <v>175</v>
      </c>
    </row>
    <row r="111" spans="1:47" s="2" customFormat="1" ht="12">
      <c r="A111" s="40"/>
      <c r="B111" s="41"/>
      <c r="C111" s="42"/>
      <c r="D111" s="230" t="s">
        <v>161</v>
      </c>
      <c r="E111" s="42"/>
      <c r="F111" s="231" t="s">
        <v>176</v>
      </c>
      <c r="G111" s="42"/>
      <c r="H111" s="42"/>
      <c r="I111" s="232"/>
      <c r="J111" s="42"/>
      <c r="K111" s="42"/>
      <c r="L111" s="46"/>
      <c r="M111" s="233"/>
      <c r="N111" s="234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161</v>
      </c>
      <c r="AU111" s="19" t="s">
        <v>81</v>
      </c>
    </row>
    <row r="112" spans="1:51" s="13" customFormat="1" ht="12">
      <c r="A112" s="13"/>
      <c r="B112" s="235"/>
      <c r="C112" s="236"/>
      <c r="D112" s="230" t="s">
        <v>163</v>
      </c>
      <c r="E112" s="237" t="s">
        <v>19</v>
      </c>
      <c r="F112" s="238" t="s">
        <v>177</v>
      </c>
      <c r="G112" s="236"/>
      <c r="H112" s="237" t="s">
        <v>19</v>
      </c>
      <c r="I112" s="239"/>
      <c r="J112" s="236"/>
      <c r="K112" s="236"/>
      <c r="L112" s="240"/>
      <c r="M112" s="241"/>
      <c r="N112" s="242"/>
      <c r="O112" s="242"/>
      <c r="P112" s="242"/>
      <c r="Q112" s="242"/>
      <c r="R112" s="242"/>
      <c r="S112" s="242"/>
      <c r="T112" s="24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4" t="s">
        <v>163</v>
      </c>
      <c r="AU112" s="244" t="s">
        <v>81</v>
      </c>
      <c r="AV112" s="13" t="s">
        <v>79</v>
      </c>
      <c r="AW112" s="13" t="s">
        <v>36</v>
      </c>
      <c r="AX112" s="13" t="s">
        <v>73</v>
      </c>
      <c r="AY112" s="244" t="s">
        <v>152</v>
      </c>
    </row>
    <row r="113" spans="1:51" s="13" customFormat="1" ht="12">
      <c r="A113" s="13"/>
      <c r="B113" s="235"/>
      <c r="C113" s="236"/>
      <c r="D113" s="230" t="s">
        <v>163</v>
      </c>
      <c r="E113" s="237" t="s">
        <v>19</v>
      </c>
      <c r="F113" s="238" t="s">
        <v>178</v>
      </c>
      <c r="G113" s="236"/>
      <c r="H113" s="237" t="s">
        <v>19</v>
      </c>
      <c r="I113" s="239"/>
      <c r="J113" s="236"/>
      <c r="K113" s="236"/>
      <c r="L113" s="240"/>
      <c r="M113" s="241"/>
      <c r="N113" s="242"/>
      <c r="O113" s="242"/>
      <c r="P113" s="242"/>
      <c r="Q113" s="242"/>
      <c r="R113" s="242"/>
      <c r="S113" s="242"/>
      <c r="T113" s="24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4" t="s">
        <v>163</v>
      </c>
      <c r="AU113" s="244" t="s">
        <v>81</v>
      </c>
      <c r="AV113" s="13" t="s">
        <v>79</v>
      </c>
      <c r="AW113" s="13" t="s">
        <v>36</v>
      </c>
      <c r="AX113" s="13" t="s">
        <v>73</v>
      </c>
      <c r="AY113" s="244" t="s">
        <v>152</v>
      </c>
    </row>
    <row r="114" spans="1:51" s="14" customFormat="1" ht="12">
      <c r="A114" s="14"/>
      <c r="B114" s="245"/>
      <c r="C114" s="246"/>
      <c r="D114" s="230" t="s">
        <v>163</v>
      </c>
      <c r="E114" s="247" t="s">
        <v>19</v>
      </c>
      <c r="F114" s="248" t="s">
        <v>179</v>
      </c>
      <c r="G114" s="246"/>
      <c r="H114" s="249">
        <v>754.698</v>
      </c>
      <c r="I114" s="250"/>
      <c r="J114" s="246"/>
      <c r="K114" s="246"/>
      <c r="L114" s="251"/>
      <c r="M114" s="252"/>
      <c r="N114" s="253"/>
      <c r="O114" s="253"/>
      <c r="P114" s="253"/>
      <c r="Q114" s="253"/>
      <c r="R114" s="253"/>
      <c r="S114" s="253"/>
      <c r="T114" s="25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55" t="s">
        <v>163</v>
      </c>
      <c r="AU114" s="255" t="s">
        <v>81</v>
      </c>
      <c r="AV114" s="14" t="s">
        <v>81</v>
      </c>
      <c r="AW114" s="14" t="s">
        <v>36</v>
      </c>
      <c r="AX114" s="14" t="s">
        <v>73</v>
      </c>
      <c r="AY114" s="255" t="s">
        <v>152</v>
      </c>
    </row>
    <row r="115" spans="1:51" s="13" customFormat="1" ht="12">
      <c r="A115" s="13"/>
      <c r="B115" s="235"/>
      <c r="C115" s="236"/>
      <c r="D115" s="230" t="s">
        <v>163</v>
      </c>
      <c r="E115" s="237" t="s">
        <v>19</v>
      </c>
      <c r="F115" s="238" t="s">
        <v>165</v>
      </c>
      <c r="G115" s="236"/>
      <c r="H115" s="237" t="s">
        <v>19</v>
      </c>
      <c r="I115" s="239"/>
      <c r="J115" s="236"/>
      <c r="K115" s="236"/>
      <c r="L115" s="240"/>
      <c r="M115" s="241"/>
      <c r="N115" s="242"/>
      <c r="O115" s="242"/>
      <c r="P115" s="242"/>
      <c r="Q115" s="242"/>
      <c r="R115" s="242"/>
      <c r="S115" s="242"/>
      <c r="T115" s="24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4" t="s">
        <v>163</v>
      </c>
      <c r="AU115" s="244" t="s">
        <v>81</v>
      </c>
      <c r="AV115" s="13" t="s">
        <v>79</v>
      </c>
      <c r="AW115" s="13" t="s">
        <v>36</v>
      </c>
      <c r="AX115" s="13" t="s">
        <v>73</v>
      </c>
      <c r="AY115" s="244" t="s">
        <v>152</v>
      </c>
    </row>
    <row r="116" spans="1:51" s="14" customFormat="1" ht="12">
      <c r="A116" s="14"/>
      <c r="B116" s="245"/>
      <c r="C116" s="246"/>
      <c r="D116" s="230" t="s">
        <v>163</v>
      </c>
      <c r="E116" s="247" t="s">
        <v>19</v>
      </c>
      <c r="F116" s="248" t="s">
        <v>180</v>
      </c>
      <c r="G116" s="246"/>
      <c r="H116" s="249">
        <v>249.9</v>
      </c>
      <c r="I116" s="250"/>
      <c r="J116" s="246"/>
      <c r="K116" s="246"/>
      <c r="L116" s="251"/>
      <c r="M116" s="252"/>
      <c r="N116" s="253"/>
      <c r="O116" s="253"/>
      <c r="P116" s="253"/>
      <c r="Q116" s="253"/>
      <c r="R116" s="253"/>
      <c r="S116" s="253"/>
      <c r="T116" s="25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55" t="s">
        <v>163</v>
      </c>
      <c r="AU116" s="255" t="s">
        <v>81</v>
      </c>
      <c r="AV116" s="14" t="s">
        <v>81</v>
      </c>
      <c r="AW116" s="14" t="s">
        <v>36</v>
      </c>
      <c r="AX116" s="14" t="s">
        <v>73</v>
      </c>
      <c r="AY116" s="255" t="s">
        <v>152</v>
      </c>
    </row>
    <row r="117" spans="1:51" s="15" customFormat="1" ht="12">
      <c r="A117" s="15"/>
      <c r="B117" s="256"/>
      <c r="C117" s="257"/>
      <c r="D117" s="230" t="s">
        <v>163</v>
      </c>
      <c r="E117" s="258" t="s">
        <v>19</v>
      </c>
      <c r="F117" s="259" t="s">
        <v>167</v>
      </c>
      <c r="G117" s="257"/>
      <c r="H117" s="260">
        <v>1004.598</v>
      </c>
      <c r="I117" s="261"/>
      <c r="J117" s="257"/>
      <c r="K117" s="257"/>
      <c r="L117" s="262"/>
      <c r="M117" s="263"/>
      <c r="N117" s="264"/>
      <c r="O117" s="264"/>
      <c r="P117" s="264"/>
      <c r="Q117" s="264"/>
      <c r="R117" s="264"/>
      <c r="S117" s="264"/>
      <c r="T117" s="26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T117" s="266" t="s">
        <v>163</v>
      </c>
      <c r="AU117" s="266" t="s">
        <v>81</v>
      </c>
      <c r="AV117" s="15" t="s">
        <v>159</v>
      </c>
      <c r="AW117" s="15" t="s">
        <v>36</v>
      </c>
      <c r="AX117" s="15" t="s">
        <v>79</v>
      </c>
      <c r="AY117" s="266" t="s">
        <v>152</v>
      </c>
    </row>
    <row r="118" spans="1:65" s="2" customFormat="1" ht="19.8" customHeight="1">
      <c r="A118" s="40"/>
      <c r="B118" s="41"/>
      <c r="C118" s="217" t="s">
        <v>159</v>
      </c>
      <c r="D118" s="217" t="s">
        <v>154</v>
      </c>
      <c r="E118" s="218" t="s">
        <v>181</v>
      </c>
      <c r="F118" s="219" t="s">
        <v>182</v>
      </c>
      <c r="G118" s="220" t="s">
        <v>183</v>
      </c>
      <c r="H118" s="221">
        <v>384.882</v>
      </c>
      <c r="I118" s="222"/>
      <c r="J118" s="223">
        <f>ROUND(I118*H118,2)</f>
        <v>0</v>
      </c>
      <c r="K118" s="219" t="s">
        <v>158</v>
      </c>
      <c r="L118" s="46"/>
      <c r="M118" s="224" t="s">
        <v>19</v>
      </c>
      <c r="N118" s="225" t="s">
        <v>44</v>
      </c>
      <c r="O118" s="86"/>
      <c r="P118" s="226">
        <f>O118*H118</f>
        <v>0</v>
      </c>
      <c r="Q118" s="226">
        <v>0</v>
      </c>
      <c r="R118" s="226">
        <f>Q118*H118</f>
        <v>0</v>
      </c>
      <c r="S118" s="226">
        <v>0</v>
      </c>
      <c r="T118" s="227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28" t="s">
        <v>159</v>
      </c>
      <c r="AT118" s="228" t="s">
        <v>154</v>
      </c>
      <c r="AU118" s="228" t="s">
        <v>81</v>
      </c>
      <c r="AY118" s="19" t="s">
        <v>152</v>
      </c>
      <c r="BE118" s="229">
        <f>IF(N118="základní",J118,0)</f>
        <v>0</v>
      </c>
      <c r="BF118" s="229">
        <f>IF(N118="snížená",J118,0)</f>
        <v>0</v>
      </c>
      <c r="BG118" s="229">
        <f>IF(N118="zákl. přenesená",J118,0)</f>
        <v>0</v>
      </c>
      <c r="BH118" s="229">
        <f>IF(N118="sníž. přenesená",J118,0)</f>
        <v>0</v>
      </c>
      <c r="BI118" s="229">
        <f>IF(N118="nulová",J118,0)</f>
        <v>0</v>
      </c>
      <c r="BJ118" s="19" t="s">
        <v>79</v>
      </c>
      <c r="BK118" s="229">
        <f>ROUND(I118*H118,2)</f>
        <v>0</v>
      </c>
      <c r="BL118" s="19" t="s">
        <v>159</v>
      </c>
      <c r="BM118" s="228" t="s">
        <v>184</v>
      </c>
    </row>
    <row r="119" spans="1:47" s="2" customFormat="1" ht="12">
      <c r="A119" s="40"/>
      <c r="B119" s="41"/>
      <c r="C119" s="42"/>
      <c r="D119" s="230" t="s">
        <v>161</v>
      </c>
      <c r="E119" s="42"/>
      <c r="F119" s="231" t="s">
        <v>185</v>
      </c>
      <c r="G119" s="42"/>
      <c r="H119" s="42"/>
      <c r="I119" s="232"/>
      <c r="J119" s="42"/>
      <c r="K119" s="42"/>
      <c r="L119" s="46"/>
      <c r="M119" s="233"/>
      <c r="N119" s="234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161</v>
      </c>
      <c r="AU119" s="19" t="s">
        <v>81</v>
      </c>
    </row>
    <row r="120" spans="1:51" s="13" customFormat="1" ht="12">
      <c r="A120" s="13"/>
      <c r="B120" s="235"/>
      <c r="C120" s="236"/>
      <c r="D120" s="230" t="s">
        <v>163</v>
      </c>
      <c r="E120" s="237" t="s">
        <v>19</v>
      </c>
      <c r="F120" s="238" t="s">
        <v>186</v>
      </c>
      <c r="G120" s="236"/>
      <c r="H120" s="237" t="s">
        <v>19</v>
      </c>
      <c r="I120" s="239"/>
      <c r="J120" s="236"/>
      <c r="K120" s="236"/>
      <c r="L120" s="240"/>
      <c r="M120" s="241"/>
      <c r="N120" s="242"/>
      <c r="O120" s="242"/>
      <c r="P120" s="242"/>
      <c r="Q120" s="242"/>
      <c r="R120" s="242"/>
      <c r="S120" s="242"/>
      <c r="T120" s="24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4" t="s">
        <v>163</v>
      </c>
      <c r="AU120" s="244" t="s">
        <v>81</v>
      </c>
      <c r="AV120" s="13" t="s">
        <v>79</v>
      </c>
      <c r="AW120" s="13" t="s">
        <v>36</v>
      </c>
      <c r="AX120" s="13" t="s">
        <v>73</v>
      </c>
      <c r="AY120" s="244" t="s">
        <v>152</v>
      </c>
    </row>
    <row r="121" spans="1:51" s="13" customFormat="1" ht="12">
      <c r="A121" s="13"/>
      <c r="B121" s="235"/>
      <c r="C121" s="236"/>
      <c r="D121" s="230" t="s">
        <v>163</v>
      </c>
      <c r="E121" s="237" t="s">
        <v>19</v>
      </c>
      <c r="F121" s="238" t="s">
        <v>187</v>
      </c>
      <c r="G121" s="236"/>
      <c r="H121" s="237" t="s">
        <v>19</v>
      </c>
      <c r="I121" s="239"/>
      <c r="J121" s="236"/>
      <c r="K121" s="236"/>
      <c r="L121" s="240"/>
      <c r="M121" s="241"/>
      <c r="N121" s="242"/>
      <c r="O121" s="242"/>
      <c r="P121" s="242"/>
      <c r="Q121" s="242"/>
      <c r="R121" s="242"/>
      <c r="S121" s="242"/>
      <c r="T121" s="24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4" t="s">
        <v>163</v>
      </c>
      <c r="AU121" s="244" t="s">
        <v>81</v>
      </c>
      <c r="AV121" s="13" t="s">
        <v>79</v>
      </c>
      <c r="AW121" s="13" t="s">
        <v>36</v>
      </c>
      <c r="AX121" s="13" t="s">
        <v>73</v>
      </c>
      <c r="AY121" s="244" t="s">
        <v>152</v>
      </c>
    </row>
    <row r="122" spans="1:51" s="14" customFormat="1" ht="12">
      <c r="A122" s="14"/>
      <c r="B122" s="245"/>
      <c r="C122" s="246"/>
      <c r="D122" s="230" t="s">
        <v>163</v>
      </c>
      <c r="E122" s="247" t="s">
        <v>19</v>
      </c>
      <c r="F122" s="248" t="s">
        <v>188</v>
      </c>
      <c r="G122" s="246"/>
      <c r="H122" s="249">
        <v>150.45</v>
      </c>
      <c r="I122" s="250"/>
      <c r="J122" s="246"/>
      <c r="K122" s="246"/>
      <c r="L122" s="251"/>
      <c r="M122" s="252"/>
      <c r="N122" s="253"/>
      <c r="O122" s="253"/>
      <c r="P122" s="253"/>
      <c r="Q122" s="253"/>
      <c r="R122" s="253"/>
      <c r="S122" s="253"/>
      <c r="T122" s="25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55" t="s">
        <v>163</v>
      </c>
      <c r="AU122" s="255" t="s">
        <v>81</v>
      </c>
      <c r="AV122" s="14" t="s">
        <v>81</v>
      </c>
      <c r="AW122" s="14" t="s">
        <v>36</v>
      </c>
      <c r="AX122" s="14" t="s">
        <v>73</v>
      </c>
      <c r="AY122" s="255" t="s">
        <v>152</v>
      </c>
    </row>
    <row r="123" spans="1:51" s="13" customFormat="1" ht="12">
      <c r="A123" s="13"/>
      <c r="B123" s="235"/>
      <c r="C123" s="236"/>
      <c r="D123" s="230" t="s">
        <v>163</v>
      </c>
      <c r="E123" s="237" t="s">
        <v>19</v>
      </c>
      <c r="F123" s="238" t="s">
        <v>189</v>
      </c>
      <c r="G123" s="236"/>
      <c r="H123" s="237" t="s">
        <v>19</v>
      </c>
      <c r="I123" s="239"/>
      <c r="J123" s="236"/>
      <c r="K123" s="236"/>
      <c r="L123" s="240"/>
      <c r="M123" s="241"/>
      <c r="N123" s="242"/>
      <c r="O123" s="242"/>
      <c r="P123" s="242"/>
      <c r="Q123" s="242"/>
      <c r="R123" s="242"/>
      <c r="S123" s="242"/>
      <c r="T123" s="24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4" t="s">
        <v>163</v>
      </c>
      <c r="AU123" s="244" t="s">
        <v>81</v>
      </c>
      <c r="AV123" s="13" t="s">
        <v>79</v>
      </c>
      <c r="AW123" s="13" t="s">
        <v>36</v>
      </c>
      <c r="AX123" s="13" t="s">
        <v>73</v>
      </c>
      <c r="AY123" s="244" t="s">
        <v>152</v>
      </c>
    </row>
    <row r="124" spans="1:51" s="14" customFormat="1" ht="12">
      <c r="A124" s="14"/>
      <c r="B124" s="245"/>
      <c r="C124" s="246"/>
      <c r="D124" s="230" t="s">
        <v>163</v>
      </c>
      <c r="E124" s="247" t="s">
        <v>19</v>
      </c>
      <c r="F124" s="248" t="s">
        <v>190</v>
      </c>
      <c r="G124" s="246"/>
      <c r="H124" s="249">
        <v>22.528</v>
      </c>
      <c r="I124" s="250"/>
      <c r="J124" s="246"/>
      <c r="K124" s="246"/>
      <c r="L124" s="251"/>
      <c r="M124" s="252"/>
      <c r="N124" s="253"/>
      <c r="O124" s="253"/>
      <c r="P124" s="253"/>
      <c r="Q124" s="253"/>
      <c r="R124" s="253"/>
      <c r="S124" s="253"/>
      <c r="T124" s="25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5" t="s">
        <v>163</v>
      </c>
      <c r="AU124" s="255" t="s">
        <v>81</v>
      </c>
      <c r="AV124" s="14" t="s">
        <v>81</v>
      </c>
      <c r="AW124" s="14" t="s">
        <v>36</v>
      </c>
      <c r="AX124" s="14" t="s">
        <v>73</v>
      </c>
      <c r="AY124" s="255" t="s">
        <v>152</v>
      </c>
    </row>
    <row r="125" spans="1:51" s="13" customFormat="1" ht="12">
      <c r="A125" s="13"/>
      <c r="B125" s="235"/>
      <c r="C125" s="236"/>
      <c r="D125" s="230" t="s">
        <v>163</v>
      </c>
      <c r="E125" s="237" t="s">
        <v>19</v>
      </c>
      <c r="F125" s="238" t="s">
        <v>191</v>
      </c>
      <c r="G125" s="236"/>
      <c r="H125" s="237" t="s">
        <v>19</v>
      </c>
      <c r="I125" s="239"/>
      <c r="J125" s="236"/>
      <c r="K125" s="236"/>
      <c r="L125" s="240"/>
      <c r="M125" s="241"/>
      <c r="N125" s="242"/>
      <c r="O125" s="242"/>
      <c r="P125" s="242"/>
      <c r="Q125" s="242"/>
      <c r="R125" s="242"/>
      <c r="S125" s="242"/>
      <c r="T125" s="24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4" t="s">
        <v>163</v>
      </c>
      <c r="AU125" s="244" t="s">
        <v>81</v>
      </c>
      <c r="AV125" s="13" t="s">
        <v>79</v>
      </c>
      <c r="AW125" s="13" t="s">
        <v>36</v>
      </c>
      <c r="AX125" s="13" t="s">
        <v>73</v>
      </c>
      <c r="AY125" s="244" t="s">
        <v>152</v>
      </c>
    </row>
    <row r="126" spans="1:51" s="14" customFormat="1" ht="12">
      <c r="A126" s="14"/>
      <c r="B126" s="245"/>
      <c r="C126" s="246"/>
      <c r="D126" s="230" t="s">
        <v>163</v>
      </c>
      <c r="E126" s="247" t="s">
        <v>19</v>
      </c>
      <c r="F126" s="248" t="s">
        <v>192</v>
      </c>
      <c r="G126" s="246"/>
      <c r="H126" s="249">
        <v>114.752</v>
      </c>
      <c r="I126" s="250"/>
      <c r="J126" s="246"/>
      <c r="K126" s="246"/>
      <c r="L126" s="251"/>
      <c r="M126" s="252"/>
      <c r="N126" s="253"/>
      <c r="O126" s="253"/>
      <c r="P126" s="253"/>
      <c r="Q126" s="253"/>
      <c r="R126" s="253"/>
      <c r="S126" s="253"/>
      <c r="T126" s="25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5" t="s">
        <v>163</v>
      </c>
      <c r="AU126" s="255" t="s">
        <v>81</v>
      </c>
      <c r="AV126" s="14" t="s">
        <v>81</v>
      </c>
      <c r="AW126" s="14" t="s">
        <v>36</v>
      </c>
      <c r="AX126" s="14" t="s">
        <v>73</v>
      </c>
      <c r="AY126" s="255" t="s">
        <v>152</v>
      </c>
    </row>
    <row r="127" spans="1:51" s="13" customFormat="1" ht="12">
      <c r="A127" s="13"/>
      <c r="B127" s="235"/>
      <c r="C127" s="236"/>
      <c r="D127" s="230" t="s">
        <v>163</v>
      </c>
      <c r="E127" s="237" t="s">
        <v>19</v>
      </c>
      <c r="F127" s="238" t="s">
        <v>193</v>
      </c>
      <c r="G127" s="236"/>
      <c r="H127" s="237" t="s">
        <v>19</v>
      </c>
      <c r="I127" s="239"/>
      <c r="J127" s="236"/>
      <c r="K127" s="236"/>
      <c r="L127" s="240"/>
      <c r="M127" s="241"/>
      <c r="N127" s="242"/>
      <c r="O127" s="242"/>
      <c r="P127" s="242"/>
      <c r="Q127" s="242"/>
      <c r="R127" s="242"/>
      <c r="S127" s="242"/>
      <c r="T127" s="24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4" t="s">
        <v>163</v>
      </c>
      <c r="AU127" s="244" t="s">
        <v>81</v>
      </c>
      <c r="AV127" s="13" t="s">
        <v>79</v>
      </c>
      <c r="AW127" s="13" t="s">
        <v>36</v>
      </c>
      <c r="AX127" s="13" t="s">
        <v>73</v>
      </c>
      <c r="AY127" s="244" t="s">
        <v>152</v>
      </c>
    </row>
    <row r="128" spans="1:51" s="14" customFormat="1" ht="12">
      <c r="A128" s="14"/>
      <c r="B128" s="245"/>
      <c r="C128" s="246"/>
      <c r="D128" s="230" t="s">
        <v>163</v>
      </c>
      <c r="E128" s="247" t="s">
        <v>19</v>
      </c>
      <c r="F128" s="248" t="s">
        <v>194</v>
      </c>
      <c r="G128" s="246"/>
      <c r="H128" s="249">
        <v>97.152</v>
      </c>
      <c r="I128" s="250"/>
      <c r="J128" s="246"/>
      <c r="K128" s="246"/>
      <c r="L128" s="251"/>
      <c r="M128" s="252"/>
      <c r="N128" s="253"/>
      <c r="O128" s="253"/>
      <c r="P128" s="253"/>
      <c r="Q128" s="253"/>
      <c r="R128" s="253"/>
      <c r="S128" s="253"/>
      <c r="T128" s="25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55" t="s">
        <v>163</v>
      </c>
      <c r="AU128" s="255" t="s">
        <v>81</v>
      </c>
      <c r="AV128" s="14" t="s">
        <v>81</v>
      </c>
      <c r="AW128" s="14" t="s">
        <v>36</v>
      </c>
      <c r="AX128" s="14" t="s">
        <v>73</v>
      </c>
      <c r="AY128" s="255" t="s">
        <v>152</v>
      </c>
    </row>
    <row r="129" spans="1:51" s="15" customFormat="1" ht="12">
      <c r="A129" s="15"/>
      <c r="B129" s="256"/>
      <c r="C129" s="257"/>
      <c r="D129" s="230" t="s">
        <v>163</v>
      </c>
      <c r="E129" s="258" t="s">
        <v>19</v>
      </c>
      <c r="F129" s="259" t="s">
        <v>167</v>
      </c>
      <c r="G129" s="257"/>
      <c r="H129" s="260">
        <v>384.882</v>
      </c>
      <c r="I129" s="261"/>
      <c r="J129" s="257"/>
      <c r="K129" s="257"/>
      <c r="L129" s="262"/>
      <c r="M129" s="263"/>
      <c r="N129" s="264"/>
      <c r="O129" s="264"/>
      <c r="P129" s="264"/>
      <c r="Q129" s="264"/>
      <c r="R129" s="264"/>
      <c r="S129" s="264"/>
      <c r="T129" s="26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T129" s="266" t="s">
        <v>163</v>
      </c>
      <c r="AU129" s="266" t="s">
        <v>81</v>
      </c>
      <c r="AV129" s="15" t="s">
        <v>159</v>
      </c>
      <c r="AW129" s="15" t="s">
        <v>36</v>
      </c>
      <c r="AX129" s="15" t="s">
        <v>79</v>
      </c>
      <c r="AY129" s="266" t="s">
        <v>152</v>
      </c>
    </row>
    <row r="130" spans="1:65" s="2" customFormat="1" ht="14.4" customHeight="1">
      <c r="A130" s="40"/>
      <c r="B130" s="41"/>
      <c r="C130" s="217" t="s">
        <v>195</v>
      </c>
      <c r="D130" s="217" t="s">
        <v>154</v>
      </c>
      <c r="E130" s="218" t="s">
        <v>196</v>
      </c>
      <c r="F130" s="219" t="s">
        <v>197</v>
      </c>
      <c r="G130" s="220" t="s">
        <v>183</v>
      </c>
      <c r="H130" s="221">
        <v>1.042</v>
      </c>
      <c r="I130" s="222"/>
      <c r="J130" s="223">
        <f>ROUND(I130*H130,2)</f>
        <v>0</v>
      </c>
      <c r="K130" s="219" t="s">
        <v>158</v>
      </c>
      <c r="L130" s="46"/>
      <c r="M130" s="224" t="s">
        <v>19</v>
      </c>
      <c r="N130" s="225" t="s">
        <v>44</v>
      </c>
      <c r="O130" s="86"/>
      <c r="P130" s="226">
        <f>O130*H130</f>
        <v>0</v>
      </c>
      <c r="Q130" s="226">
        <v>0</v>
      </c>
      <c r="R130" s="226">
        <f>Q130*H130</f>
        <v>0</v>
      </c>
      <c r="S130" s="226">
        <v>0</v>
      </c>
      <c r="T130" s="227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28" t="s">
        <v>159</v>
      </c>
      <c r="AT130" s="228" t="s">
        <v>154</v>
      </c>
      <c r="AU130" s="228" t="s">
        <v>81</v>
      </c>
      <c r="AY130" s="19" t="s">
        <v>152</v>
      </c>
      <c r="BE130" s="229">
        <f>IF(N130="základní",J130,0)</f>
        <v>0</v>
      </c>
      <c r="BF130" s="229">
        <f>IF(N130="snížená",J130,0)</f>
        <v>0</v>
      </c>
      <c r="BG130" s="229">
        <f>IF(N130="zákl. přenesená",J130,0)</f>
        <v>0</v>
      </c>
      <c r="BH130" s="229">
        <f>IF(N130="sníž. přenesená",J130,0)</f>
        <v>0</v>
      </c>
      <c r="BI130" s="229">
        <f>IF(N130="nulová",J130,0)</f>
        <v>0</v>
      </c>
      <c r="BJ130" s="19" t="s">
        <v>79</v>
      </c>
      <c r="BK130" s="229">
        <f>ROUND(I130*H130,2)</f>
        <v>0</v>
      </c>
      <c r="BL130" s="19" t="s">
        <v>159</v>
      </c>
      <c r="BM130" s="228" t="s">
        <v>198</v>
      </c>
    </row>
    <row r="131" spans="1:47" s="2" customFormat="1" ht="12">
      <c r="A131" s="40"/>
      <c r="B131" s="41"/>
      <c r="C131" s="42"/>
      <c r="D131" s="230" t="s">
        <v>161</v>
      </c>
      <c r="E131" s="42"/>
      <c r="F131" s="231" t="s">
        <v>199</v>
      </c>
      <c r="G131" s="42"/>
      <c r="H131" s="42"/>
      <c r="I131" s="232"/>
      <c r="J131" s="42"/>
      <c r="K131" s="42"/>
      <c r="L131" s="46"/>
      <c r="M131" s="233"/>
      <c r="N131" s="234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161</v>
      </c>
      <c r="AU131" s="19" t="s">
        <v>81</v>
      </c>
    </row>
    <row r="132" spans="1:51" s="13" customFormat="1" ht="12">
      <c r="A132" s="13"/>
      <c r="B132" s="235"/>
      <c r="C132" s="236"/>
      <c r="D132" s="230" t="s">
        <v>163</v>
      </c>
      <c r="E132" s="237" t="s">
        <v>19</v>
      </c>
      <c r="F132" s="238" t="s">
        <v>200</v>
      </c>
      <c r="G132" s="236"/>
      <c r="H132" s="237" t="s">
        <v>19</v>
      </c>
      <c r="I132" s="239"/>
      <c r="J132" s="236"/>
      <c r="K132" s="236"/>
      <c r="L132" s="240"/>
      <c r="M132" s="241"/>
      <c r="N132" s="242"/>
      <c r="O132" s="242"/>
      <c r="P132" s="242"/>
      <c r="Q132" s="242"/>
      <c r="R132" s="242"/>
      <c r="S132" s="242"/>
      <c r="T132" s="24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4" t="s">
        <v>163</v>
      </c>
      <c r="AU132" s="244" t="s">
        <v>81</v>
      </c>
      <c r="AV132" s="13" t="s">
        <v>79</v>
      </c>
      <c r="AW132" s="13" t="s">
        <v>36</v>
      </c>
      <c r="AX132" s="13" t="s">
        <v>73</v>
      </c>
      <c r="AY132" s="244" t="s">
        <v>152</v>
      </c>
    </row>
    <row r="133" spans="1:51" s="14" customFormat="1" ht="12">
      <c r="A133" s="14"/>
      <c r="B133" s="245"/>
      <c r="C133" s="246"/>
      <c r="D133" s="230" t="s">
        <v>163</v>
      </c>
      <c r="E133" s="247" t="s">
        <v>19</v>
      </c>
      <c r="F133" s="248" t="s">
        <v>201</v>
      </c>
      <c r="G133" s="246"/>
      <c r="H133" s="249">
        <v>1.042</v>
      </c>
      <c r="I133" s="250"/>
      <c r="J133" s="246"/>
      <c r="K133" s="246"/>
      <c r="L133" s="251"/>
      <c r="M133" s="252"/>
      <c r="N133" s="253"/>
      <c r="O133" s="253"/>
      <c r="P133" s="253"/>
      <c r="Q133" s="253"/>
      <c r="R133" s="253"/>
      <c r="S133" s="253"/>
      <c r="T133" s="25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5" t="s">
        <v>163</v>
      </c>
      <c r="AU133" s="255" t="s">
        <v>81</v>
      </c>
      <c r="AV133" s="14" t="s">
        <v>81</v>
      </c>
      <c r="AW133" s="14" t="s">
        <v>36</v>
      </c>
      <c r="AX133" s="14" t="s">
        <v>73</v>
      </c>
      <c r="AY133" s="255" t="s">
        <v>152</v>
      </c>
    </row>
    <row r="134" spans="1:51" s="15" customFormat="1" ht="12">
      <c r="A134" s="15"/>
      <c r="B134" s="256"/>
      <c r="C134" s="257"/>
      <c r="D134" s="230" t="s">
        <v>163</v>
      </c>
      <c r="E134" s="258" t="s">
        <v>19</v>
      </c>
      <c r="F134" s="259" t="s">
        <v>167</v>
      </c>
      <c r="G134" s="257"/>
      <c r="H134" s="260">
        <v>1.042</v>
      </c>
      <c r="I134" s="261"/>
      <c r="J134" s="257"/>
      <c r="K134" s="257"/>
      <c r="L134" s="262"/>
      <c r="M134" s="263"/>
      <c r="N134" s="264"/>
      <c r="O134" s="264"/>
      <c r="P134" s="264"/>
      <c r="Q134" s="264"/>
      <c r="R134" s="264"/>
      <c r="S134" s="264"/>
      <c r="T134" s="26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66" t="s">
        <v>163</v>
      </c>
      <c r="AU134" s="266" t="s">
        <v>81</v>
      </c>
      <c r="AV134" s="15" t="s">
        <v>159</v>
      </c>
      <c r="AW134" s="15" t="s">
        <v>36</v>
      </c>
      <c r="AX134" s="15" t="s">
        <v>79</v>
      </c>
      <c r="AY134" s="266" t="s">
        <v>152</v>
      </c>
    </row>
    <row r="135" spans="1:65" s="2" customFormat="1" ht="19.8" customHeight="1">
      <c r="A135" s="40"/>
      <c r="B135" s="41"/>
      <c r="C135" s="217" t="s">
        <v>202</v>
      </c>
      <c r="D135" s="217" t="s">
        <v>154</v>
      </c>
      <c r="E135" s="218" t="s">
        <v>203</v>
      </c>
      <c r="F135" s="219" t="s">
        <v>204</v>
      </c>
      <c r="G135" s="220" t="s">
        <v>183</v>
      </c>
      <c r="H135" s="221">
        <v>36.75</v>
      </c>
      <c r="I135" s="222"/>
      <c r="J135" s="223">
        <f>ROUND(I135*H135,2)</f>
        <v>0</v>
      </c>
      <c r="K135" s="219" t="s">
        <v>158</v>
      </c>
      <c r="L135" s="46"/>
      <c r="M135" s="224" t="s">
        <v>19</v>
      </c>
      <c r="N135" s="225" t="s">
        <v>44</v>
      </c>
      <c r="O135" s="86"/>
      <c r="P135" s="226">
        <f>O135*H135</f>
        <v>0</v>
      </c>
      <c r="Q135" s="226">
        <v>0</v>
      </c>
      <c r="R135" s="226">
        <f>Q135*H135</f>
        <v>0</v>
      </c>
      <c r="S135" s="226">
        <v>0</v>
      </c>
      <c r="T135" s="227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8" t="s">
        <v>159</v>
      </c>
      <c r="AT135" s="228" t="s">
        <v>154</v>
      </c>
      <c r="AU135" s="228" t="s">
        <v>81</v>
      </c>
      <c r="AY135" s="19" t="s">
        <v>152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19" t="s">
        <v>79</v>
      </c>
      <c r="BK135" s="229">
        <f>ROUND(I135*H135,2)</f>
        <v>0</v>
      </c>
      <c r="BL135" s="19" t="s">
        <v>159</v>
      </c>
      <c r="BM135" s="228" t="s">
        <v>205</v>
      </c>
    </row>
    <row r="136" spans="1:47" s="2" customFormat="1" ht="12">
      <c r="A136" s="40"/>
      <c r="B136" s="41"/>
      <c r="C136" s="42"/>
      <c r="D136" s="230" t="s">
        <v>161</v>
      </c>
      <c r="E136" s="42"/>
      <c r="F136" s="231" t="s">
        <v>206</v>
      </c>
      <c r="G136" s="42"/>
      <c r="H136" s="42"/>
      <c r="I136" s="232"/>
      <c r="J136" s="42"/>
      <c r="K136" s="42"/>
      <c r="L136" s="46"/>
      <c r="M136" s="233"/>
      <c r="N136" s="234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9" t="s">
        <v>161</v>
      </c>
      <c r="AU136" s="19" t="s">
        <v>81</v>
      </c>
    </row>
    <row r="137" spans="1:51" s="13" customFormat="1" ht="12">
      <c r="A137" s="13"/>
      <c r="B137" s="235"/>
      <c r="C137" s="236"/>
      <c r="D137" s="230" t="s">
        <v>163</v>
      </c>
      <c r="E137" s="237" t="s">
        <v>19</v>
      </c>
      <c r="F137" s="238" t="s">
        <v>177</v>
      </c>
      <c r="G137" s="236"/>
      <c r="H137" s="237" t="s">
        <v>19</v>
      </c>
      <c r="I137" s="239"/>
      <c r="J137" s="236"/>
      <c r="K137" s="236"/>
      <c r="L137" s="240"/>
      <c r="M137" s="241"/>
      <c r="N137" s="242"/>
      <c r="O137" s="242"/>
      <c r="P137" s="242"/>
      <c r="Q137" s="242"/>
      <c r="R137" s="242"/>
      <c r="S137" s="242"/>
      <c r="T137" s="24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4" t="s">
        <v>163</v>
      </c>
      <c r="AU137" s="244" t="s">
        <v>81</v>
      </c>
      <c r="AV137" s="13" t="s">
        <v>79</v>
      </c>
      <c r="AW137" s="13" t="s">
        <v>36</v>
      </c>
      <c r="AX137" s="13" t="s">
        <v>73</v>
      </c>
      <c r="AY137" s="244" t="s">
        <v>152</v>
      </c>
    </row>
    <row r="138" spans="1:51" s="13" customFormat="1" ht="12">
      <c r="A138" s="13"/>
      <c r="B138" s="235"/>
      <c r="C138" s="236"/>
      <c r="D138" s="230" t="s">
        <v>163</v>
      </c>
      <c r="E138" s="237" t="s">
        <v>19</v>
      </c>
      <c r="F138" s="238" t="s">
        <v>207</v>
      </c>
      <c r="G138" s="236"/>
      <c r="H138" s="237" t="s">
        <v>19</v>
      </c>
      <c r="I138" s="239"/>
      <c r="J138" s="236"/>
      <c r="K138" s="236"/>
      <c r="L138" s="240"/>
      <c r="M138" s="241"/>
      <c r="N138" s="242"/>
      <c r="O138" s="242"/>
      <c r="P138" s="242"/>
      <c r="Q138" s="242"/>
      <c r="R138" s="242"/>
      <c r="S138" s="242"/>
      <c r="T138" s="24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4" t="s">
        <v>163</v>
      </c>
      <c r="AU138" s="244" t="s">
        <v>81</v>
      </c>
      <c r="AV138" s="13" t="s">
        <v>79</v>
      </c>
      <c r="AW138" s="13" t="s">
        <v>36</v>
      </c>
      <c r="AX138" s="13" t="s">
        <v>73</v>
      </c>
      <c r="AY138" s="244" t="s">
        <v>152</v>
      </c>
    </row>
    <row r="139" spans="1:51" s="14" customFormat="1" ht="12">
      <c r="A139" s="14"/>
      <c r="B139" s="245"/>
      <c r="C139" s="246"/>
      <c r="D139" s="230" t="s">
        <v>163</v>
      </c>
      <c r="E139" s="247" t="s">
        <v>19</v>
      </c>
      <c r="F139" s="248" t="s">
        <v>208</v>
      </c>
      <c r="G139" s="246"/>
      <c r="H139" s="249">
        <v>36.75</v>
      </c>
      <c r="I139" s="250"/>
      <c r="J139" s="246"/>
      <c r="K139" s="246"/>
      <c r="L139" s="251"/>
      <c r="M139" s="252"/>
      <c r="N139" s="253"/>
      <c r="O139" s="253"/>
      <c r="P139" s="253"/>
      <c r="Q139" s="253"/>
      <c r="R139" s="253"/>
      <c r="S139" s="253"/>
      <c r="T139" s="25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5" t="s">
        <v>163</v>
      </c>
      <c r="AU139" s="255" t="s">
        <v>81</v>
      </c>
      <c r="AV139" s="14" t="s">
        <v>81</v>
      </c>
      <c r="AW139" s="14" t="s">
        <v>36</v>
      </c>
      <c r="AX139" s="14" t="s">
        <v>73</v>
      </c>
      <c r="AY139" s="255" t="s">
        <v>152</v>
      </c>
    </row>
    <row r="140" spans="1:51" s="15" customFormat="1" ht="12">
      <c r="A140" s="15"/>
      <c r="B140" s="256"/>
      <c r="C140" s="257"/>
      <c r="D140" s="230" t="s">
        <v>163</v>
      </c>
      <c r="E140" s="258" t="s">
        <v>19</v>
      </c>
      <c r="F140" s="259" t="s">
        <v>167</v>
      </c>
      <c r="G140" s="257"/>
      <c r="H140" s="260">
        <v>36.75</v>
      </c>
      <c r="I140" s="261"/>
      <c r="J140" s="257"/>
      <c r="K140" s="257"/>
      <c r="L140" s="262"/>
      <c r="M140" s="263"/>
      <c r="N140" s="264"/>
      <c r="O140" s="264"/>
      <c r="P140" s="264"/>
      <c r="Q140" s="264"/>
      <c r="R140" s="264"/>
      <c r="S140" s="264"/>
      <c r="T140" s="26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66" t="s">
        <v>163</v>
      </c>
      <c r="AU140" s="266" t="s">
        <v>81</v>
      </c>
      <c r="AV140" s="15" t="s">
        <v>159</v>
      </c>
      <c r="AW140" s="15" t="s">
        <v>36</v>
      </c>
      <c r="AX140" s="15" t="s">
        <v>79</v>
      </c>
      <c r="AY140" s="266" t="s">
        <v>152</v>
      </c>
    </row>
    <row r="141" spans="1:65" s="2" customFormat="1" ht="14.4" customHeight="1">
      <c r="A141" s="40"/>
      <c r="B141" s="41"/>
      <c r="C141" s="217" t="s">
        <v>209</v>
      </c>
      <c r="D141" s="217" t="s">
        <v>154</v>
      </c>
      <c r="E141" s="218" t="s">
        <v>210</v>
      </c>
      <c r="F141" s="219" t="s">
        <v>211</v>
      </c>
      <c r="G141" s="220" t="s">
        <v>212</v>
      </c>
      <c r="H141" s="221">
        <v>7</v>
      </c>
      <c r="I141" s="222"/>
      <c r="J141" s="223">
        <f>ROUND(I141*H141,2)</f>
        <v>0</v>
      </c>
      <c r="K141" s="219" t="s">
        <v>158</v>
      </c>
      <c r="L141" s="46"/>
      <c r="M141" s="224" t="s">
        <v>19</v>
      </c>
      <c r="N141" s="225" t="s">
        <v>44</v>
      </c>
      <c r="O141" s="86"/>
      <c r="P141" s="226">
        <f>O141*H141</f>
        <v>0</v>
      </c>
      <c r="Q141" s="226">
        <v>0</v>
      </c>
      <c r="R141" s="226">
        <f>Q141*H141</f>
        <v>0</v>
      </c>
      <c r="S141" s="226">
        <v>0</v>
      </c>
      <c r="T141" s="227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28" t="s">
        <v>159</v>
      </c>
      <c r="AT141" s="228" t="s">
        <v>154</v>
      </c>
      <c r="AU141" s="228" t="s">
        <v>81</v>
      </c>
      <c r="AY141" s="19" t="s">
        <v>152</v>
      </c>
      <c r="BE141" s="229">
        <f>IF(N141="základní",J141,0)</f>
        <v>0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19" t="s">
        <v>79</v>
      </c>
      <c r="BK141" s="229">
        <f>ROUND(I141*H141,2)</f>
        <v>0</v>
      </c>
      <c r="BL141" s="19" t="s">
        <v>159</v>
      </c>
      <c r="BM141" s="228" t="s">
        <v>213</v>
      </c>
    </row>
    <row r="142" spans="1:47" s="2" customFormat="1" ht="12">
      <c r="A142" s="40"/>
      <c r="B142" s="41"/>
      <c r="C142" s="42"/>
      <c r="D142" s="230" t="s">
        <v>161</v>
      </c>
      <c r="E142" s="42"/>
      <c r="F142" s="231" t="s">
        <v>214</v>
      </c>
      <c r="G142" s="42"/>
      <c r="H142" s="42"/>
      <c r="I142" s="232"/>
      <c r="J142" s="42"/>
      <c r="K142" s="42"/>
      <c r="L142" s="46"/>
      <c r="M142" s="233"/>
      <c r="N142" s="234"/>
      <c r="O142" s="86"/>
      <c r="P142" s="86"/>
      <c r="Q142" s="86"/>
      <c r="R142" s="86"/>
      <c r="S142" s="86"/>
      <c r="T142" s="87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9" t="s">
        <v>161</v>
      </c>
      <c r="AU142" s="19" t="s">
        <v>81</v>
      </c>
    </row>
    <row r="143" spans="1:51" s="13" customFormat="1" ht="12">
      <c r="A143" s="13"/>
      <c r="B143" s="235"/>
      <c r="C143" s="236"/>
      <c r="D143" s="230" t="s">
        <v>163</v>
      </c>
      <c r="E143" s="237" t="s">
        <v>19</v>
      </c>
      <c r="F143" s="238" t="s">
        <v>215</v>
      </c>
      <c r="G143" s="236"/>
      <c r="H143" s="237" t="s">
        <v>19</v>
      </c>
      <c r="I143" s="239"/>
      <c r="J143" s="236"/>
      <c r="K143" s="236"/>
      <c r="L143" s="240"/>
      <c r="M143" s="241"/>
      <c r="N143" s="242"/>
      <c r="O143" s="242"/>
      <c r="P143" s="242"/>
      <c r="Q143" s="242"/>
      <c r="R143" s="242"/>
      <c r="S143" s="242"/>
      <c r="T143" s="24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4" t="s">
        <v>163</v>
      </c>
      <c r="AU143" s="244" t="s">
        <v>81</v>
      </c>
      <c r="AV143" s="13" t="s">
        <v>79</v>
      </c>
      <c r="AW143" s="13" t="s">
        <v>36</v>
      </c>
      <c r="AX143" s="13" t="s">
        <v>73</v>
      </c>
      <c r="AY143" s="244" t="s">
        <v>152</v>
      </c>
    </row>
    <row r="144" spans="1:51" s="14" customFormat="1" ht="12">
      <c r="A144" s="14"/>
      <c r="B144" s="245"/>
      <c r="C144" s="246"/>
      <c r="D144" s="230" t="s">
        <v>163</v>
      </c>
      <c r="E144" s="247" t="s">
        <v>19</v>
      </c>
      <c r="F144" s="248" t="s">
        <v>209</v>
      </c>
      <c r="G144" s="246"/>
      <c r="H144" s="249">
        <v>7</v>
      </c>
      <c r="I144" s="250"/>
      <c r="J144" s="246"/>
      <c r="K144" s="246"/>
      <c r="L144" s="251"/>
      <c r="M144" s="252"/>
      <c r="N144" s="253"/>
      <c r="O144" s="253"/>
      <c r="P144" s="253"/>
      <c r="Q144" s="253"/>
      <c r="R144" s="253"/>
      <c r="S144" s="253"/>
      <c r="T144" s="25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5" t="s">
        <v>163</v>
      </c>
      <c r="AU144" s="255" t="s">
        <v>81</v>
      </c>
      <c r="AV144" s="14" t="s">
        <v>81</v>
      </c>
      <c r="AW144" s="14" t="s">
        <v>36</v>
      </c>
      <c r="AX144" s="14" t="s">
        <v>79</v>
      </c>
      <c r="AY144" s="255" t="s">
        <v>152</v>
      </c>
    </row>
    <row r="145" spans="1:65" s="2" customFormat="1" ht="14.4" customHeight="1">
      <c r="A145" s="40"/>
      <c r="B145" s="41"/>
      <c r="C145" s="217" t="s">
        <v>216</v>
      </c>
      <c r="D145" s="217" t="s">
        <v>154</v>
      </c>
      <c r="E145" s="218" t="s">
        <v>217</v>
      </c>
      <c r="F145" s="219" t="s">
        <v>218</v>
      </c>
      <c r="G145" s="220" t="s">
        <v>212</v>
      </c>
      <c r="H145" s="221">
        <v>7</v>
      </c>
      <c r="I145" s="222"/>
      <c r="J145" s="223">
        <f>ROUND(I145*H145,2)</f>
        <v>0</v>
      </c>
      <c r="K145" s="219" t="s">
        <v>158</v>
      </c>
      <c r="L145" s="46"/>
      <c r="M145" s="224" t="s">
        <v>19</v>
      </c>
      <c r="N145" s="225" t="s">
        <v>44</v>
      </c>
      <c r="O145" s="86"/>
      <c r="P145" s="226">
        <f>O145*H145</f>
        <v>0</v>
      </c>
      <c r="Q145" s="226">
        <v>0</v>
      </c>
      <c r="R145" s="226">
        <f>Q145*H145</f>
        <v>0</v>
      </c>
      <c r="S145" s="226">
        <v>0</v>
      </c>
      <c r="T145" s="227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28" t="s">
        <v>159</v>
      </c>
      <c r="AT145" s="228" t="s">
        <v>154</v>
      </c>
      <c r="AU145" s="228" t="s">
        <v>81</v>
      </c>
      <c r="AY145" s="19" t="s">
        <v>152</v>
      </c>
      <c r="BE145" s="229">
        <f>IF(N145="základní",J145,0)</f>
        <v>0</v>
      </c>
      <c r="BF145" s="229">
        <f>IF(N145="snížená",J145,0)</f>
        <v>0</v>
      </c>
      <c r="BG145" s="229">
        <f>IF(N145="zákl. přenesená",J145,0)</f>
        <v>0</v>
      </c>
      <c r="BH145" s="229">
        <f>IF(N145="sníž. přenesená",J145,0)</f>
        <v>0</v>
      </c>
      <c r="BI145" s="229">
        <f>IF(N145="nulová",J145,0)</f>
        <v>0</v>
      </c>
      <c r="BJ145" s="19" t="s">
        <v>79</v>
      </c>
      <c r="BK145" s="229">
        <f>ROUND(I145*H145,2)</f>
        <v>0</v>
      </c>
      <c r="BL145" s="19" t="s">
        <v>159</v>
      </c>
      <c r="BM145" s="228" t="s">
        <v>219</v>
      </c>
    </row>
    <row r="146" spans="1:47" s="2" customFormat="1" ht="12">
      <c r="A146" s="40"/>
      <c r="B146" s="41"/>
      <c r="C146" s="42"/>
      <c r="D146" s="230" t="s">
        <v>161</v>
      </c>
      <c r="E146" s="42"/>
      <c r="F146" s="231" t="s">
        <v>220</v>
      </c>
      <c r="G146" s="42"/>
      <c r="H146" s="42"/>
      <c r="I146" s="232"/>
      <c r="J146" s="42"/>
      <c r="K146" s="42"/>
      <c r="L146" s="46"/>
      <c r="M146" s="233"/>
      <c r="N146" s="234"/>
      <c r="O146" s="86"/>
      <c r="P146" s="86"/>
      <c r="Q146" s="86"/>
      <c r="R146" s="86"/>
      <c r="S146" s="86"/>
      <c r="T146" s="87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9" t="s">
        <v>161</v>
      </c>
      <c r="AU146" s="19" t="s">
        <v>81</v>
      </c>
    </row>
    <row r="147" spans="1:51" s="13" customFormat="1" ht="12">
      <c r="A147" s="13"/>
      <c r="B147" s="235"/>
      <c r="C147" s="236"/>
      <c r="D147" s="230" t="s">
        <v>163</v>
      </c>
      <c r="E147" s="237" t="s">
        <v>19</v>
      </c>
      <c r="F147" s="238" t="s">
        <v>215</v>
      </c>
      <c r="G147" s="236"/>
      <c r="H147" s="237" t="s">
        <v>19</v>
      </c>
      <c r="I147" s="239"/>
      <c r="J147" s="236"/>
      <c r="K147" s="236"/>
      <c r="L147" s="240"/>
      <c r="M147" s="241"/>
      <c r="N147" s="242"/>
      <c r="O147" s="242"/>
      <c r="P147" s="242"/>
      <c r="Q147" s="242"/>
      <c r="R147" s="242"/>
      <c r="S147" s="242"/>
      <c r="T147" s="24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4" t="s">
        <v>163</v>
      </c>
      <c r="AU147" s="244" t="s">
        <v>81</v>
      </c>
      <c r="AV147" s="13" t="s">
        <v>79</v>
      </c>
      <c r="AW147" s="13" t="s">
        <v>36</v>
      </c>
      <c r="AX147" s="13" t="s">
        <v>73</v>
      </c>
      <c r="AY147" s="244" t="s">
        <v>152</v>
      </c>
    </row>
    <row r="148" spans="1:51" s="14" customFormat="1" ht="12">
      <c r="A148" s="14"/>
      <c r="B148" s="245"/>
      <c r="C148" s="246"/>
      <c r="D148" s="230" t="s">
        <v>163</v>
      </c>
      <c r="E148" s="247" t="s">
        <v>19</v>
      </c>
      <c r="F148" s="248" t="s">
        <v>209</v>
      </c>
      <c r="G148" s="246"/>
      <c r="H148" s="249">
        <v>7</v>
      </c>
      <c r="I148" s="250"/>
      <c r="J148" s="246"/>
      <c r="K148" s="246"/>
      <c r="L148" s="251"/>
      <c r="M148" s="252"/>
      <c r="N148" s="253"/>
      <c r="O148" s="253"/>
      <c r="P148" s="253"/>
      <c r="Q148" s="253"/>
      <c r="R148" s="253"/>
      <c r="S148" s="253"/>
      <c r="T148" s="25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5" t="s">
        <v>163</v>
      </c>
      <c r="AU148" s="255" t="s">
        <v>81</v>
      </c>
      <c r="AV148" s="14" t="s">
        <v>81</v>
      </c>
      <c r="AW148" s="14" t="s">
        <v>36</v>
      </c>
      <c r="AX148" s="14" t="s">
        <v>79</v>
      </c>
      <c r="AY148" s="255" t="s">
        <v>152</v>
      </c>
    </row>
    <row r="149" spans="1:65" s="2" customFormat="1" ht="14.4" customHeight="1">
      <c r="A149" s="40"/>
      <c r="B149" s="41"/>
      <c r="C149" s="217" t="s">
        <v>221</v>
      </c>
      <c r="D149" s="217" t="s">
        <v>154</v>
      </c>
      <c r="E149" s="218" t="s">
        <v>222</v>
      </c>
      <c r="F149" s="219" t="s">
        <v>223</v>
      </c>
      <c r="G149" s="220" t="s">
        <v>212</v>
      </c>
      <c r="H149" s="221">
        <v>7</v>
      </c>
      <c r="I149" s="222"/>
      <c r="J149" s="223">
        <f>ROUND(I149*H149,2)</f>
        <v>0</v>
      </c>
      <c r="K149" s="219" t="s">
        <v>158</v>
      </c>
      <c r="L149" s="46"/>
      <c r="M149" s="224" t="s">
        <v>19</v>
      </c>
      <c r="N149" s="225" t="s">
        <v>44</v>
      </c>
      <c r="O149" s="86"/>
      <c r="P149" s="226">
        <f>O149*H149</f>
        <v>0</v>
      </c>
      <c r="Q149" s="226">
        <v>0</v>
      </c>
      <c r="R149" s="226">
        <f>Q149*H149</f>
        <v>0</v>
      </c>
      <c r="S149" s="226">
        <v>0</v>
      </c>
      <c r="T149" s="227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28" t="s">
        <v>159</v>
      </c>
      <c r="AT149" s="228" t="s">
        <v>154</v>
      </c>
      <c r="AU149" s="228" t="s">
        <v>81</v>
      </c>
      <c r="AY149" s="19" t="s">
        <v>152</v>
      </c>
      <c r="BE149" s="229">
        <f>IF(N149="základní",J149,0)</f>
        <v>0</v>
      </c>
      <c r="BF149" s="229">
        <f>IF(N149="snížená",J149,0)</f>
        <v>0</v>
      </c>
      <c r="BG149" s="229">
        <f>IF(N149="zákl. přenesená",J149,0)</f>
        <v>0</v>
      </c>
      <c r="BH149" s="229">
        <f>IF(N149="sníž. přenesená",J149,0)</f>
        <v>0</v>
      </c>
      <c r="BI149" s="229">
        <f>IF(N149="nulová",J149,0)</f>
        <v>0</v>
      </c>
      <c r="BJ149" s="19" t="s">
        <v>79</v>
      </c>
      <c r="BK149" s="229">
        <f>ROUND(I149*H149,2)</f>
        <v>0</v>
      </c>
      <c r="BL149" s="19" t="s">
        <v>159</v>
      </c>
      <c r="BM149" s="228" t="s">
        <v>224</v>
      </c>
    </row>
    <row r="150" spans="1:47" s="2" customFormat="1" ht="12">
      <c r="A150" s="40"/>
      <c r="B150" s="41"/>
      <c r="C150" s="42"/>
      <c r="D150" s="230" t="s">
        <v>161</v>
      </c>
      <c r="E150" s="42"/>
      <c r="F150" s="231" t="s">
        <v>225</v>
      </c>
      <c r="G150" s="42"/>
      <c r="H150" s="42"/>
      <c r="I150" s="232"/>
      <c r="J150" s="42"/>
      <c r="K150" s="42"/>
      <c r="L150" s="46"/>
      <c r="M150" s="233"/>
      <c r="N150" s="234"/>
      <c r="O150" s="86"/>
      <c r="P150" s="86"/>
      <c r="Q150" s="86"/>
      <c r="R150" s="86"/>
      <c r="S150" s="86"/>
      <c r="T150" s="8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9" t="s">
        <v>161</v>
      </c>
      <c r="AU150" s="19" t="s">
        <v>81</v>
      </c>
    </row>
    <row r="151" spans="1:51" s="13" customFormat="1" ht="12">
      <c r="A151" s="13"/>
      <c r="B151" s="235"/>
      <c r="C151" s="236"/>
      <c r="D151" s="230" t="s">
        <v>163</v>
      </c>
      <c r="E151" s="237" t="s">
        <v>19</v>
      </c>
      <c r="F151" s="238" t="s">
        <v>215</v>
      </c>
      <c r="G151" s="236"/>
      <c r="H151" s="237" t="s">
        <v>19</v>
      </c>
      <c r="I151" s="239"/>
      <c r="J151" s="236"/>
      <c r="K151" s="236"/>
      <c r="L151" s="240"/>
      <c r="M151" s="241"/>
      <c r="N151" s="242"/>
      <c r="O151" s="242"/>
      <c r="P151" s="242"/>
      <c r="Q151" s="242"/>
      <c r="R151" s="242"/>
      <c r="S151" s="242"/>
      <c r="T151" s="24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4" t="s">
        <v>163</v>
      </c>
      <c r="AU151" s="244" t="s">
        <v>81</v>
      </c>
      <c r="AV151" s="13" t="s">
        <v>79</v>
      </c>
      <c r="AW151" s="13" t="s">
        <v>36</v>
      </c>
      <c r="AX151" s="13" t="s">
        <v>73</v>
      </c>
      <c r="AY151" s="244" t="s">
        <v>152</v>
      </c>
    </row>
    <row r="152" spans="1:51" s="14" customFormat="1" ht="12">
      <c r="A152" s="14"/>
      <c r="B152" s="245"/>
      <c r="C152" s="246"/>
      <c r="D152" s="230" t="s">
        <v>163</v>
      </c>
      <c r="E152" s="247" t="s">
        <v>19</v>
      </c>
      <c r="F152" s="248" t="s">
        <v>209</v>
      </c>
      <c r="G152" s="246"/>
      <c r="H152" s="249">
        <v>7</v>
      </c>
      <c r="I152" s="250"/>
      <c r="J152" s="246"/>
      <c r="K152" s="246"/>
      <c r="L152" s="251"/>
      <c r="M152" s="252"/>
      <c r="N152" s="253"/>
      <c r="O152" s="253"/>
      <c r="P152" s="253"/>
      <c r="Q152" s="253"/>
      <c r="R152" s="253"/>
      <c r="S152" s="253"/>
      <c r="T152" s="25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5" t="s">
        <v>163</v>
      </c>
      <c r="AU152" s="255" t="s">
        <v>81</v>
      </c>
      <c r="AV152" s="14" t="s">
        <v>81</v>
      </c>
      <c r="AW152" s="14" t="s">
        <v>36</v>
      </c>
      <c r="AX152" s="14" t="s">
        <v>79</v>
      </c>
      <c r="AY152" s="255" t="s">
        <v>152</v>
      </c>
    </row>
    <row r="153" spans="1:65" s="2" customFormat="1" ht="14.4" customHeight="1">
      <c r="A153" s="40"/>
      <c r="B153" s="41"/>
      <c r="C153" s="217" t="s">
        <v>226</v>
      </c>
      <c r="D153" s="217" t="s">
        <v>154</v>
      </c>
      <c r="E153" s="218" t="s">
        <v>227</v>
      </c>
      <c r="F153" s="219" t="s">
        <v>228</v>
      </c>
      <c r="G153" s="220" t="s">
        <v>212</v>
      </c>
      <c r="H153" s="221">
        <v>98</v>
      </c>
      <c r="I153" s="222"/>
      <c r="J153" s="223">
        <f>ROUND(I153*H153,2)</f>
        <v>0</v>
      </c>
      <c r="K153" s="219" t="s">
        <v>158</v>
      </c>
      <c r="L153" s="46"/>
      <c r="M153" s="224" t="s">
        <v>19</v>
      </c>
      <c r="N153" s="225" t="s">
        <v>44</v>
      </c>
      <c r="O153" s="86"/>
      <c r="P153" s="226">
        <f>O153*H153</f>
        <v>0</v>
      </c>
      <c r="Q153" s="226">
        <v>0</v>
      </c>
      <c r="R153" s="226">
        <f>Q153*H153</f>
        <v>0</v>
      </c>
      <c r="S153" s="226">
        <v>0</v>
      </c>
      <c r="T153" s="227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28" t="s">
        <v>159</v>
      </c>
      <c r="AT153" s="228" t="s">
        <v>154</v>
      </c>
      <c r="AU153" s="228" t="s">
        <v>81</v>
      </c>
      <c r="AY153" s="19" t="s">
        <v>152</v>
      </c>
      <c r="BE153" s="229">
        <f>IF(N153="základní",J153,0)</f>
        <v>0</v>
      </c>
      <c r="BF153" s="229">
        <f>IF(N153="snížená",J153,0)</f>
        <v>0</v>
      </c>
      <c r="BG153" s="229">
        <f>IF(N153="zákl. přenesená",J153,0)</f>
        <v>0</v>
      </c>
      <c r="BH153" s="229">
        <f>IF(N153="sníž. přenesená",J153,0)</f>
        <v>0</v>
      </c>
      <c r="BI153" s="229">
        <f>IF(N153="nulová",J153,0)</f>
        <v>0</v>
      </c>
      <c r="BJ153" s="19" t="s">
        <v>79</v>
      </c>
      <c r="BK153" s="229">
        <f>ROUND(I153*H153,2)</f>
        <v>0</v>
      </c>
      <c r="BL153" s="19" t="s">
        <v>159</v>
      </c>
      <c r="BM153" s="228" t="s">
        <v>229</v>
      </c>
    </row>
    <row r="154" spans="1:47" s="2" customFormat="1" ht="12">
      <c r="A154" s="40"/>
      <c r="B154" s="41"/>
      <c r="C154" s="42"/>
      <c r="D154" s="230" t="s">
        <v>161</v>
      </c>
      <c r="E154" s="42"/>
      <c r="F154" s="231" t="s">
        <v>230</v>
      </c>
      <c r="G154" s="42"/>
      <c r="H154" s="42"/>
      <c r="I154" s="232"/>
      <c r="J154" s="42"/>
      <c r="K154" s="42"/>
      <c r="L154" s="46"/>
      <c r="M154" s="233"/>
      <c r="N154" s="234"/>
      <c r="O154" s="86"/>
      <c r="P154" s="86"/>
      <c r="Q154" s="86"/>
      <c r="R154" s="86"/>
      <c r="S154" s="86"/>
      <c r="T154" s="87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9" t="s">
        <v>161</v>
      </c>
      <c r="AU154" s="19" t="s">
        <v>81</v>
      </c>
    </row>
    <row r="155" spans="1:51" s="13" customFormat="1" ht="12">
      <c r="A155" s="13"/>
      <c r="B155" s="235"/>
      <c r="C155" s="236"/>
      <c r="D155" s="230" t="s">
        <v>163</v>
      </c>
      <c r="E155" s="237" t="s">
        <v>19</v>
      </c>
      <c r="F155" s="238" t="s">
        <v>215</v>
      </c>
      <c r="G155" s="236"/>
      <c r="H155" s="237" t="s">
        <v>19</v>
      </c>
      <c r="I155" s="239"/>
      <c r="J155" s="236"/>
      <c r="K155" s="236"/>
      <c r="L155" s="240"/>
      <c r="M155" s="241"/>
      <c r="N155" s="242"/>
      <c r="O155" s="242"/>
      <c r="P155" s="242"/>
      <c r="Q155" s="242"/>
      <c r="R155" s="242"/>
      <c r="S155" s="242"/>
      <c r="T155" s="24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4" t="s">
        <v>163</v>
      </c>
      <c r="AU155" s="244" t="s">
        <v>81</v>
      </c>
      <c r="AV155" s="13" t="s">
        <v>79</v>
      </c>
      <c r="AW155" s="13" t="s">
        <v>36</v>
      </c>
      <c r="AX155" s="13" t="s">
        <v>73</v>
      </c>
      <c r="AY155" s="244" t="s">
        <v>152</v>
      </c>
    </row>
    <row r="156" spans="1:51" s="14" customFormat="1" ht="12">
      <c r="A156" s="14"/>
      <c r="B156" s="245"/>
      <c r="C156" s="246"/>
      <c r="D156" s="230" t="s">
        <v>163</v>
      </c>
      <c r="E156" s="247" t="s">
        <v>19</v>
      </c>
      <c r="F156" s="248" t="s">
        <v>231</v>
      </c>
      <c r="G156" s="246"/>
      <c r="H156" s="249">
        <v>98</v>
      </c>
      <c r="I156" s="250"/>
      <c r="J156" s="246"/>
      <c r="K156" s="246"/>
      <c r="L156" s="251"/>
      <c r="M156" s="252"/>
      <c r="N156" s="253"/>
      <c r="O156" s="253"/>
      <c r="P156" s="253"/>
      <c r="Q156" s="253"/>
      <c r="R156" s="253"/>
      <c r="S156" s="253"/>
      <c r="T156" s="25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5" t="s">
        <v>163</v>
      </c>
      <c r="AU156" s="255" t="s">
        <v>81</v>
      </c>
      <c r="AV156" s="14" t="s">
        <v>81</v>
      </c>
      <c r="AW156" s="14" t="s">
        <v>36</v>
      </c>
      <c r="AX156" s="14" t="s">
        <v>73</v>
      </c>
      <c r="AY156" s="255" t="s">
        <v>152</v>
      </c>
    </row>
    <row r="157" spans="1:51" s="15" customFormat="1" ht="12">
      <c r="A157" s="15"/>
      <c r="B157" s="256"/>
      <c r="C157" s="257"/>
      <c r="D157" s="230" t="s">
        <v>163</v>
      </c>
      <c r="E157" s="258" t="s">
        <v>19</v>
      </c>
      <c r="F157" s="259" t="s">
        <v>167</v>
      </c>
      <c r="G157" s="257"/>
      <c r="H157" s="260">
        <v>98</v>
      </c>
      <c r="I157" s="261"/>
      <c r="J157" s="257"/>
      <c r="K157" s="257"/>
      <c r="L157" s="262"/>
      <c r="M157" s="263"/>
      <c r="N157" s="264"/>
      <c r="O157" s="264"/>
      <c r="P157" s="264"/>
      <c r="Q157" s="264"/>
      <c r="R157" s="264"/>
      <c r="S157" s="264"/>
      <c r="T157" s="26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66" t="s">
        <v>163</v>
      </c>
      <c r="AU157" s="266" t="s">
        <v>81</v>
      </c>
      <c r="AV157" s="15" t="s">
        <v>159</v>
      </c>
      <c r="AW157" s="15" t="s">
        <v>36</v>
      </c>
      <c r="AX157" s="15" t="s">
        <v>79</v>
      </c>
      <c r="AY157" s="266" t="s">
        <v>152</v>
      </c>
    </row>
    <row r="158" spans="1:65" s="2" customFormat="1" ht="14.4" customHeight="1">
      <c r="A158" s="40"/>
      <c r="B158" s="41"/>
      <c r="C158" s="217" t="s">
        <v>232</v>
      </c>
      <c r="D158" s="217" t="s">
        <v>154</v>
      </c>
      <c r="E158" s="218" t="s">
        <v>233</v>
      </c>
      <c r="F158" s="219" t="s">
        <v>234</v>
      </c>
      <c r="G158" s="220" t="s">
        <v>212</v>
      </c>
      <c r="H158" s="221">
        <v>98</v>
      </c>
      <c r="I158" s="222"/>
      <c r="J158" s="223">
        <f>ROUND(I158*H158,2)</f>
        <v>0</v>
      </c>
      <c r="K158" s="219" t="s">
        <v>158</v>
      </c>
      <c r="L158" s="46"/>
      <c r="M158" s="224" t="s">
        <v>19</v>
      </c>
      <c r="N158" s="225" t="s">
        <v>44</v>
      </c>
      <c r="O158" s="86"/>
      <c r="P158" s="226">
        <f>O158*H158</f>
        <v>0</v>
      </c>
      <c r="Q158" s="226">
        <v>0</v>
      </c>
      <c r="R158" s="226">
        <f>Q158*H158</f>
        <v>0</v>
      </c>
      <c r="S158" s="226">
        <v>0</v>
      </c>
      <c r="T158" s="227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28" t="s">
        <v>159</v>
      </c>
      <c r="AT158" s="228" t="s">
        <v>154</v>
      </c>
      <c r="AU158" s="228" t="s">
        <v>81</v>
      </c>
      <c r="AY158" s="19" t="s">
        <v>152</v>
      </c>
      <c r="BE158" s="229">
        <f>IF(N158="základní",J158,0)</f>
        <v>0</v>
      </c>
      <c r="BF158" s="229">
        <f>IF(N158="snížená",J158,0)</f>
        <v>0</v>
      </c>
      <c r="BG158" s="229">
        <f>IF(N158="zákl. přenesená",J158,0)</f>
        <v>0</v>
      </c>
      <c r="BH158" s="229">
        <f>IF(N158="sníž. přenesená",J158,0)</f>
        <v>0</v>
      </c>
      <c r="BI158" s="229">
        <f>IF(N158="nulová",J158,0)</f>
        <v>0</v>
      </c>
      <c r="BJ158" s="19" t="s">
        <v>79</v>
      </c>
      <c r="BK158" s="229">
        <f>ROUND(I158*H158,2)</f>
        <v>0</v>
      </c>
      <c r="BL158" s="19" t="s">
        <v>159</v>
      </c>
      <c r="BM158" s="228" t="s">
        <v>235</v>
      </c>
    </row>
    <row r="159" spans="1:47" s="2" customFormat="1" ht="12">
      <c r="A159" s="40"/>
      <c r="B159" s="41"/>
      <c r="C159" s="42"/>
      <c r="D159" s="230" t="s">
        <v>161</v>
      </c>
      <c r="E159" s="42"/>
      <c r="F159" s="231" t="s">
        <v>236</v>
      </c>
      <c r="G159" s="42"/>
      <c r="H159" s="42"/>
      <c r="I159" s="232"/>
      <c r="J159" s="42"/>
      <c r="K159" s="42"/>
      <c r="L159" s="46"/>
      <c r="M159" s="233"/>
      <c r="N159" s="234"/>
      <c r="O159" s="86"/>
      <c r="P159" s="86"/>
      <c r="Q159" s="86"/>
      <c r="R159" s="86"/>
      <c r="S159" s="86"/>
      <c r="T159" s="87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T159" s="19" t="s">
        <v>161</v>
      </c>
      <c r="AU159" s="19" t="s">
        <v>81</v>
      </c>
    </row>
    <row r="160" spans="1:51" s="13" customFormat="1" ht="12">
      <c r="A160" s="13"/>
      <c r="B160" s="235"/>
      <c r="C160" s="236"/>
      <c r="D160" s="230" t="s">
        <v>163</v>
      </c>
      <c r="E160" s="237" t="s">
        <v>19</v>
      </c>
      <c r="F160" s="238" t="s">
        <v>215</v>
      </c>
      <c r="G160" s="236"/>
      <c r="H160" s="237" t="s">
        <v>19</v>
      </c>
      <c r="I160" s="239"/>
      <c r="J160" s="236"/>
      <c r="K160" s="236"/>
      <c r="L160" s="240"/>
      <c r="M160" s="241"/>
      <c r="N160" s="242"/>
      <c r="O160" s="242"/>
      <c r="P160" s="242"/>
      <c r="Q160" s="242"/>
      <c r="R160" s="242"/>
      <c r="S160" s="242"/>
      <c r="T160" s="24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4" t="s">
        <v>163</v>
      </c>
      <c r="AU160" s="244" t="s">
        <v>81</v>
      </c>
      <c r="AV160" s="13" t="s">
        <v>79</v>
      </c>
      <c r="AW160" s="13" t="s">
        <v>36</v>
      </c>
      <c r="AX160" s="13" t="s">
        <v>73</v>
      </c>
      <c r="AY160" s="244" t="s">
        <v>152</v>
      </c>
    </row>
    <row r="161" spans="1:51" s="14" customFormat="1" ht="12">
      <c r="A161" s="14"/>
      <c r="B161" s="245"/>
      <c r="C161" s="246"/>
      <c r="D161" s="230" t="s">
        <v>163</v>
      </c>
      <c r="E161" s="247" t="s">
        <v>19</v>
      </c>
      <c r="F161" s="248" t="s">
        <v>231</v>
      </c>
      <c r="G161" s="246"/>
      <c r="H161" s="249">
        <v>98</v>
      </c>
      <c r="I161" s="250"/>
      <c r="J161" s="246"/>
      <c r="K161" s="246"/>
      <c r="L161" s="251"/>
      <c r="M161" s="252"/>
      <c r="N161" s="253"/>
      <c r="O161" s="253"/>
      <c r="P161" s="253"/>
      <c r="Q161" s="253"/>
      <c r="R161" s="253"/>
      <c r="S161" s="253"/>
      <c r="T161" s="25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5" t="s">
        <v>163</v>
      </c>
      <c r="AU161" s="255" t="s">
        <v>81</v>
      </c>
      <c r="AV161" s="14" t="s">
        <v>81</v>
      </c>
      <c r="AW161" s="14" t="s">
        <v>36</v>
      </c>
      <c r="AX161" s="14" t="s">
        <v>73</v>
      </c>
      <c r="AY161" s="255" t="s">
        <v>152</v>
      </c>
    </row>
    <row r="162" spans="1:51" s="15" customFormat="1" ht="12">
      <c r="A162" s="15"/>
      <c r="B162" s="256"/>
      <c r="C162" s="257"/>
      <c r="D162" s="230" t="s">
        <v>163</v>
      </c>
      <c r="E162" s="258" t="s">
        <v>19</v>
      </c>
      <c r="F162" s="259" t="s">
        <v>167</v>
      </c>
      <c r="G162" s="257"/>
      <c r="H162" s="260">
        <v>98</v>
      </c>
      <c r="I162" s="261"/>
      <c r="J162" s="257"/>
      <c r="K162" s="257"/>
      <c r="L162" s="262"/>
      <c r="M162" s="263"/>
      <c r="N162" s="264"/>
      <c r="O162" s="264"/>
      <c r="P162" s="264"/>
      <c r="Q162" s="264"/>
      <c r="R162" s="264"/>
      <c r="S162" s="264"/>
      <c r="T162" s="26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66" t="s">
        <v>163</v>
      </c>
      <c r="AU162" s="266" t="s">
        <v>81</v>
      </c>
      <c r="AV162" s="15" t="s">
        <v>159</v>
      </c>
      <c r="AW162" s="15" t="s">
        <v>36</v>
      </c>
      <c r="AX162" s="15" t="s">
        <v>79</v>
      </c>
      <c r="AY162" s="266" t="s">
        <v>152</v>
      </c>
    </row>
    <row r="163" spans="1:65" s="2" customFormat="1" ht="14.4" customHeight="1">
      <c r="A163" s="40"/>
      <c r="B163" s="41"/>
      <c r="C163" s="217" t="s">
        <v>237</v>
      </c>
      <c r="D163" s="217" t="s">
        <v>154</v>
      </c>
      <c r="E163" s="218" t="s">
        <v>238</v>
      </c>
      <c r="F163" s="219" t="s">
        <v>239</v>
      </c>
      <c r="G163" s="220" t="s">
        <v>212</v>
      </c>
      <c r="H163" s="221">
        <v>98</v>
      </c>
      <c r="I163" s="222"/>
      <c r="J163" s="223">
        <f>ROUND(I163*H163,2)</f>
        <v>0</v>
      </c>
      <c r="K163" s="219" t="s">
        <v>158</v>
      </c>
      <c r="L163" s="46"/>
      <c r="M163" s="224" t="s">
        <v>19</v>
      </c>
      <c r="N163" s="225" t="s">
        <v>44</v>
      </c>
      <c r="O163" s="86"/>
      <c r="P163" s="226">
        <f>O163*H163</f>
        <v>0</v>
      </c>
      <c r="Q163" s="226">
        <v>0</v>
      </c>
      <c r="R163" s="226">
        <f>Q163*H163</f>
        <v>0</v>
      </c>
      <c r="S163" s="226">
        <v>0</v>
      </c>
      <c r="T163" s="227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28" t="s">
        <v>159</v>
      </c>
      <c r="AT163" s="228" t="s">
        <v>154</v>
      </c>
      <c r="AU163" s="228" t="s">
        <v>81</v>
      </c>
      <c r="AY163" s="19" t="s">
        <v>152</v>
      </c>
      <c r="BE163" s="229">
        <f>IF(N163="základní",J163,0)</f>
        <v>0</v>
      </c>
      <c r="BF163" s="229">
        <f>IF(N163="snížená",J163,0)</f>
        <v>0</v>
      </c>
      <c r="BG163" s="229">
        <f>IF(N163="zákl. přenesená",J163,0)</f>
        <v>0</v>
      </c>
      <c r="BH163" s="229">
        <f>IF(N163="sníž. přenesená",J163,0)</f>
        <v>0</v>
      </c>
      <c r="BI163" s="229">
        <f>IF(N163="nulová",J163,0)</f>
        <v>0</v>
      </c>
      <c r="BJ163" s="19" t="s">
        <v>79</v>
      </c>
      <c r="BK163" s="229">
        <f>ROUND(I163*H163,2)</f>
        <v>0</v>
      </c>
      <c r="BL163" s="19" t="s">
        <v>159</v>
      </c>
      <c r="BM163" s="228" t="s">
        <v>240</v>
      </c>
    </row>
    <row r="164" spans="1:47" s="2" customFormat="1" ht="12">
      <c r="A164" s="40"/>
      <c r="B164" s="41"/>
      <c r="C164" s="42"/>
      <c r="D164" s="230" t="s">
        <v>161</v>
      </c>
      <c r="E164" s="42"/>
      <c r="F164" s="231" t="s">
        <v>241</v>
      </c>
      <c r="G164" s="42"/>
      <c r="H164" s="42"/>
      <c r="I164" s="232"/>
      <c r="J164" s="42"/>
      <c r="K164" s="42"/>
      <c r="L164" s="46"/>
      <c r="M164" s="233"/>
      <c r="N164" s="234"/>
      <c r="O164" s="86"/>
      <c r="P164" s="86"/>
      <c r="Q164" s="86"/>
      <c r="R164" s="86"/>
      <c r="S164" s="86"/>
      <c r="T164" s="87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9" t="s">
        <v>161</v>
      </c>
      <c r="AU164" s="19" t="s">
        <v>81</v>
      </c>
    </row>
    <row r="165" spans="1:51" s="13" customFormat="1" ht="12">
      <c r="A165" s="13"/>
      <c r="B165" s="235"/>
      <c r="C165" s="236"/>
      <c r="D165" s="230" t="s">
        <v>163</v>
      </c>
      <c r="E165" s="237" t="s">
        <v>19</v>
      </c>
      <c r="F165" s="238" t="s">
        <v>215</v>
      </c>
      <c r="G165" s="236"/>
      <c r="H165" s="237" t="s">
        <v>19</v>
      </c>
      <c r="I165" s="239"/>
      <c r="J165" s="236"/>
      <c r="K165" s="236"/>
      <c r="L165" s="240"/>
      <c r="M165" s="241"/>
      <c r="N165" s="242"/>
      <c r="O165" s="242"/>
      <c r="P165" s="242"/>
      <c r="Q165" s="242"/>
      <c r="R165" s="242"/>
      <c r="S165" s="242"/>
      <c r="T165" s="24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4" t="s">
        <v>163</v>
      </c>
      <c r="AU165" s="244" t="s">
        <v>81</v>
      </c>
      <c r="AV165" s="13" t="s">
        <v>79</v>
      </c>
      <c r="AW165" s="13" t="s">
        <v>36</v>
      </c>
      <c r="AX165" s="13" t="s">
        <v>73</v>
      </c>
      <c r="AY165" s="244" t="s">
        <v>152</v>
      </c>
    </row>
    <row r="166" spans="1:51" s="14" customFormat="1" ht="12">
      <c r="A166" s="14"/>
      <c r="B166" s="245"/>
      <c r="C166" s="246"/>
      <c r="D166" s="230" t="s">
        <v>163</v>
      </c>
      <c r="E166" s="247" t="s">
        <v>19</v>
      </c>
      <c r="F166" s="248" t="s">
        <v>231</v>
      </c>
      <c r="G166" s="246"/>
      <c r="H166" s="249">
        <v>98</v>
      </c>
      <c r="I166" s="250"/>
      <c r="J166" s="246"/>
      <c r="K166" s="246"/>
      <c r="L166" s="251"/>
      <c r="M166" s="252"/>
      <c r="N166" s="253"/>
      <c r="O166" s="253"/>
      <c r="P166" s="253"/>
      <c r="Q166" s="253"/>
      <c r="R166" s="253"/>
      <c r="S166" s="253"/>
      <c r="T166" s="25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5" t="s">
        <v>163</v>
      </c>
      <c r="AU166" s="255" t="s">
        <v>81</v>
      </c>
      <c r="AV166" s="14" t="s">
        <v>81</v>
      </c>
      <c r="AW166" s="14" t="s">
        <v>36</v>
      </c>
      <c r="AX166" s="14" t="s">
        <v>73</v>
      </c>
      <c r="AY166" s="255" t="s">
        <v>152</v>
      </c>
    </row>
    <row r="167" spans="1:51" s="15" customFormat="1" ht="12">
      <c r="A167" s="15"/>
      <c r="B167" s="256"/>
      <c r="C167" s="257"/>
      <c r="D167" s="230" t="s">
        <v>163</v>
      </c>
      <c r="E167" s="258" t="s">
        <v>19</v>
      </c>
      <c r="F167" s="259" t="s">
        <v>167</v>
      </c>
      <c r="G167" s="257"/>
      <c r="H167" s="260">
        <v>98</v>
      </c>
      <c r="I167" s="261"/>
      <c r="J167" s="257"/>
      <c r="K167" s="257"/>
      <c r="L167" s="262"/>
      <c r="M167" s="263"/>
      <c r="N167" s="264"/>
      <c r="O167" s="264"/>
      <c r="P167" s="264"/>
      <c r="Q167" s="264"/>
      <c r="R167" s="264"/>
      <c r="S167" s="264"/>
      <c r="T167" s="26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66" t="s">
        <v>163</v>
      </c>
      <c r="AU167" s="266" t="s">
        <v>81</v>
      </c>
      <c r="AV167" s="15" t="s">
        <v>159</v>
      </c>
      <c r="AW167" s="15" t="s">
        <v>36</v>
      </c>
      <c r="AX167" s="15" t="s">
        <v>79</v>
      </c>
      <c r="AY167" s="266" t="s">
        <v>152</v>
      </c>
    </row>
    <row r="168" spans="1:65" s="2" customFormat="1" ht="14.4" customHeight="1">
      <c r="A168" s="40"/>
      <c r="B168" s="41"/>
      <c r="C168" s="217" t="s">
        <v>242</v>
      </c>
      <c r="D168" s="217" t="s">
        <v>154</v>
      </c>
      <c r="E168" s="218" t="s">
        <v>243</v>
      </c>
      <c r="F168" s="219" t="s">
        <v>244</v>
      </c>
      <c r="G168" s="220" t="s">
        <v>183</v>
      </c>
      <c r="H168" s="221">
        <v>4299.75</v>
      </c>
      <c r="I168" s="222"/>
      <c r="J168" s="223">
        <f>ROUND(I168*H168,2)</f>
        <v>0</v>
      </c>
      <c r="K168" s="219" t="s">
        <v>158</v>
      </c>
      <c r="L168" s="46"/>
      <c r="M168" s="224" t="s">
        <v>19</v>
      </c>
      <c r="N168" s="225" t="s">
        <v>44</v>
      </c>
      <c r="O168" s="86"/>
      <c r="P168" s="226">
        <f>O168*H168</f>
        <v>0</v>
      </c>
      <c r="Q168" s="226">
        <v>0</v>
      </c>
      <c r="R168" s="226">
        <f>Q168*H168</f>
        <v>0</v>
      </c>
      <c r="S168" s="226">
        <v>0</v>
      </c>
      <c r="T168" s="227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28" t="s">
        <v>159</v>
      </c>
      <c r="AT168" s="228" t="s">
        <v>154</v>
      </c>
      <c r="AU168" s="228" t="s">
        <v>81</v>
      </c>
      <c r="AY168" s="19" t="s">
        <v>152</v>
      </c>
      <c r="BE168" s="229">
        <f>IF(N168="základní",J168,0)</f>
        <v>0</v>
      </c>
      <c r="BF168" s="229">
        <f>IF(N168="snížená",J168,0)</f>
        <v>0</v>
      </c>
      <c r="BG168" s="229">
        <f>IF(N168="zákl. přenesená",J168,0)</f>
        <v>0</v>
      </c>
      <c r="BH168" s="229">
        <f>IF(N168="sníž. přenesená",J168,0)</f>
        <v>0</v>
      </c>
      <c r="BI168" s="229">
        <f>IF(N168="nulová",J168,0)</f>
        <v>0</v>
      </c>
      <c r="BJ168" s="19" t="s">
        <v>79</v>
      </c>
      <c r="BK168" s="229">
        <f>ROUND(I168*H168,2)</f>
        <v>0</v>
      </c>
      <c r="BL168" s="19" t="s">
        <v>159</v>
      </c>
      <c r="BM168" s="228" t="s">
        <v>245</v>
      </c>
    </row>
    <row r="169" spans="1:47" s="2" customFormat="1" ht="12">
      <c r="A169" s="40"/>
      <c r="B169" s="41"/>
      <c r="C169" s="42"/>
      <c r="D169" s="230" t="s">
        <v>161</v>
      </c>
      <c r="E169" s="42"/>
      <c r="F169" s="231" t="s">
        <v>246</v>
      </c>
      <c r="G169" s="42"/>
      <c r="H169" s="42"/>
      <c r="I169" s="232"/>
      <c r="J169" s="42"/>
      <c r="K169" s="42"/>
      <c r="L169" s="46"/>
      <c r="M169" s="233"/>
      <c r="N169" s="234"/>
      <c r="O169" s="86"/>
      <c r="P169" s="86"/>
      <c r="Q169" s="86"/>
      <c r="R169" s="86"/>
      <c r="S169" s="86"/>
      <c r="T169" s="87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T169" s="19" t="s">
        <v>161</v>
      </c>
      <c r="AU169" s="19" t="s">
        <v>81</v>
      </c>
    </row>
    <row r="170" spans="1:51" s="13" customFormat="1" ht="12">
      <c r="A170" s="13"/>
      <c r="B170" s="235"/>
      <c r="C170" s="236"/>
      <c r="D170" s="230" t="s">
        <v>163</v>
      </c>
      <c r="E170" s="237" t="s">
        <v>19</v>
      </c>
      <c r="F170" s="238" t="s">
        <v>247</v>
      </c>
      <c r="G170" s="236"/>
      <c r="H170" s="237" t="s">
        <v>19</v>
      </c>
      <c r="I170" s="239"/>
      <c r="J170" s="236"/>
      <c r="K170" s="236"/>
      <c r="L170" s="240"/>
      <c r="M170" s="241"/>
      <c r="N170" s="242"/>
      <c r="O170" s="242"/>
      <c r="P170" s="242"/>
      <c r="Q170" s="242"/>
      <c r="R170" s="242"/>
      <c r="S170" s="242"/>
      <c r="T170" s="24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4" t="s">
        <v>163</v>
      </c>
      <c r="AU170" s="244" t="s">
        <v>81</v>
      </c>
      <c r="AV170" s="13" t="s">
        <v>79</v>
      </c>
      <c r="AW170" s="13" t="s">
        <v>36</v>
      </c>
      <c r="AX170" s="13" t="s">
        <v>73</v>
      </c>
      <c r="AY170" s="244" t="s">
        <v>152</v>
      </c>
    </row>
    <row r="171" spans="1:51" s="14" customFormat="1" ht="12">
      <c r="A171" s="14"/>
      <c r="B171" s="245"/>
      <c r="C171" s="246"/>
      <c r="D171" s="230" t="s">
        <v>163</v>
      </c>
      <c r="E171" s="247" t="s">
        <v>19</v>
      </c>
      <c r="F171" s="248" t="s">
        <v>248</v>
      </c>
      <c r="G171" s="246"/>
      <c r="H171" s="249">
        <v>4299.75</v>
      </c>
      <c r="I171" s="250"/>
      <c r="J171" s="246"/>
      <c r="K171" s="246"/>
      <c r="L171" s="251"/>
      <c r="M171" s="252"/>
      <c r="N171" s="253"/>
      <c r="O171" s="253"/>
      <c r="P171" s="253"/>
      <c r="Q171" s="253"/>
      <c r="R171" s="253"/>
      <c r="S171" s="253"/>
      <c r="T171" s="25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5" t="s">
        <v>163</v>
      </c>
      <c r="AU171" s="255" t="s">
        <v>81</v>
      </c>
      <c r="AV171" s="14" t="s">
        <v>81</v>
      </c>
      <c r="AW171" s="14" t="s">
        <v>36</v>
      </c>
      <c r="AX171" s="14" t="s">
        <v>73</v>
      </c>
      <c r="AY171" s="255" t="s">
        <v>152</v>
      </c>
    </row>
    <row r="172" spans="1:51" s="15" customFormat="1" ht="12">
      <c r="A172" s="15"/>
      <c r="B172" s="256"/>
      <c r="C172" s="257"/>
      <c r="D172" s="230" t="s">
        <v>163</v>
      </c>
      <c r="E172" s="258" t="s">
        <v>19</v>
      </c>
      <c r="F172" s="259" t="s">
        <v>167</v>
      </c>
      <c r="G172" s="257"/>
      <c r="H172" s="260">
        <v>4299.75</v>
      </c>
      <c r="I172" s="261"/>
      <c r="J172" s="257"/>
      <c r="K172" s="257"/>
      <c r="L172" s="262"/>
      <c r="M172" s="263"/>
      <c r="N172" s="264"/>
      <c r="O172" s="264"/>
      <c r="P172" s="264"/>
      <c r="Q172" s="264"/>
      <c r="R172" s="264"/>
      <c r="S172" s="264"/>
      <c r="T172" s="26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66" t="s">
        <v>163</v>
      </c>
      <c r="AU172" s="266" t="s">
        <v>81</v>
      </c>
      <c r="AV172" s="15" t="s">
        <v>159</v>
      </c>
      <c r="AW172" s="15" t="s">
        <v>36</v>
      </c>
      <c r="AX172" s="15" t="s">
        <v>79</v>
      </c>
      <c r="AY172" s="266" t="s">
        <v>152</v>
      </c>
    </row>
    <row r="173" spans="1:65" s="2" customFormat="1" ht="14.4" customHeight="1">
      <c r="A173" s="40"/>
      <c r="B173" s="41"/>
      <c r="C173" s="217" t="s">
        <v>249</v>
      </c>
      <c r="D173" s="217" t="s">
        <v>154</v>
      </c>
      <c r="E173" s="218" t="s">
        <v>243</v>
      </c>
      <c r="F173" s="219" t="s">
        <v>244</v>
      </c>
      <c r="G173" s="220" t="s">
        <v>183</v>
      </c>
      <c r="H173" s="221">
        <v>1204.234</v>
      </c>
      <c r="I173" s="222"/>
      <c r="J173" s="223">
        <f>ROUND(I173*H173,2)</f>
        <v>0</v>
      </c>
      <c r="K173" s="219" t="s">
        <v>158</v>
      </c>
      <c r="L173" s="46"/>
      <c r="M173" s="224" t="s">
        <v>19</v>
      </c>
      <c r="N173" s="225" t="s">
        <v>44</v>
      </c>
      <c r="O173" s="86"/>
      <c r="P173" s="226">
        <f>O173*H173</f>
        <v>0</v>
      </c>
      <c r="Q173" s="226">
        <v>0</v>
      </c>
      <c r="R173" s="226">
        <f>Q173*H173</f>
        <v>0</v>
      </c>
      <c r="S173" s="226">
        <v>0</v>
      </c>
      <c r="T173" s="227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28" t="s">
        <v>159</v>
      </c>
      <c r="AT173" s="228" t="s">
        <v>154</v>
      </c>
      <c r="AU173" s="228" t="s">
        <v>81</v>
      </c>
      <c r="AY173" s="19" t="s">
        <v>152</v>
      </c>
      <c r="BE173" s="229">
        <f>IF(N173="základní",J173,0)</f>
        <v>0</v>
      </c>
      <c r="BF173" s="229">
        <f>IF(N173="snížená",J173,0)</f>
        <v>0</v>
      </c>
      <c r="BG173" s="229">
        <f>IF(N173="zákl. přenesená",J173,0)</f>
        <v>0</v>
      </c>
      <c r="BH173" s="229">
        <f>IF(N173="sníž. přenesená",J173,0)</f>
        <v>0</v>
      </c>
      <c r="BI173" s="229">
        <f>IF(N173="nulová",J173,0)</f>
        <v>0</v>
      </c>
      <c r="BJ173" s="19" t="s">
        <v>79</v>
      </c>
      <c r="BK173" s="229">
        <f>ROUND(I173*H173,2)</f>
        <v>0</v>
      </c>
      <c r="BL173" s="19" t="s">
        <v>159</v>
      </c>
      <c r="BM173" s="228" t="s">
        <v>250</v>
      </c>
    </row>
    <row r="174" spans="1:47" s="2" customFormat="1" ht="12">
      <c r="A174" s="40"/>
      <c r="B174" s="41"/>
      <c r="C174" s="42"/>
      <c r="D174" s="230" t="s">
        <v>161</v>
      </c>
      <c r="E174" s="42"/>
      <c r="F174" s="231" t="s">
        <v>246</v>
      </c>
      <c r="G174" s="42"/>
      <c r="H174" s="42"/>
      <c r="I174" s="232"/>
      <c r="J174" s="42"/>
      <c r="K174" s="42"/>
      <c r="L174" s="46"/>
      <c r="M174" s="233"/>
      <c r="N174" s="234"/>
      <c r="O174" s="86"/>
      <c r="P174" s="86"/>
      <c r="Q174" s="86"/>
      <c r="R174" s="86"/>
      <c r="S174" s="86"/>
      <c r="T174" s="87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T174" s="19" t="s">
        <v>161</v>
      </c>
      <c r="AU174" s="19" t="s">
        <v>81</v>
      </c>
    </row>
    <row r="175" spans="1:51" s="13" customFormat="1" ht="12">
      <c r="A175" s="13"/>
      <c r="B175" s="235"/>
      <c r="C175" s="236"/>
      <c r="D175" s="230" t="s">
        <v>163</v>
      </c>
      <c r="E175" s="237" t="s">
        <v>19</v>
      </c>
      <c r="F175" s="238" t="s">
        <v>251</v>
      </c>
      <c r="G175" s="236"/>
      <c r="H175" s="237" t="s">
        <v>19</v>
      </c>
      <c r="I175" s="239"/>
      <c r="J175" s="236"/>
      <c r="K175" s="236"/>
      <c r="L175" s="240"/>
      <c r="M175" s="241"/>
      <c r="N175" s="242"/>
      <c r="O175" s="242"/>
      <c r="P175" s="242"/>
      <c r="Q175" s="242"/>
      <c r="R175" s="242"/>
      <c r="S175" s="242"/>
      <c r="T175" s="24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4" t="s">
        <v>163</v>
      </c>
      <c r="AU175" s="244" t="s">
        <v>81</v>
      </c>
      <c r="AV175" s="13" t="s">
        <v>79</v>
      </c>
      <c r="AW175" s="13" t="s">
        <v>36</v>
      </c>
      <c r="AX175" s="13" t="s">
        <v>73</v>
      </c>
      <c r="AY175" s="244" t="s">
        <v>152</v>
      </c>
    </row>
    <row r="176" spans="1:51" s="14" customFormat="1" ht="12">
      <c r="A176" s="14"/>
      <c r="B176" s="245"/>
      <c r="C176" s="246"/>
      <c r="D176" s="230" t="s">
        <v>163</v>
      </c>
      <c r="E176" s="247" t="s">
        <v>19</v>
      </c>
      <c r="F176" s="248" t="s">
        <v>252</v>
      </c>
      <c r="G176" s="246"/>
      <c r="H176" s="249">
        <v>1204.234</v>
      </c>
      <c r="I176" s="250"/>
      <c r="J176" s="246"/>
      <c r="K176" s="246"/>
      <c r="L176" s="251"/>
      <c r="M176" s="252"/>
      <c r="N176" s="253"/>
      <c r="O176" s="253"/>
      <c r="P176" s="253"/>
      <c r="Q176" s="253"/>
      <c r="R176" s="253"/>
      <c r="S176" s="253"/>
      <c r="T176" s="25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5" t="s">
        <v>163</v>
      </c>
      <c r="AU176" s="255" t="s">
        <v>81</v>
      </c>
      <c r="AV176" s="14" t="s">
        <v>81</v>
      </c>
      <c r="AW176" s="14" t="s">
        <v>36</v>
      </c>
      <c r="AX176" s="14" t="s">
        <v>73</v>
      </c>
      <c r="AY176" s="255" t="s">
        <v>152</v>
      </c>
    </row>
    <row r="177" spans="1:51" s="15" customFormat="1" ht="12">
      <c r="A177" s="15"/>
      <c r="B177" s="256"/>
      <c r="C177" s="257"/>
      <c r="D177" s="230" t="s">
        <v>163</v>
      </c>
      <c r="E177" s="258" t="s">
        <v>19</v>
      </c>
      <c r="F177" s="259" t="s">
        <v>167</v>
      </c>
      <c r="G177" s="257"/>
      <c r="H177" s="260">
        <v>1204.234</v>
      </c>
      <c r="I177" s="261"/>
      <c r="J177" s="257"/>
      <c r="K177" s="257"/>
      <c r="L177" s="262"/>
      <c r="M177" s="263"/>
      <c r="N177" s="264"/>
      <c r="O177" s="264"/>
      <c r="P177" s="264"/>
      <c r="Q177" s="264"/>
      <c r="R177" s="264"/>
      <c r="S177" s="264"/>
      <c r="T177" s="26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66" t="s">
        <v>163</v>
      </c>
      <c r="AU177" s="266" t="s">
        <v>81</v>
      </c>
      <c r="AV177" s="15" t="s">
        <v>159</v>
      </c>
      <c r="AW177" s="15" t="s">
        <v>36</v>
      </c>
      <c r="AX177" s="15" t="s">
        <v>79</v>
      </c>
      <c r="AY177" s="266" t="s">
        <v>152</v>
      </c>
    </row>
    <row r="178" spans="1:65" s="2" customFormat="1" ht="14.4" customHeight="1">
      <c r="A178" s="40"/>
      <c r="B178" s="41"/>
      <c r="C178" s="217" t="s">
        <v>8</v>
      </c>
      <c r="D178" s="217" t="s">
        <v>154</v>
      </c>
      <c r="E178" s="218" t="s">
        <v>243</v>
      </c>
      <c r="F178" s="219" t="s">
        <v>244</v>
      </c>
      <c r="G178" s="220" t="s">
        <v>183</v>
      </c>
      <c r="H178" s="221">
        <v>1242.81</v>
      </c>
      <c r="I178" s="222"/>
      <c r="J178" s="223">
        <f>ROUND(I178*H178,2)</f>
        <v>0</v>
      </c>
      <c r="K178" s="219" t="s">
        <v>158</v>
      </c>
      <c r="L178" s="46"/>
      <c r="M178" s="224" t="s">
        <v>19</v>
      </c>
      <c r="N178" s="225" t="s">
        <v>44</v>
      </c>
      <c r="O178" s="86"/>
      <c r="P178" s="226">
        <f>O178*H178</f>
        <v>0</v>
      </c>
      <c r="Q178" s="226">
        <v>0</v>
      </c>
      <c r="R178" s="226">
        <f>Q178*H178</f>
        <v>0</v>
      </c>
      <c r="S178" s="226">
        <v>0</v>
      </c>
      <c r="T178" s="227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28" t="s">
        <v>159</v>
      </c>
      <c r="AT178" s="228" t="s">
        <v>154</v>
      </c>
      <c r="AU178" s="228" t="s">
        <v>81</v>
      </c>
      <c r="AY178" s="19" t="s">
        <v>152</v>
      </c>
      <c r="BE178" s="229">
        <f>IF(N178="základní",J178,0)</f>
        <v>0</v>
      </c>
      <c r="BF178" s="229">
        <f>IF(N178="snížená",J178,0)</f>
        <v>0</v>
      </c>
      <c r="BG178" s="229">
        <f>IF(N178="zákl. přenesená",J178,0)</f>
        <v>0</v>
      </c>
      <c r="BH178" s="229">
        <f>IF(N178="sníž. přenesená",J178,0)</f>
        <v>0</v>
      </c>
      <c r="BI178" s="229">
        <f>IF(N178="nulová",J178,0)</f>
        <v>0</v>
      </c>
      <c r="BJ178" s="19" t="s">
        <v>79</v>
      </c>
      <c r="BK178" s="229">
        <f>ROUND(I178*H178,2)</f>
        <v>0</v>
      </c>
      <c r="BL178" s="19" t="s">
        <v>159</v>
      </c>
      <c r="BM178" s="228" t="s">
        <v>253</v>
      </c>
    </row>
    <row r="179" spans="1:47" s="2" customFormat="1" ht="12">
      <c r="A179" s="40"/>
      <c r="B179" s="41"/>
      <c r="C179" s="42"/>
      <c r="D179" s="230" t="s">
        <v>161</v>
      </c>
      <c r="E179" s="42"/>
      <c r="F179" s="231" t="s">
        <v>246</v>
      </c>
      <c r="G179" s="42"/>
      <c r="H179" s="42"/>
      <c r="I179" s="232"/>
      <c r="J179" s="42"/>
      <c r="K179" s="42"/>
      <c r="L179" s="46"/>
      <c r="M179" s="233"/>
      <c r="N179" s="234"/>
      <c r="O179" s="86"/>
      <c r="P179" s="86"/>
      <c r="Q179" s="86"/>
      <c r="R179" s="86"/>
      <c r="S179" s="86"/>
      <c r="T179" s="87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T179" s="19" t="s">
        <v>161</v>
      </c>
      <c r="AU179" s="19" t="s">
        <v>81</v>
      </c>
    </row>
    <row r="180" spans="1:51" s="13" customFormat="1" ht="12">
      <c r="A180" s="13"/>
      <c r="B180" s="235"/>
      <c r="C180" s="236"/>
      <c r="D180" s="230" t="s">
        <v>163</v>
      </c>
      <c r="E180" s="237" t="s">
        <v>19</v>
      </c>
      <c r="F180" s="238" t="s">
        <v>251</v>
      </c>
      <c r="G180" s="236"/>
      <c r="H180" s="237" t="s">
        <v>19</v>
      </c>
      <c r="I180" s="239"/>
      <c r="J180" s="236"/>
      <c r="K180" s="236"/>
      <c r="L180" s="240"/>
      <c r="M180" s="241"/>
      <c r="N180" s="242"/>
      <c r="O180" s="242"/>
      <c r="P180" s="242"/>
      <c r="Q180" s="242"/>
      <c r="R180" s="242"/>
      <c r="S180" s="242"/>
      <c r="T180" s="24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4" t="s">
        <v>163</v>
      </c>
      <c r="AU180" s="244" t="s">
        <v>81</v>
      </c>
      <c r="AV180" s="13" t="s">
        <v>79</v>
      </c>
      <c r="AW180" s="13" t="s">
        <v>36</v>
      </c>
      <c r="AX180" s="13" t="s">
        <v>73</v>
      </c>
      <c r="AY180" s="244" t="s">
        <v>152</v>
      </c>
    </row>
    <row r="181" spans="1:51" s="14" customFormat="1" ht="12">
      <c r="A181" s="14"/>
      <c r="B181" s="245"/>
      <c r="C181" s="246"/>
      <c r="D181" s="230" t="s">
        <v>163</v>
      </c>
      <c r="E181" s="247" t="s">
        <v>19</v>
      </c>
      <c r="F181" s="248" t="s">
        <v>254</v>
      </c>
      <c r="G181" s="246"/>
      <c r="H181" s="249">
        <v>1242.81</v>
      </c>
      <c r="I181" s="250"/>
      <c r="J181" s="246"/>
      <c r="K181" s="246"/>
      <c r="L181" s="251"/>
      <c r="M181" s="252"/>
      <c r="N181" s="253"/>
      <c r="O181" s="253"/>
      <c r="P181" s="253"/>
      <c r="Q181" s="253"/>
      <c r="R181" s="253"/>
      <c r="S181" s="253"/>
      <c r="T181" s="25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5" t="s">
        <v>163</v>
      </c>
      <c r="AU181" s="255" t="s">
        <v>81</v>
      </c>
      <c r="AV181" s="14" t="s">
        <v>81</v>
      </c>
      <c r="AW181" s="14" t="s">
        <v>36</v>
      </c>
      <c r="AX181" s="14" t="s">
        <v>73</v>
      </c>
      <c r="AY181" s="255" t="s">
        <v>152</v>
      </c>
    </row>
    <row r="182" spans="1:51" s="15" customFormat="1" ht="12">
      <c r="A182" s="15"/>
      <c r="B182" s="256"/>
      <c r="C182" s="257"/>
      <c r="D182" s="230" t="s">
        <v>163</v>
      </c>
      <c r="E182" s="258" t="s">
        <v>19</v>
      </c>
      <c r="F182" s="259" t="s">
        <v>167</v>
      </c>
      <c r="G182" s="257"/>
      <c r="H182" s="260">
        <v>1242.81</v>
      </c>
      <c r="I182" s="261"/>
      <c r="J182" s="257"/>
      <c r="K182" s="257"/>
      <c r="L182" s="262"/>
      <c r="M182" s="263"/>
      <c r="N182" s="264"/>
      <c r="O182" s="264"/>
      <c r="P182" s="264"/>
      <c r="Q182" s="264"/>
      <c r="R182" s="264"/>
      <c r="S182" s="264"/>
      <c r="T182" s="26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66" t="s">
        <v>163</v>
      </c>
      <c r="AU182" s="266" t="s">
        <v>81</v>
      </c>
      <c r="AV182" s="15" t="s">
        <v>159</v>
      </c>
      <c r="AW182" s="15" t="s">
        <v>36</v>
      </c>
      <c r="AX182" s="15" t="s">
        <v>79</v>
      </c>
      <c r="AY182" s="266" t="s">
        <v>152</v>
      </c>
    </row>
    <row r="183" spans="1:65" s="2" customFormat="1" ht="14.4" customHeight="1">
      <c r="A183" s="40"/>
      <c r="B183" s="41"/>
      <c r="C183" s="217" t="s">
        <v>255</v>
      </c>
      <c r="D183" s="217" t="s">
        <v>154</v>
      </c>
      <c r="E183" s="218" t="s">
        <v>256</v>
      </c>
      <c r="F183" s="219" t="s">
        <v>257</v>
      </c>
      <c r="G183" s="220" t="s">
        <v>183</v>
      </c>
      <c r="H183" s="221">
        <v>429.975</v>
      </c>
      <c r="I183" s="222"/>
      <c r="J183" s="223">
        <f>ROUND(I183*H183,2)</f>
        <v>0</v>
      </c>
      <c r="K183" s="219" t="s">
        <v>158</v>
      </c>
      <c r="L183" s="46"/>
      <c r="M183" s="224" t="s">
        <v>19</v>
      </c>
      <c r="N183" s="225" t="s">
        <v>44</v>
      </c>
      <c r="O183" s="86"/>
      <c r="P183" s="226">
        <f>O183*H183</f>
        <v>0</v>
      </c>
      <c r="Q183" s="226">
        <v>0</v>
      </c>
      <c r="R183" s="226">
        <f>Q183*H183</f>
        <v>0</v>
      </c>
      <c r="S183" s="226">
        <v>0</v>
      </c>
      <c r="T183" s="227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28" t="s">
        <v>159</v>
      </c>
      <c r="AT183" s="228" t="s">
        <v>154</v>
      </c>
      <c r="AU183" s="228" t="s">
        <v>81</v>
      </c>
      <c r="AY183" s="19" t="s">
        <v>152</v>
      </c>
      <c r="BE183" s="229">
        <f>IF(N183="základní",J183,0)</f>
        <v>0</v>
      </c>
      <c r="BF183" s="229">
        <f>IF(N183="snížená",J183,0)</f>
        <v>0</v>
      </c>
      <c r="BG183" s="229">
        <f>IF(N183="zákl. přenesená",J183,0)</f>
        <v>0</v>
      </c>
      <c r="BH183" s="229">
        <f>IF(N183="sníž. přenesená",J183,0)</f>
        <v>0</v>
      </c>
      <c r="BI183" s="229">
        <f>IF(N183="nulová",J183,0)</f>
        <v>0</v>
      </c>
      <c r="BJ183" s="19" t="s">
        <v>79</v>
      </c>
      <c r="BK183" s="229">
        <f>ROUND(I183*H183,2)</f>
        <v>0</v>
      </c>
      <c r="BL183" s="19" t="s">
        <v>159</v>
      </c>
      <c r="BM183" s="228" t="s">
        <v>258</v>
      </c>
    </row>
    <row r="184" spans="1:47" s="2" customFormat="1" ht="12">
      <c r="A184" s="40"/>
      <c r="B184" s="41"/>
      <c r="C184" s="42"/>
      <c r="D184" s="230" t="s">
        <v>161</v>
      </c>
      <c r="E184" s="42"/>
      <c r="F184" s="231" t="s">
        <v>259</v>
      </c>
      <c r="G184" s="42"/>
      <c r="H184" s="42"/>
      <c r="I184" s="232"/>
      <c r="J184" s="42"/>
      <c r="K184" s="42"/>
      <c r="L184" s="46"/>
      <c r="M184" s="233"/>
      <c r="N184" s="234"/>
      <c r="O184" s="86"/>
      <c r="P184" s="86"/>
      <c r="Q184" s="86"/>
      <c r="R184" s="86"/>
      <c r="S184" s="86"/>
      <c r="T184" s="87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T184" s="19" t="s">
        <v>161</v>
      </c>
      <c r="AU184" s="19" t="s">
        <v>81</v>
      </c>
    </row>
    <row r="185" spans="1:51" s="13" customFormat="1" ht="12">
      <c r="A185" s="13"/>
      <c r="B185" s="235"/>
      <c r="C185" s="236"/>
      <c r="D185" s="230" t="s">
        <v>163</v>
      </c>
      <c r="E185" s="237" t="s">
        <v>19</v>
      </c>
      <c r="F185" s="238" t="s">
        <v>260</v>
      </c>
      <c r="G185" s="236"/>
      <c r="H185" s="237" t="s">
        <v>19</v>
      </c>
      <c r="I185" s="239"/>
      <c r="J185" s="236"/>
      <c r="K185" s="236"/>
      <c r="L185" s="240"/>
      <c r="M185" s="241"/>
      <c r="N185" s="242"/>
      <c r="O185" s="242"/>
      <c r="P185" s="242"/>
      <c r="Q185" s="242"/>
      <c r="R185" s="242"/>
      <c r="S185" s="242"/>
      <c r="T185" s="24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4" t="s">
        <v>163</v>
      </c>
      <c r="AU185" s="244" t="s">
        <v>81</v>
      </c>
      <c r="AV185" s="13" t="s">
        <v>79</v>
      </c>
      <c r="AW185" s="13" t="s">
        <v>36</v>
      </c>
      <c r="AX185" s="13" t="s">
        <v>73</v>
      </c>
      <c r="AY185" s="244" t="s">
        <v>152</v>
      </c>
    </row>
    <row r="186" spans="1:51" s="14" customFormat="1" ht="12">
      <c r="A186" s="14"/>
      <c r="B186" s="245"/>
      <c r="C186" s="246"/>
      <c r="D186" s="230" t="s">
        <v>163</v>
      </c>
      <c r="E186" s="247" t="s">
        <v>19</v>
      </c>
      <c r="F186" s="248" t="s">
        <v>261</v>
      </c>
      <c r="G186" s="246"/>
      <c r="H186" s="249">
        <v>412.482</v>
      </c>
      <c r="I186" s="250"/>
      <c r="J186" s="246"/>
      <c r="K186" s="246"/>
      <c r="L186" s="251"/>
      <c r="M186" s="252"/>
      <c r="N186" s="253"/>
      <c r="O186" s="253"/>
      <c r="P186" s="253"/>
      <c r="Q186" s="253"/>
      <c r="R186" s="253"/>
      <c r="S186" s="253"/>
      <c r="T186" s="25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55" t="s">
        <v>163</v>
      </c>
      <c r="AU186" s="255" t="s">
        <v>81</v>
      </c>
      <c r="AV186" s="14" t="s">
        <v>81</v>
      </c>
      <c r="AW186" s="14" t="s">
        <v>36</v>
      </c>
      <c r="AX186" s="14" t="s">
        <v>73</v>
      </c>
      <c r="AY186" s="255" t="s">
        <v>152</v>
      </c>
    </row>
    <row r="187" spans="1:51" s="13" customFormat="1" ht="12">
      <c r="A187" s="13"/>
      <c r="B187" s="235"/>
      <c r="C187" s="236"/>
      <c r="D187" s="230" t="s">
        <v>163</v>
      </c>
      <c r="E187" s="237" t="s">
        <v>19</v>
      </c>
      <c r="F187" s="238" t="s">
        <v>262</v>
      </c>
      <c r="G187" s="236"/>
      <c r="H187" s="237" t="s">
        <v>19</v>
      </c>
      <c r="I187" s="239"/>
      <c r="J187" s="236"/>
      <c r="K187" s="236"/>
      <c r="L187" s="240"/>
      <c r="M187" s="241"/>
      <c r="N187" s="242"/>
      <c r="O187" s="242"/>
      <c r="P187" s="242"/>
      <c r="Q187" s="242"/>
      <c r="R187" s="242"/>
      <c r="S187" s="242"/>
      <c r="T187" s="24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4" t="s">
        <v>163</v>
      </c>
      <c r="AU187" s="244" t="s">
        <v>81</v>
      </c>
      <c r="AV187" s="13" t="s">
        <v>79</v>
      </c>
      <c r="AW187" s="13" t="s">
        <v>36</v>
      </c>
      <c r="AX187" s="13" t="s">
        <v>73</v>
      </c>
      <c r="AY187" s="244" t="s">
        <v>152</v>
      </c>
    </row>
    <row r="188" spans="1:51" s="14" customFormat="1" ht="12">
      <c r="A188" s="14"/>
      <c r="B188" s="245"/>
      <c r="C188" s="246"/>
      <c r="D188" s="230" t="s">
        <v>163</v>
      </c>
      <c r="E188" s="247" t="s">
        <v>19</v>
      </c>
      <c r="F188" s="248" t="s">
        <v>263</v>
      </c>
      <c r="G188" s="246"/>
      <c r="H188" s="249">
        <v>17.493</v>
      </c>
      <c r="I188" s="250"/>
      <c r="J188" s="246"/>
      <c r="K188" s="246"/>
      <c r="L188" s="251"/>
      <c r="M188" s="252"/>
      <c r="N188" s="253"/>
      <c r="O188" s="253"/>
      <c r="P188" s="253"/>
      <c r="Q188" s="253"/>
      <c r="R188" s="253"/>
      <c r="S188" s="253"/>
      <c r="T188" s="25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5" t="s">
        <v>163</v>
      </c>
      <c r="AU188" s="255" t="s">
        <v>81</v>
      </c>
      <c r="AV188" s="14" t="s">
        <v>81</v>
      </c>
      <c r="AW188" s="14" t="s">
        <v>36</v>
      </c>
      <c r="AX188" s="14" t="s">
        <v>73</v>
      </c>
      <c r="AY188" s="255" t="s">
        <v>152</v>
      </c>
    </row>
    <row r="189" spans="1:51" s="15" customFormat="1" ht="12">
      <c r="A189" s="15"/>
      <c r="B189" s="256"/>
      <c r="C189" s="257"/>
      <c r="D189" s="230" t="s">
        <v>163</v>
      </c>
      <c r="E189" s="258" t="s">
        <v>19</v>
      </c>
      <c r="F189" s="259" t="s">
        <v>167</v>
      </c>
      <c r="G189" s="257"/>
      <c r="H189" s="260">
        <v>429.975</v>
      </c>
      <c r="I189" s="261"/>
      <c r="J189" s="257"/>
      <c r="K189" s="257"/>
      <c r="L189" s="262"/>
      <c r="M189" s="263"/>
      <c r="N189" s="264"/>
      <c r="O189" s="264"/>
      <c r="P189" s="264"/>
      <c r="Q189" s="264"/>
      <c r="R189" s="264"/>
      <c r="S189" s="264"/>
      <c r="T189" s="26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T189" s="266" t="s">
        <v>163</v>
      </c>
      <c r="AU189" s="266" t="s">
        <v>81</v>
      </c>
      <c r="AV189" s="15" t="s">
        <v>159</v>
      </c>
      <c r="AW189" s="15" t="s">
        <v>36</v>
      </c>
      <c r="AX189" s="15" t="s">
        <v>79</v>
      </c>
      <c r="AY189" s="266" t="s">
        <v>152</v>
      </c>
    </row>
    <row r="190" spans="1:65" s="2" customFormat="1" ht="12">
      <c r="A190" s="40"/>
      <c r="B190" s="41"/>
      <c r="C190" s="217" t="s">
        <v>264</v>
      </c>
      <c r="D190" s="217" t="s">
        <v>154</v>
      </c>
      <c r="E190" s="218" t="s">
        <v>265</v>
      </c>
      <c r="F190" s="219" t="s">
        <v>266</v>
      </c>
      <c r="G190" s="220" t="s">
        <v>183</v>
      </c>
      <c r="H190" s="221">
        <v>4299.75</v>
      </c>
      <c r="I190" s="222"/>
      <c r="J190" s="223">
        <f>ROUND(I190*H190,2)</f>
        <v>0</v>
      </c>
      <c r="K190" s="219" t="s">
        <v>158</v>
      </c>
      <c r="L190" s="46"/>
      <c r="M190" s="224" t="s">
        <v>19</v>
      </c>
      <c r="N190" s="225" t="s">
        <v>44</v>
      </c>
      <c r="O190" s="86"/>
      <c r="P190" s="226">
        <f>O190*H190</f>
        <v>0</v>
      </c>
      <c r="Q190" s="226">
        <v>0</v>
      </c>
      <c r="R190" s="226">
        <f>Q190*H190</f>
        <v>0</v>
      </c>
      <c r="S190" s="226">
        <v>0</v>
      </c>
      <c r="T190" s="227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28" t="s">
        <v>159</v>
      </c>
      <c r="AT190" s="228" t="s">
        <v>154</v>
      </c>
      <c r="AU190" s="228" t="s">
        <v>81</v>
      </c>
      <c r="AY190" s="19" t="s">
        <v>152</v>
      </c>
      <c r="BE190" s="229">
        <f>IF(N190="základní",J190,0)</f>
        <v>0</v>
      </c>
      <c r="BF190" s="229">
        <f>IF(N190="snížená",J190,0)</f>
        <v>0</v>
      </c>
      <c r="BG190" s="229">
        <f>IF(N190="zákl. přenesená",J190,0)</f>
        <v>0</v>
      </c>
      <c r="BH190" s="229">
        <f>IF(N190="sníž. přenesená",J190,0)</f>
        <v>0</v>
      </c>
      <c r="BI190" s="229">
        <f>IF(N190="nulová",J190,0)</f>
        <v>0</v>
      </c>
      <c r="BJ190" s="19" t="s">
        <v>79</v>
      </c>
      <c r="BK190" s="229">
        <f>ROUND(I190*H190,2)</f>
        <v>0</v>
      </c>
      <c r="BL190" s="19" t="s">
        <v>159</v>
      </c>
      <c r="BM190" s="228" t="s">
        <v>267</v>
      </c>
    </row>
    <row r="191" spans="1:47" s="2" customFormat="1" ht="12">
      <c r="A191" s="40"/>
      <c r="B191" s="41"/>
      <c r="C191" s="42"/>
      <c r="D191" s="230" t="s">
        <v>161</v>
      </c>
      <c r="E191" s="42"/>
      <c r="F191" s="231" t="s">
        <v>268</v>
      </c>
      <c r="G191" s="42"/>
      <c r="H191" s="42"/>
      <c r="I191" s="232"/>
      <c r="J191" s="42"/>
      <c r="K191" s="42"/>
      <c r="L191" s="46"/>
      <c r="M191" s="233"/>
      <c r="N191" s="234"/>
      <c r="O191" s="86"/>
      <c r="P191" s="86"/>
      <c r="Q191" s="86"/>
      <c r="R191" s="86"/>
      <c r="S191" s="86"/>
      <c r="T191" s="87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T191" s="19" t="s">
        <v>161</v>
      </c>
      <c r="AU191" s="19" t="s">
        <v>81</v>
      </c>
    </row>
    <row r="192" spans="1:51" s="13" customFormat="1" ht="12">
      <c r="A192" s="13"/>
      <c r="B192" s="235"/>
      <c r="C192" s="236"/>
      <c r="D192" s="230" t="s">
        <v>163</v>
      </c>
      <c r="E192" s="237" t="s">
        <v>19</v>
      </c>
      <c r="F192" s="238" t="s">
        <v>247</v>
      </c>
      <c r="G192" s="236"/>
      <c r="H192" s="237" t="s">
        <v>19</v>
      </c>
      <c r="I192" s="239"/>
      <c r="J192" s="236"/>
      <c r="K192" s="236"/>
      <c r="L192" s="240"/>
      <c r="M192" s="241"/>
      <c r="N192" s="242"/>
      <c r="O192" s="242"/>
      <c r="P192" s="242"/>
      <c r="Q192" s="242"/>
      <c r="R192" s="242"/>
      <c r="S192" s="242"/>
      <c r="T192" s="24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4" t="s">
        <v>163</v>
      </c>
      <c r="AU192" s="244" t="s">
        <v>81</v>
      </c>
      <c r="AV192" s="13" t="s">
        <v>79</v>
      </c>
      <c r="AW192" s="13" t="s">
        <v>36</v>
      </c>
      <c r="AX192" s="13" t="s">
        <v>73</v>
      </c>
      <c r="AY192" s="244" t="s">
        <v>152</v>
      </c>
    </row>
    <row r="193" spans="1:51" s="14" customFormat="1" ht="12">
      <c r="A193" s="14"/>
      <c r="B193" s="245"/>
      <c r="C193" s="246"/>
      <c r="D193" s="230" t="s">
        <v>163</v>
      </c>
      <c r="E193" s="247" t="s">
        <v>19</v>
      </c>
      <c r="F193" s="248" t="s">
        <v>248</v>
      </c>
      <c r="G193" s="246"/>
      <c r="H193" s="249">
        <v>4299.75</v>
      </c>
      <c r="I193" s="250"/>
      <c r="J193" s="246"/>
      <c r="K193" s="246"/>
      <c r="L193" s="251"/>
      <c r="M193" s="252"/>
      <c r="N193" s="253"/>
      <c r="O193" s="253"/>
      <c r="P193" s="253"/>
      <c r="Q193" s="253"/>
      <c r="R193" s="253"/>
      <c r="S193" s="253"/>
      <c r="T193" s="25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5" t="s">
        <v>163</v>
      </c>
      <c r="AU193" s="255" t="s">
        <v>81</v>
      </c>
      <c r="AV193" s="14" t="s">
        <v>81</v>
      </c>
      <c r="AW193" s="14" t="s">
        <v>36</v>
      </c>
      <c r="AX193" s="14" t="s">
        <v>73</v>
      </c>
      <c r="AY193" s="255" t="s">
        <v>152</v>
      </c>
    </row>
    <row r="194" spans="1:51" s="15" customFormat="1" ht="12">
      <c r="A194" s="15"/>
      <c r="B194" s="256"/>
      <c r="C194" s="257"/>
      <c r="D194" s="230" t="s">
        <v>163</v>
      </c>
      <c r="E194" s="258" t="s">
        <v>19</v>
      </c>
      <c r="F194" s="259" t="s">
        <v>167</v>
      </c>
      <c r="G194" s="257"/>
      <c r="H194" s="260">
        <v>4299.75</v>
      </c>
      <c r="I194" s="261"/>
      <c r="J194" s="257"/>
      <c r="K194" s="257"/>
      <c r="L194" s="262"/>
      <c r="M194" s="263"/>
      <c r="N194" s="264"/>
      <c r="O194" s="264"/>
      <c r="P194" s="264"/>
      <c r="Q194" s="264"/>
      <c r="R194" s="264"/>
      <c r="S194" s="264"/>
      <c r="T194" s="26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66" t="s">
        <v>163</v>
      </c>
      <c r="AU194" s="266" t="s">
        <v>81</v>
      </c>
      <c r="AV194" s="15" t="s">
        <v>159</v>
      </c>
      <c r="AW194" s="15" t="s">
        <v>36</v>
      </c>
      <c r="AX194" s="15" t="s">
        <v>79</v>
      </c>
      <c r="AY194" s="266" t="s">
        <v>152</v>
      </c>
    </row>
    <row r="195" spans="1:65" s="2" customFormat="1" ht="14.4" customHeight="1">
      <c r="A195" s="40"/>
      <c r="B195" s="41"/>
      <c r="C195" s="217" t="s">
        <v>269</v>
      </c>
      <c r="D195" s="217" t="s">
        <v>154</v>
      </c>
      <c r="E195" s="218" t="s">
        <v>270</v>
      </c>
      <c r="F195" s="219" t="s">
        <v>271</v>
      </c>
      <c r="G195" s="220" t="s">
        <v>183</v>
      </c>
      <c r="H195" s="221">
        <v>1.042</v>
      </c>
      <c r="I195" s="222"/>
      <c r="J195" s="223">
        <f>ROUND(I195*H195,2)</f>
        <v>0</v>
      </c>
      <c r="K195" s="219" t="s">
        <v>158</v>
      </c>
      <c r="L195" s="46"/>
      <c r="M195" s="224" t="s">
        <v>19</v>
      </c>
      <c r="N195" s="225" t="s">
        <v>44</v>
      </c>
      <c r="O195" s="86"/>
      <c r="P195" s="226">
        <f>O195*H195</f>
        <v>0</v>
      </c>
      <c r="Q195" s="226">
        <v>0</v>
      </c>
      <c r="R195" s="226">
        <f>Q195*H195</f>
        <v>0</v>
      </c>
      <c r="S195" s="226">
        <v>0</v>
      </c>
      <c r="T195" s="227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28" t="s">
        <v>159</v>
      </c>
      <c r="AT195" s="228" t="s">
        <v>154</v>
      </c>
      <c r="AU195" s="228" t="s">
        <v>81</v>
      </c>
      <c r="AY195" s="19" t="s">
        <v>152</v>
      </c>
      <c r="BE195" s="229">
        <f>IF(N195="základní",J195,0)</f>
        <v>0</v>
      </c>
      <c r="BF195" s="229">
        <f>IF(N195="snížená",J195,0)</f>
        <v>0</v>
      </c>
      <c r="BG195" s="229">
        <f>IF(N195="zákl. přenesená",J195,0)</f>
        <v>0</v>
      </c>
      <c r="BH195" s="229">
        <f>IF(N195="sníž. přenesená",J195,0)</f>
        <v>0</v>
      </c>
      <c r="BI195" s="229">
        <f>IF(N195="nulová",J195,0)</f>
        <v>0</v>
      </c>
      <c r="BJ195" s="19" t="s">
        <v>79</v>
      </c>
      <c r="BK195" s="229">
        <f>ROUND(I195*H195,2)</f>
        <v>0</v>
      </c>
      <c r="BL195" s="19" t="s">
        <v>159</v>
      </c>
      <c r="BM195" s="228" t="s">
        <v>272</v>
      </c>
    </row>
    <row r="196" spans="1:47" s="2" customFormat="1" ht="12">
      <c r="A196" s="40"/>
      <c r="B196" s="41"/>
      <c r="C196" s="42"/>
      <c r="D196" s="230" t="s">
        <v>161</v>
      </c>
      <c r="E196" s="42"/>
      <c r="F196" s="231" t="s">
        <v>273</v>
      </c>
      <c r="G196" s="42"/>
      <c r="H196" s="42"/>
      <c r="I196" s="232"/>
      <c r="J196" s="42"/>
      <c r="K196" s="42"/>
      <c r="L196" s="46"/>
      <c r="M196" s="233"/>
      <c r="N196" s="234"/>
      <c r="O196" s="86"/>
      <c r="P196" s="86"/>
      <c r="Q196" s="86"/>
      <c r="R196" s="86"/>
      <c r="S196" s="86"/>
      <c r="T196" s="87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T196" s="19" t="s">
        <v>161</v>
      </c>
      <c r="AU196" s="19" t="s">
        <v>81</v>
      </c>
    </row>
    <row r="197" spans="1:51" s="13" customFormat="1" ht="12">
      <c r="A197" s="13"/>
      <c r="B197" s="235"/>
      <c r="C197" s="236"/>
      <c r="D197" s="230" t="s">
        <v>163</v>
      </c>
      <c r="E197" s="237" t="s">
        <v>19</v>
      </c>
      <c r="F197" s="238" t="s">
        <v>274</v>
      </c>
      <c r="G197" s="236"/>
      <c r="H197" s="237" t="s">
        <v>19</v>
      </c>
      <c r="I197" s="239"/>
      <c r="J197" s="236"/>
      <c r="K197" s="236"/>
      <c r="L197" s="240"/>
      <c r="M197" s="241"/>
      <c r="N197" s="242"/>
      <c r="O197" s="242"/>
      <c r="P197" s="242"/>
      <c r="Q197" s="242"/>
      <c r="R197" s="242"/>
      <c r="S197" s="242"/>
      <c r="T197" s="24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4" t="s">
        <v>163</v>
      </c>
      <c r="AU197" s="244" t="s">
        <v>81</v>
      </c>
      <c r="AV197" s="13" t="s">
        <v>79</v>
      </c>
      <c r="AW197" s="13" t="s">
        <v>36</v>
      </c>
      <c r="AX197" s="13" t="s">
        <v>73</v>
      </c>
      <c r="AY197" s="244" t="s">
        <v>152</v>
      </c>
    </row>
    <row r="198" spans="1:51" s="14" customFormat="1" ht="12">
      <c r="A198" s="14"/>
      <c r="B198" s="245"/>
      <c r="C198" s="246"/>
      <c r="D198" s="230" t="s">
        <v>163</v>
      </c>
      <c r="E198" s="247" t="s">
        <v>19</v>
      </c>
      <c r="F198" s="248" t="s">
        <v>275</v>
      </c>
      <c r="G198" s="246"/>
      <c r="H198" s="249">
        <v>1.042</v>
      </c>
      <c r="I198" s="250"/>
      <c r="J198" s="246"/>
      <c r="K198" s="246"/>
      <c r="L198" s="251"/>
      <c r="M198" s="252"/>
      <c r="N198" s="253"/>
      <c r="O198" s="253"/>
      <c r="P198" s="253"/>
      <c r="Q198" s="253"/>
      <c r="R198" s="253"/>
      <c r="S198" s="253"/>
      <c r="T198" s="25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55" t="s">
        <v>163</v>
      </c>
      <c r="AU198" s="255" t="s">
        <v>81</v>
      </c>
      <c r="AV198" s="14" t="s">
        <v>81</v>
      </c>
      <c r="AW198" s="14" t="s">
        <v>36</v>
      </c>
      <c r="AX198" s="14" t="s">
        <v>79</v>
      </c>
      <c r="AY198" s="255" t="s">
        <v>152</v>
      </c>
    </row>
    <row r="199" spans="1:65" s="2" customFormat="1" ht="12">
      <c r="A199" s="40"/>
      <c r="B199" s="41"/>
      <c r="C199" s="217" t="s">
        <v>276</v>
      </c>
      <c r="D199" s="217" t="s">
        <v>154</v>
      </c>
      <c r="E199" s="218" t="s">
        <v>277</v>
      </c>
      <c r="F199" s="219" t="s">
        <v>278</v>
      </c>
      <c r="G199" s="220" t="s">
        <v>183</v>
      </c>
      <c r="H199" s="221">
        <v>10.42</v>
      </c>
      <c r="I199" s="222"/>
      <c r="J199" s="223">
        <f>ROUND(I199*H199,2)</f>
        <v>0</v>
      </c>
      <c r="K199" s="219" t="s">
        <v>158</v>
      </c>
      <c r="L199" s="46"/>
      <c r="M199" s="224" t="s">
        <v>19</v>
      </c>
      <c r="N199" s="225" t="s">
        <v>44</v>
      </c>
      <c r="O199" s="86"/>
      <c r="P199" s="226">
        <f>O199*H199</f>
        <v>0</v>
      </c>
      <c r="Q199" s="226">
        <v>0</v>
      </c>
      <c r="R199" s="226">
        <f>Q199*H199</f>
        <v>0</v>
      </c>
      <c r="S199" s="226">
        <v>0</v>
      </c>
      <c r="T199" s="227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28" t="s">
        <v>159</v>
      </c>
      <c r="AT199" s="228" t="s">
        <v>154</v>
      </c>
      <c r="AU199" s="228" t="s">
        <v>81</v>
      </c>
      <c r="AY199" s="19" t="s">
        <v>152</v>
      </c>
      <c r="BE199" s="229">
        <f>IF(N199="základní",J199,0)</f>
        <v>0</v>
      </c>
      <c r="BF199" s="229">
        <f>IF(N199="snížená",J199,0)</f>
        <v>0</v>
      </c>
      <c r="BG199" s="229">
        <f>IF(N199="zákl. přenesená",J199,0)</f>
        <v>0</v>
      </c>
      <c r="BH199" s="229">
        <f>IF(N199="sníž. přenesená",J199,0)</f>
        <v>0</v>
      </c>
      <c r="BI199" s="229">
        <f>IF(N199="nulová",J199,0)</f>
        <v>0</v>
      </c>
      <c r="BJ199" s="19" t="s">
        <v>79</v>
      </c>
      <c r="BK199" s="229">
        <f>ROUND(I199*H199,2)</f>
        <v>0</v>
      </c>
      <c r="BL199" s="19" t="s">
        <v>159</v>
      </c>
      <c r="BM199" s="228" t="s">
        <v>279</v>
      </c>
    </row>
    <row r="200" spans="1:47" s="2" customFormat="1" ht="12">
      <c r="A200" s="40"/>
      <c r="B200" s="41"/>
      <c r="C200" s="42"/>
      <c r="D200" s="230" t="s">
        <v>161</v>
      </c>
      <c r="E200" s="42"/>
      <c r="F200" s="231" t="s">
        <v>280</v>
      </c>
      <c r="G200" s="42"/>
      <c r="H200" s="42"/>
      <c r="I200" s="232"/>
      <c r="J200" s="42"/>
      <c r="K200" s="42"/>
      <c r="L200" s="46"/>
      <c r="M200" s="233"/>
      <c r="N200" s="234"/>
      <c r="O200" s="86"/>
      <c r="P200" s="86"/>
      <c r="Q200" s="86"/>
      <c r="R200" s="86"/>
      <c r="S200" s="86"/>
      <c r="T200" s="87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T200" s="19" t="s">
        <v>161</v>
      </c>
      <c r="AU200" s="19" t="s">
        <v>81</v>
      </c>
    </row>
    <row r="201" spans="1:51" s="13" customFormat="1" ht="12">
      <c r="A201" s="13"/>
      <c r="B201" s="235"/>
      <c r="C201" s="236"/>
      <c r="D201" s="230" t="s">
        <v>163</v>
      </c>
      <c r="E201" s="237" t="s">
        <v>19</v>
      </c>
      <c r="F201" s="238" t="s">
        <v>281</v>
      </c>
      <c r="G201" s="236"/>
      <c r="H201" s="237" t="s">
        <v>19</v>
      </c>
      <c r="I201" s="239"/>
      <c r="J201" s="236"/>
      <c r="K201" s="236"/>
      <c r="L201" s="240"/>
      <c r="M201" s="241"/>
      <c r="N201" s="242"/>
      <c r="O201" s="242"/>
      <c r="P201" s="242"/>
      <c r="Q201" s="242"/>
      <c r="R201" s="242"/>
      <c r="S201" s="242"/>
      <c r="T201" s="24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4" t="s">
        <v>163</v>
      </c>
      <c r="AU201" s="244" t="s">
        <v>81</v>
      </c>
      <c r="AV201" s="13" t="s">
        <v>79</v>
      </c>
      <c r="AW201" s="13" t="s">
        <v>36</v>
      </c>
      <c r="AX201" s="13" t="s">
        <v>73</v>
      </c>
      <c r="AY201" s="244" t="s">
        <v>152</v>
      </c>
    </row>
    <row r="202" spans="1:51" s="14" customFormat="1" ht="12">
      <c r="A202" s="14"/>
      <c r="B202" s="245"/>
      <c r="C202" s="246"/>
      <c r="D202" s="230" t="s">
        <v>163</v>
      </c>
      <c r="E202" s="247" t="s">
        <v>19</v>
      </c>
      <c r="F202" s="248" t="s">
        <v>282</v>
      </c>
      <c r="G202" s="246"/>
      <c r="H202" s="249">
        <v>10.42</v>
      </c>
      <c r="I202" s="250"/>
      <c r="J202" s="246"/>
      <c r="K202" s="246"/>
      <c r="L202" s="251"/>
      <c r="M202" s="252"/>
      <c r="N202" s="253"/>
      <c r="O202" s="253"/>
      <c r="P202" s="253"/>
      <c r="Q202" s="253"/>
      <c r="R202" s="253"/>
      <c r="S202" s="253"/>
      <c r="T202" s="25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55" t="s">
        <v>163</v>
      </c>
      <c r="AU202" s="255" t="s">
        <v>81</v>
      </c>
      <c r="AV202" s="14" t="s">
        <v>81</v>
      </c>
      <c r="AW202" s="14" t="s">
        <v>36</v>
      </c>
      <c r="AX202" s="14" t="s">
        <v>73</v>
      </c>
      <c r="AY202" s="255" t="s">
        <v>152</v>
      </c>
    </row>
    <row r="203" spans="1:51" s="15" customFormat="1" ht="12">
      <c r="A203" s="15"/>
      <c r="B203" s="256"/>
      <c r="C203" s="257"/>
      <c r="D203" s="230" t="s">
        <v>163</v>
      </c>
      <c r="E203" s="258" t="s">
        <v>19</v>
      </c>
      <c r="F203" s="259" t="s">
        <v>167</v>
      </c>
      <c r="G203" s="257"/>
      <c r="H203" s="260">
        <v>10.42</v>
      </c>
      <c r="I203" s="261"/>
      <c r="J203" s="257"/>
      <c r="K203" s="257"/>
      <c r="L203" s="262"/>
      <c r="M203" s="263"/>
      <c r="N203" s="264"/>
      <c r="O203" s="264"/>
      <c r="P203" s="264"/>
      <c r="Q203" s="264"/>
      <c r="R203" s="264"/>
      <c r="S203" s="264"/>
      <c r="T203" s="26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T203" s="266" t="s">
        <v>163</v>
      </c>
      <c r="AU203" s="266" t="s">
        <v>81</v>
      </c>
      <c r="AV203" s="15" t="s">
        <v>159</v>
      </c>
      <c r="AW203" s="15" t="s">
        <v>36</v>
      </c>
      <c r="AX203" s="15" t="s">
        <v>79</v>
      </c>
      <c r="AY203" s="266" t="s">
        <v>152</v>
      </c>
    </row>
    <row r="204" spans="1:65" s="2" customFormat="1" ht="14.4" customHeight="1">
      <c r="A204" s="40"/>
      <c r="B204" s="41"/>
      <c r="C204" s="217" t="s">
        <v>283</v>
      </c>
      <c r="D204" s="217" t="s">
        <v>154</v>
      </c>
      <c r="E204" s="218" t="s">
        <v>284</v>
      </c>
      <c r="F204" s="219" t="s">
        <v>285</v>
      </c>
      <c r="G204" s="220" t="s">
        <v>183</v>
      </c>
      <c r="H204" s="221">
        <v>621.405</v>
      </c>
      <c r="I204" s="222"/>
      <c r="J204" s="223">
        <f>ROUND(I204*H204,2)</f>
        <v>0</v>
      </c>
      <c r="K204" s="219" t="s">
        <v>158</v>
      </c>
      <c r="L204" s="46"/>
      <c r="M204" s="224" t="s">
        <v>19</v>
      </c>
      <c r="N204" s="225" t="s">
        <v>44</v>
      </c>
      <c r="O204" s="86"/>
      <c r="P204" s="226">
        <f>O204*H204</f>
        <v>0</v>
      </c>
      <c r="Q204" s="226">
        <v>0</v>
      </c>
      <c r="R204" s="226">
        <f>Q204*H204</f>
        <v>0</v>
      </c>
      <c r="S204" s="226">
        <v>0</v>
      </c>
      <c r="T204" s="227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28" t="s">
        <v>159</v>
      </c>
      <c r="AT204" s="228" t="s">
        <v>154</v>
      </c>
      <c r="AU204" s="228" t="s">
        <v>81</v>
      </c>
      <c r="AY204" s="19" t="s">
        <v>152</v>
      </c>
      <c r="BE204" s="229">
        <f>IF(N204="základní",J204,0)</f>
        <v>0</v>
      </c>
      <c r="BF204" s="229">
        <f>IF(N204="snížená",J204,0)</f>
        <v>0</v>
      </c>
      <c r="BG204" s="229">
        <f>IF(N204="zákl. přenesená",J204,0)</f>
        <v>0</v>
      </c>
      <c r="BH204" s="229">
        <f>IF(N204="sníž. přenesená",J204,0)</f>
        <v>0</v>
      </c>
      <c r="BI204" s="229">
        <f>IF(N204="nulová",J204,0)</f>
        <v>0</v>
      </c>
      <c r="BJ204" s="19" t="s">
        <v>79</v>
      </c>
      <c r="BK204" s="229">
        <f>ROUND(I204*H204,2)</f>
        <v>0</v>
      </c>
      <c r="BL204" s="19" t="s">
        <v>159</v>
      </c>
      <c r="BM204" s="228" t="s">
        <v>286</v>
      </c>
    </row>
    <row r="205" spans="1:47" s="2" customFormat="1" ht="12">
      <c r="A205" s="40"/>
      <c r="B205" s="41"/>
      <c r="C205" s="42"/>
      <c r="D205" s="230" t="s">
        <v>161</v>
      </c>
      <c r="E205" s="42"/>
      <c r="F205" s="231" t="s">
        <v>287</v>
      </c>
      <c r="G205" s="42"/>
      <c r="H205" s="42"/>
      <c r="I205" s="232"/>
      <c r="J205" s="42"/>
      <c r="K205" s="42"/>
      <c r="L205" s="46"/>
      <c r="M205" s="233"/>
      <c r="N205" s="234"/>
      <c r="O205" s="86"/>
      <c r="P205" s="86"/>
      <c r="Q205" s="86"/>
      <c r="R205" s="86"/>
      <c r="S205" s="86"/>
      <c r="T205" s="87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T205" s="19" t="s">
        <v>161</v>
      </c>
      <c r="AU205" s="19" t="s">
        <v>81</v>
      </c>
    </row>
    <row r="206" spans="1:51" s="13" customFormat="1" ht="12">
      <c r="A206" s="13"/>
      <c r="B206" s="235"/>
      <c r="C206" s="236"/>
      <c r="D206" s="230" t="s">
        <v>163</v>
      </c>
      <c r="E206" s="237" t="s">
        <v>19</v>
      </c>
      <c r="F206" s="238" t="s">
        <v>186</v>
      </c>
      <c r="G206" s="236"/>
      <c r="H206" s="237" t="s">
        <v>19</v>
      </c>
      <c r="I206" s="239"/>
      <c r="J206" s="236"/>
      <c r="K206" s="236"/>
      <c r="L206" s="240"/>
      <c r="M206" s="241"/>
      <c r="N206" s="242"/>
      <c r="O206" s="242"/>
      <c r="P206" s="242"/>
      <c r="Q206" s="242"/>
      <c r="R206" s="242"/>
      <c r="S206" s="242"/>
      <c r="T206" s="24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4" t="s">
        <v>163</v>
      </c>
      <c r="AU206" s="244" t="s">
        <v>81</v>
      </c>
      <c r="AV206" s="13" t="s">
        <v>79</v>
      </c>
      <c r="AW206" s="13" t="s">
        <v>36</v>
      </c>
      <c r="AX206" s="13" t="s">
        <v>73</v>
      </c>
      <c r="AY206" s="244" t="s">
        <v>152</v>
      </c>
    </row>
    <row r="207" spans="1:51" s="13" customFormat="1" ht="12">
      <c r="A207" s="13"/>
      <c r="B207" s="235"/>
      <c r="C207" s="236"/>
      <c r="D207" s="230" t="s">
        <v>163</v>
      </c>
      <c r="E207" s="237" t="s">
        <v>19</v>
      </c>
      <c r="F207" s="238" t="s">
        <v>288</v>
      </c>
      <c r="G207" s="236"/>
      <c r="H207" s="237" t="s">
        <v>19</v>
      </c>
      <c r="I207" s="239"/>
      <c r="J207" s="236"/>
      <c r="K207" s="236"/>
      <c r="L207" s="240"/>
      <c r="M207" s="241"/>
      <c r="N207" s="242"/>
      <c r="O207" s="242"/>
      <c r="P207" s="242"/>
      <c r="Q207" s="242"/>
      <c r="R207" s="242"/>
      <c r="S207" s="242"/>
      <c r="T207" s="24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4" t="s">
        <v>163</v>
      </c>
      <c r="AU207" s="244" t="s">
        <v>81</v>
      </c>
      <c r="AV207" s="13" t="s">
        <v>79</v>
      </c>
      <c r="AW207" s="13" t="s">
        <v>36</v>
      </c>
      <c r="AX207" s="13" t="s">
        <v>73</v>
      </c>
      <c r="AY207" s="244" t="s">
        <v>152</v>
      </c>
    </row>
    <row r="208" spans="1:51" s="14" customFormat="1" ht="12">
      <c r="A208" s="14"/>
      <c r="B208" s="245"/>
      <c r="C208" s="246"/>
      <c r="D208" s="230" t="s">
        <v>163</v>
      </c>
      <c r="E208" s="247" t="s">
        <v>19</v>
      </c>
      <c r="F208" s="248" t="s">
        <v>289</v>
      </c>
      <c r="G208" s="246"/>
      <c r="H208" s="249">
        <v>9.15</v>
      </c>
      <c r="I208" s="250"/>
      <c r="J208" s="246"/>
      <c r="K208" s="246"/>
      <c r="L208" s="251"/>
      <c r="M208" s="252"/>
      <c r="N208" s="253"/>
      <c r="O208" s="253"/>
      <c r="P208" s="253"/>
      <c r="Q208" s="253"/>
      <c r="R208" s="253"/>
      <c r="S208" s="253"/>
      <c r="T208" s="25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5" t="s">
        <v>163</v>
      </c>
      <c r="AU208" s="255" t="s">
        <v>81</v>
      </c>
      <c r="AV208" s="14" t="s">
        <v>81</v>
      </c>
      <c r="AW208" s="14" t="s">
        <v>36</v>
      </c>
      <c r="AX208" s="14" t="s">
        <v>73</v>
      </c>
      <c r="AY208" s="255" t="s">
        <v>152</v>
      </c>
    </row>
    <row r="209" spans="1:51" s="13" customFormat="1" ht="12">
      <c r="A209" s="13"/>
      <c r="B209" s="235"/>
      <c r="C209" s="236"/>
      <c r="D209" s="230" t="s">
        <v>163</v>
      </c>
      <c r="E209" s="237" t="s">
        <v>19</v>
      </c>
      <c r="F209" s="238" t="s">
        <v>290</v>
      </c>
      <c r="G209" s="236"/>
      <c r="H209" s="237" t="s">
        <v>19</v>
      </c>
      <c r="I209" s="239"/>
      <c r="J209" s="236"/>
      <c r="K209" s="236"/>
      <c r="L209" s="240"/>
      <c r="M209" s="241"/>
      <c r="N209" s="242"/>
      <c r="O209" s="242"/>
      <c r="P209" s="242"/>
      <c r="Q209" s="242"/>
      <c r="R209" s="242"/>
      <c r="S209" s="242"/>
      <c r="T209" s="24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4" t="s">
        <v>163</v>
      </c>
      <c r="AU209" s="244" t="s">
        <v>81</v>
      </c>
      <c r="AV209" s="13" t="s">
        <v>79</v>
      </c>
      <c r="AW209" s="13" t="s">
        <v>36</v>
      </c>
      <c r="AX209" s="13" t="s">
        <v>73</v>
      </c>
      <c r="AY209" s="244" t="s">
        <v>152</v>
      </c>
    </row>
    <row r="210" spans="1:51" s="14" customFormat="1" ht="12">
      <c r="A210" s="14"/>
      <c r="B210" s="245"/>
      <c r="C210" s="246"/>
      <c r="D210" s="230" t="s">
        <v>163</v>
      </c>
      <c r="E210" s="247" t="s">
        <v>19</v>
      </c>
      <c r="F210" s="248" t="s">
        <v>291</v>
      </c>
      <c r="G210" s="246"/>
      <c r="H210" s="249">
        <v>612.255</v>
      </c>
      <c r="I210" s="250"/>
      <c r="J210" s="246"/>
      <c r="K210" s="246"/>
      <c r="L210" s="251"/>
      <c r="M210" s="252"/>
      <c r="N210" s="253"/>
      <c r="O210" s="253"/>
      <c r="P210" s="253"/>
      <c r="Q210" s="253"/>
      <c r="R210" s="253"/>
      <c r="S210" s="253"/>
      <c r="T210" s="25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5" t="s">
        <v>163</v>
      </c>
      <c r="AU210" s="255" t="s">
        <v>81</v>
      </c>
      <c r="AV210" s="14" t="s">
        <v>81</v>
      </c>
      <c r="AW210" s="14" t="s">
        <v>36</v>
      </c>
      <c r="AX210" s="14" t="s">
        <v>73</v>
      </c>
      <c r="AY210" s="255" t="s">
        <v>152</v>
      </c>
    </row>
    <row r="211" spans="1:51" s="15" customFormat="1" ht="12">
      <c r="A211" s="15"/>
      <c r="B211" s="256"/>
      <c r="C211" s="257"/>
      <c r="D211" s="230" t="s">
        <v>163</v>
      </c>
      <c r="E211" s="258" t="s">
        <v>19</v>
      </c>
      <c r="F211" s="259" t="s">
        <v>167</v>
      </c>
      <c r="G211" s="257"/>
      <c r="H211" s="260">
        <v>621.405</v>
      </c>
      <c r="I211" s="261"/>
      <c r="J211" s="257"/>
      <c r="K211" s="257"/>
      <c r="L211" s="262"/>
      <c r="M211" s="263"/>
      <c r="N211" s="264"/>
      <c r="O211" s="264"/>
      <c r="P211" s="264"/>
      <c r="Q211" s="264"/>
      <c r="R211" s="264"/>
      <c r="S211" s="264"/>
      <c r="T211" s="26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266" t="s">
        <v>163</v>
      </c>
      <c r="AU211" s="266" t="s">
        <v>81</v>
      </c>
      <c r="AV211" s="15" t="s">
        <v>159</v>
      </c>
      <c r="AW211" s="15" t="s">
        <v>36</v>
      </c>
      <c r="AX211" s="15" t="s">
        <v>79</v>
      </c>
      <c r="AY211" s="266" t="s">
        <v>152</v>
      </c>
    </row>
    <row r="212" spans="1:65" s="2" customFormat="1" ht="14.4" customHeight="1">
      <c r="A212" s="40"/>
      <c r="B212" s="41"/>
      <c r="C212" s="217" t="s">
        <v>7</v>
      </c>
      <c r="D212" s="217" t="s">
        <v>154</v>
      </c>
      <c r="E212" s="218" t="s">
        <v>292</v>
      </c>
      <c r="F212" s="219" t="s">
        <v>293</v>
      </c>
      <c r="G212" s="220" t="s">
        <v>294</v>
      </c>
      <c r="H212" s="221">
        <v>754.54</v>
      </c>
      <c r="I212" s="222"/>
      <c r="J212" s="223">
        <f>ROUND(I212*H212,2)</f>
        <v>0</v>
      </c>
      <c r="K212" s="219" t="s">
        <v>158</v>
      </c>
      <c r="L212" s="46"/>
      <c r="M212" s="224" t="s">
        <v>19</v>
      </c>
      <c r="N212" s="225" t="s">
        <v>44</v>
      </c>
      <c r="O212" s="86"/>
      <c r="P212" s="226">
        <f>O212*H212</f>
        <v>0</v>
      </c>
      <c r="Q212" s="226">
        <v>0</v>
      </c>
      <c r="R212" s="226">
        <f>Q212*H212</f>
        <v>0</v>
      </c>
      <c r="S212" s="226">
        <v>0</v>
      </c>
      <c r="T212" s="227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28" t="s">
        <v>159</v>
      </c>
      <c r="AT212" s="228" t="s">
        <v>154</v>
      </c>
      <c r="AU212" s="228" t="s">
        <v>81</v>
      </c>
      <c r="AY212" s="19" t="s">
        <v>152</v>
      </c>
      <c r="BE212" s="229">
        <f>IF(N212="základní",J212,0)</f>
        <v>0</v>
      </c>
      <c r="BF212" s="229">
        <f>IF(N212="snížená",J212,0)</f>
        <v>0</v>
      </c>
      <c r="BG212" s="229">
        <f>IF(N212="zákl. přenesená",J212,0)</f>
        <v>0</v>
      </c>
      <c r="BH212" s="229">
        <f>IF(N212="sníž. přenesená",J212,0)</f>
        <v>0</v>
      </c>
      <c r="BI212" s="229">
        <f>IF(N212="nulová",J212,0)</f>
        <v>0</v>
      </c>
      <c r="BJ212" s="19" t="s">
        <v>79</v>
      </c>
      <c r="BK212" s="229">
        <f>ROUND(I212*H212,2)</f>
        <v>0</v>
      </c>
      <c r="BL212" s="19" t="s">
        <v>159</v>
      </c>
      <c r="BM212" s="228" t="s">
        <v>295</v>
      </c>
    </row>
    <row r="213" spans="1:47" s="2" customFormat="1" ht="12">
      <c r="A213" s="40"/>
      <c r="B213" s="41"/>
      <c r="C213" s="42"/>
      <c r="D213" s="230" t="s">
        <v>161</v>
      </c>
      <c r="E213" s="42"/>
      <c r="F213" s="231" t="s">
        <v>296</v>
      </c>
      <c r="G213" s="42"/>
      <c r="H213" s="42"/>
      <c r="I213" s="232"/>
      <c r="J213" s="42"/>
      <c r="K213" s="42"/>
      <c r="L213" s="46"/>
      <c r="M213" s="233"/>
      <c r="N213" s="234"/>
      <c r="O213" s="86"/>
      <c r="P213" s="86"/>
      <c r="Q213" s="86"/>
      <c r="R213" s="86"/>
      <c r="S213" s="86"/>
      <c r="T213" s="87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T213" s="19" t="s">
        <v>161</v>
      </c>
      <c r="AU213" s="19" t="s">
        <v>81</v>
      </c>
    </row>
    <row r="214" spans="1:51" s="13" customFormat="1" ht="12">
      <c r="A214" s="13"/>
      <c r="B214" s="235"/>
      <c r="C214" s="236"/>
      <c r="D214" s="230" t="s">
        <v>163</v>
      </c>
      <c r="E214" s="237" t="s">
        <v>19</v>
      </c>
      <c r="F214" s="238" t="s">
        <v>297</v>
      </c>
      <c r="G214" s="236"/>
      <c r="H214" s="237" t="s">
        <v>19</v>
      </c>
      <c r="I214" s="239"/>
      <c r="J214" s="236"/>
      <c r="K214" s="236"/>
      <c r="L214" s="240"/>
      <c r="M214" s="241"/>
      <c r="N214" s="242"/>
      <c r="O214" s="242"/>
      <c r="P214" s="242"/>
      <c r="Q214" s="242"/>
      <c r="R214" s="242"/>
      <c r="S214" s="242"/>
      <c r="T214" s="24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4" t="s">
        <v>163</v>
      </c>
      <c r="AU214" s="244" t="s">
        <v>81</v>
      </c>
      <c r="AV214" s="13" t="s">
        <v>79</v>
      </c>
      <c r="AW214" s="13" t="s">
        <v>36</v>
      </c>
      <c r="AX214" s="13" t="s">
        <v>73</v>
      </c>
      <c r="AY214" s="244" t="s">
        <v>152</v>
      </c>
    </row>
    <row r="215" spans="1:51" s="13" customFormat="1" ht="12">
      <c r="A215" s="13"/>
      <c r="B215" s="235"/>
      <c r="C215" s="236"/>
      <c r="D215" s="230" t="s">
        <v>163</v>
      </c>
      <c r="E215" s="237" t="s">
        <v>19</v>
      </c>
      <c r="F215" s="238" t="s">
        <v>298</v>
      </c>
      <c r="G215" s="236"/>
      <c r="H215" s="237" t="s">
        <v>19</v>
      </c>
      <c r="I215" s="239"/>
      <c r="J215" s="236"/>
      <c r="K215" s="236"/>
      <c r="L215" s="240"/>
      <c r="M215" s="241"/>
      <c r="N215" s="242"/>
      <c r="O215" s="242"/>
      <c r="P215" s="242"/>
      <c r="Q215" s="242"/>
      <c r="R215" s="242"/>
      <c r="S215" s="242"/>
      <c r="T215" s="24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4" t="s">
        <v>163</v>
      </c>
      <c r="AU215" s="244" t="s">
        <v>81</v>
      </c>
      <c r="AV215" s="13" t="s">
        <v>79</v>
      </c>
      <c r="AW215" s="13" t="s">
        <v>36</v>
      </c>
      <c r="AX215" s="13" t="s">
        <v>73</v>
      </c>
      <c r="AY215" s="244" t="s">
        <v>152</v>
      </c>
    </row>
    <row r="216" spans="1:51" s="14" customFormat="1" ht="12">
      <c r="A216" s="14"/>
      <c r="B216" s="245"/>
      <c r="C216" s="246"/>
      <c r="D216" s="230" t="s">
        <v>163</v>
      </c>
      <c r="E216" s="247" t="s">
        <v>19</v>
      </c>
      <c r="F216" s="248" t="s">
        <v>299</v>
      </c>
      <c r="G216" s="246"/>
      <c r="H216" s="249">
        <v>752.45625</v>
      </c>
      <c r="I216" s="250"/>
      <c r="J216" s="246"/>
      <c r="K216" s="246"/>
      <c r="L216" s="251"/>
      <c r="M216" s="252"/>
      <c r="N216" s="253"/>
      <c r="O216" s="253"/>
      <c r="P216" s="253"/>
      <c r="Q216" s="253"/>
      <c r="R216" s="253"/>
      <c r="S216" s="253"/>
      <c r="T216" s="25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55" t="s">
        <v>163</v>
      </c>
      <c r="AU216" s="255" t="s">
        <v>81</v>
      </c>
      <c r="AV216" s="14" t="s">
        <v>81</v>
      </c>
      <c r="AW216" s="14" t="s">
        <v>36</v>
      </c>
      <c r="AX216" s="14" t="s">
        <v>73</v>
      </c>
      <c r="AY216" s="255" t="s">
        <v>152</v>
      </c>
    </row>
    <row r="217" spans="1:51" s="13" customFormat="1" ht="12">
      <c r="A217" s="13"/>
      <c r="B217" s="235"/>
      <c r="C217" s="236"/>
      <c r="D217" s="230" t="s">
        <v>163</v>
      </c>
      <c r="E217" s="237" t="s">
        <v>19</v>
      </c>
      <c r="F217" s="238" t="s">
        <v>281</v>
      </c>
      <c r="G217" s="236"/>
      <c r="H217" s="237" t="s">
        <v>19</v>
      </c>
      <c r="I217" s="239"/>
      <c r="J217" s="236"/>
      <c r="K217" s="236"/>
      <c r="L217" s="240"/>
      <c r="M217" s="241"/>
      <c r="N217" s="242"/>
      <c r="O217" s="242"/>
      <c r="P217" s="242"/>
      <c r="Q217" s="242"/>
      <c r="R217" s="242"/>
      <c r="S217" s="242"/>
      <c r="T217" s="24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4" t="s">
        <v>163</v>
      </c>
      <c r="AU217" s="244" t="s">
        <v>81</v>
      </c>
      <c r="AV217" s="13" t="s">
        <v>79</v>
      </c>
      <c r="AW217" s="13" t="s">
        <v>36</v>
      </c>
      <c r="AX217" s="13" t="s">
        <v>73</v>
      </c>
      <c r="AY217" s="244" t="s">
        <v>152</v>
      </c>
    </row>
    <row r="218" spans="1:51" s="14" customFormat="1" ht="12">
      <c r="A218" s="14"/>
      <c r="B218" s="245"/>
      <c r="C218" s="246"/>
      <c r="D218" s="230" t="s">
        <v>163</v>
      </c>
      <c r="E218" s="247" t="s">
        <v>19</v>
      </c>
      <c r="F218" s="248" t="s">
        <v>300</v>
      </c>
      <c r="G218" s="246"/>
      <c r="H218" s="249">
        <v>2.084</v>
      </c>
      <c r="I218" s="250"/>
      <c r="J218" s="246"/>
      <c r="K218" s="246"/>
      <c r="L218" s="251"/>
      <c r="M218" s="252"/>
      <c r="N218" s="253"/>
      <c r="O218" s="253"/>
      <c r="P218" s="253"/>
      <c r="Q218" s="253"/>
      <c r="R218" s="253"/>
      <c r="S218" s="253"/>
      <c r="T218" s="25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55" t="s">
        <v>163</v>
      </c>
      <c r="AU218" s="255" t="s">
        <v>81</v>
      </c>
      <c r="AV218" s="14" t="s">
        <v>81</v>
      </c>
      <c r="AW218" s="14" t="s">
        <v>36</v>
      </c>
      <c r="AX218" s="14" t="s">
        <v>73</v>
      </c>
      <c r="AY218" s="255" t="s">
        <v>152</v>
      </c>
    </row>
    <row r="219" spans="1:51" s="15" customFormat="1" ht="12">
      <c r="A219" s="15"/>
      <c r="B219" s="256"/>
      <c r="C219" s="257"/>
      <c r="D219" s="230" t="s">
        <v>163</v>
      </c>
      <c r="E219" s="258" t="s">
        <v>19</v>
      </c>
      <c r="F219" s="259" t="s">
        <v>167</v>
      </c>
      <c r="G219" s="257"/>
      <c r="H219" s="260">
        <v>754.54025</v>
      </c>
      <c r="I219" s="261"/>
      <c r="J219" s="257"/>
      <c r="K219" s="257"/>
      <c r="L219" s="262"/>
      <c r="M219" s="263"/>
      <c r="N219" s="264"/>
      <c r="O219" s="264"/>
      <c r="P219" s="264"/>
      <c r="Q219" s="264"/>
      <c r="R219" s="264"/>
      <c r="S219" s="264"/>
      <c r="T219" s="26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T219" s="266" t="s">
        <v>163</v>
      </c>
      <c r="AU219" s="266" t="s">
        <v>81</v>
      </c>
      <c r="AV219" s="15" t="s">
        <v>159</v>
      </c>
      <c r="AW219" s="15" t="s">
        <v>36</v>
      </c>
      <c r="AX219" s="15" t="s">
        <v>79</v>
      </c>
      <c r="AY219" s="266" t="s">
        <v>152</v>
      </c>
    </row>
    <row r="220" spans="1:65" s="2" customFormat="1" ht="14.4" customHeight="1">
      <c r="A220" s="40"/>
      <c r="B220" s="41"/>
      <c r="C220" s="217" t="s">
        <v>301</v>
      </c>
      <c r="D220" s="217" t="s">
        <v>154</v>
      </c>
      <c r="E220" s="218" t="s">
        <v>302</v>
      </c>
      <c r="F220" s="219" t="s">
        <v>303</v>
      </c>
      <c r="G220" s="220" t="s">
        <v>183</v>
      </c>
      <c r="H220" s="221">
        <v>9.15</v>
      </c>
      <c r="I220" s="222"/>
      <c r="J220" s="223">
        <f>ROUND(I220*H220,2)</f>
        <v>0</v>
      </c>
      <c r="K220" s="219" t="s">
        <v>158</v>
      </c>
      <c r="L220" s="46"/>
      <c r="M220" s="224" t="s">
        <v>19</v>
      </c>
      <c r="N220" s="225" t="s">
        <v>44</v>
      </c>
      <c r="O220" s="86"/>
      <c r="P220" s="226">
        <f>O220*H220</f>
        <v>0</v>
      </c>
      <c r="Q220" s="226">
        <v>0</v>
      </c>
      <c r="R220" s="226">
        <f>Q220*H220</f>
        <v>0</v>
      </c>
      <c r="S220" s="226">
        <v>0</v>
      </c>
      <c r="T220" s="227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28" t="s">
        <v>159</v>
      </c>
      <c r="AT220" s="228" t="s">
        <v>154</v>
      </c>
      <c r="AU220" s="228" t="s">
        <v>81</v>
      </c>
      <c r="AY220" s="19" t="s">
        <v>152</v>
      </c>
      <c r="BE220" s="229">
        <f>IF(N220="základní",J220,0)</f>
        <v>0</v>
      </c>
      <c r="BF220" s="229">
        <f>IF(N220="snížená",J220,0)</f>
        <v>0</v>
      </c>
      <c r="BG220" s="229">
        <f>IF(N220="zákl. přenesená",J220,0)</f>
        <v>0</v>
      </c>
      <c r="BH220" s="229">
        <f>IF(N220="sníž. přenesená",J220,0)</f>
        <v>0</v>
      </c>
      <c r="BI220" s="229">
        <f>IF(N220="nulová",J220,0)</f>
        <v>0</v>
      </c>
      <c r="BJ220" s="19" t="s">
        <v>79</v>
      </c>
      <c r="BK220" s="229">
        <f>ROUND(I220*H220,2)</f>
        <v>0</v>
      </c>
      <c r="BL220" s="19" t="s">
        <v>159</v>
      </c>
      <c r="BM220" s="228" t="s">
        <v>304</v>
      </c>
    </row>
    <row r="221" spans="1:47" s="2" customFormat="1" ht="12">
      <c r="A221" s="40"/>
      <c r="B221" s="41"/>
      <c r="C221" s="42"/>
      <c r="D221" s="230" t="s">
        <v>161</v>
      </c>
      <c r="E221" s="42"/>
      <c r="F221" s="231" t="s">
        <v>305</v>
      </c>
      <c r="G221" s="42"/>
      <c r="H221" s="42"/>
      <c r="I221" s="232"/>
      <c r="J221" s="42"/>
      <c r="K221" s="42"/>
      <c r="L221" s="46"/>
      <c r="M221" s="233"/>
      <c r="N221" s="234"/>
      <c r="O221" s="86"/>
      <c r="P221" s="86"/>
      <c r="Q221" s="86"/>
      <c r="R221" s="86"/>
      <c r="S221" s="86"/>
      <c r="T221" s="87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T221" s="19" t="s">
        <v>161</v>
      </c>
      <c r="AU221" s="19" t="s">
        <v>81</v>
      </c>
    </row>
    <row r="222" spans="1:51" s="13" customFormat="1" ht="12">
      <c r="A222" s="13"/>
      <c r="B222" s="235"/>
      <c r="C222" s="236"/>
      <c r="D222" s="230" t="s">
        <v>163</v>
      </c>
      <c r="E222" s="237" t="s">
        <v>19</v>
      </c>
      <c r="F222" s="238" t="s">
        <v>177</v>
      </c>
      <c r="G222" s="236"/>
      <c r="H222" s="237" t="s">
        <v>19</v>
      </c>
      <c r="I222" s="239"/>
      <c r="J222" s="236"/>
      <c r="K222" s="236"/>
      <c r="L222" s="240"/>
      <c r="M222" s="241"/>
      <c r="N222" s="242"/>
      <c r="O222" s="242"/>
      <c r="P222" s="242"/>
      <c r="Q222" s="242"/>
      <c r="R222" s="242"/>
      <c r="S222" s="242"/>
      <c r="T222" s="24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4" t="s">
        <v>163</v>
      </c>
      <c r="AU222" s="244" t="s">
        <v>81</v>
      </c>
      <c r="AV222" s="13" t="s">
        <v>79</v>
      </c>
      <c r="AW222" s="13" t="s">
        <v>36</v>
      </c>
      <c r="AX222" s="13" t="s">
        <v>73</v>
      </c>
      <c r="AY222" s="244" t="s">
        <v>152</v>
      </c>
    </row>
    <row r="223" spans="1:51" s="14" customFormat="1" ht="12">
      <c r="A223" s="14"/>
      <c r="B223" s="245"/>
      <c r="C223" s="246"/>
      <c r="D223" s="230" t="s">
        <v>163</v>
      </c>
      <c r="E223" s="247" t="s">
        <v>19</v>
      </c>
      <c r="F223" s="248" t="s">
        <v>289</v>
      </c>
      <c r="G223" s="246"/>
      <c r="H223" s="249">
        <v>9.15</v>
      </c>
      <c r="I223" s="250"/>
      <c r="J223" s="246"/>
      <c r="K223" s="246"/>
      <c r="L223" s="251"/>
      <c r="M223" s="252"/>
      <c r="N223" s="253"/>
      <c r="O223" s="253"/>
      <c r="P223" s="253"/>
      <c r="Q223" s="253"/>
      <c r="R223" s="253"/>
      <c r="S223" s="253"/>
      <c r="T223" s="25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55" t="s">
        <v>163</v>
      </c>
      <c r="AU223" s="255" t="s">
        <v>81</v>
      </c>
      <c r="AV223" s="14" t="s">
        <v>81</v>
      </c>
      <c r="AW223" s="14" t="s">
        <v>36</v>
      </c>
      <c r="AX223" s="14" t="s">
        <v>79</v>
      </c>
      <c r="AY223" s="255" t="s">
        <v>152</v>
      </c>
    </row>
    <row r="224" spans="1:65" s="2" customFormat="1" ht="19.8" customHeight="1">
      <c r="A224" s="40"/>
      <c r="B224" s="41"/>
      <c r="C224" s="217" t="s">
        <v>306</v>
      </c>
      <c r="D224" s="217" t="s">
        <v>154</v>
      </c>
      <c r="E224" s="218" t="s">
        <v>307</v>
      </c>
      <c r="F224" s="219" t="s">
        <v>308</v>
      </c>
      <c r="G224" s="220" t="s">
        <v>157</v>
      </c>
      <c r="H224" s="221">
        <v>569</v>
      </c>
      <c r="I224" s="222"/>
      <c r="J224" s="223">
        <f>ROUND(I224*H224,2)</f>
        <v>0</v>
      </c>
      <c r="K224" s="219" t="s">
        <v>158</v>
      </c>
      <c r="L224" s="46"/>
      <c r="M224" s="224" t="s">
        <v>19</v>
      </c>
      <c r="N224" s="225" t="s">
        <v>44</v>
      </c>
      <c r="O224" s="86"/>
      <c r="P224" s="226">
        <f>O224*H224</f>
        <v>0</v>
      </c>
      <c r="Q224" s="226">
        <v>0</v>
      </c>
      <c r="R224" s="226">
        <f>Q224*H224</f>
        <v>0</v>
      </c>
      <c r="S224" s="226">
        <v>0</v>
      </c>
      <c r="T224" s="227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28" t="s">
        <v>159</v>
      </c>
      <c r="AT224" s="228" t="s">
        <v>154</v>
      </c>
      <c r="AU224" s="228" t="s">
        <v>81</v>
      </c>
      <c r="AY224" s="19" t="s">
        <v>152</v>
      </c>
      <c r="BE224" s="229">
        <f>IF(N224="základní",J224,0)</f>
        <v>0</v>
      </c>
      <c r="BF224" s="229">
        <f>IF(N224="snížená",J224,0)</f>
        <v>0</v>
      </c>
      <c r="BG224" s="229">
        <f>IF(N224="zákl. přenesená",J224,0)</f>
        <v>0</v>
      </c>
      <c r="BH224" s="229">
        <f>IF(N224="sníž. přenesená",J224,0)</f>
        <v>0</v>
      </c>
      <c r="BI224" s="229">
        <f>IF(N224="nulová",J224,0)</f>
        <v>0</v>
      </c>
      <c r="BJ224" s="19" t="s">
        <v>79</v>
      </c>
      <c r="BK224" s="229">
        <f>ROUND(I224*H224,2)</f>
        <v>0</v>
      </c>
      <c r="BL224" s="19" t="s">
        <v>159</v>
      </c>
      <c r="BM224" s="228" t="s">
        <v>309</v>
      </c>
    </row>
    <row r="225" spans="1:47" s="2" customFormat="1" ht="12">
      <c r="A225" s="40"/>
      <c r="B225" s="41"/>
      <c r="C225" s="42"/>
      <c r="D225" s="230" t="s">
        <v>161</v>
      </c>
      <c r="E225" s="42"/>
      <c r="F225" s="231" t="s">
        <v>310</v>
      </c>
      <c r="G225" s="42"/>
      <c r="H225" s="42"/>
      <c r="I225" s="232"/>
      <c r="J225" s="42"/>
      <c r="K225" s="42"/>
      <c r="L225" s="46"/>
      <c r="M225" s="233"/>
      <c r="N225" s="234"/>
      <c r="O225" s="86"/>
      <c r="P225" s="86"/>
      <c r="Q225" s="86"/>
      <c r="R225" s="86"/>
      <c r="S225" s="86"/>
      <c r="T225" s="87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T225" s="19" t="s">
        <v>161</v>
      </c>
      <c r="AU225" s="19" t="s">
        <v>81</v>
      </c>
    </row>
    <row r="226" spans="1:51" s="13" customFormat="1" ht="12">
      <c r="A226" s="13"/>
      <c r="B226" s="235"/>
      <c r="C226" s="236"/>
      <c r="D226" s="230" t="s">
        <v>163</v>
      </c>
      <c r="E226" s="237" t="s">
        <v>19</v>
      </c>
      <c r="F226" s="238" t="s">
        <v>311</v>
      </c>
      <c r="G226" s="236"/>
      <c r="H226" s="237" t="s">
        <v>19</v>
      </c>
      <c r="I226" s="239"/>
      <c r="J226" s="236"/>
      <c r="K226" s="236"/>
      <c r="L226" s="240"/>
      <c r="M226" s="241"/>
      <c r="N226" s="242"/>
      <c r="O226" s="242"/>
      <c r="P226" s="242"/>
      <c r="Q226" s="242"/>
      <c r="R226" s="242"/>
      <c r="S226" s="242"/>
      <c r="T226" s="24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4" t="s">
        <v>163</v>
      </c>
      <c r="AU226" s="244" t="s">
        <v>81</v>
      </c>
      <c r="AV226" s="13" t="s">
        <v>79</v>
      </c>
      <c r="AW226" s="13" t="s">
        <v>36</v>
      </c>
      <c r="AX226" s="13" t="s">
        <v>73</v>
      </c>
      <c r="AY226" s="244" t="s">
        <v>152</v>
      </c>
    </row>
    <row r="227" spans="1:51" s="13" customFormat="1" ht="12">
      <c r="A227" s="13"/>
      <c r="B227" s="235"/>
      <c r="C227" s="236"/>
      <c r="D227" s="230" t="s">
        <v>163</v>
      </c>
      <c r="E227" s="237" t="s">
        <v>19</v>
      </c>
      <c r="F227" s="238" t="s">
        <v>312</v>
      </c>
      <c r="G227" s="236"/>
      <c r="H227" s="237" t="s">
        <v>19</v>
      </c>
      <c r="I227" s="239"/>
      <c r="J227" s="236"/>
      <c r="K227" s="236"/>
      <c r="L227" s="240"/>
      <c r="M227" s="241"/>
      <c r="N227" s="242"/>
      <c r="O227" s="242"/>
      <c r="P227" s="242"/>
      <c r="Q227" s="242"/>
      <c r="R227" s="242"/>
      <c r="S227" s="242"/>
      <c r="T227" s="24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4" t="s">
        <v>163</v>
      </c>
      <c r="AU227" s="244" t="s">
        <v>81</v>
      </c>
      <c r="AV227" s="13" t="s">
        <v>79</v>
      </c>
      <c r="AW227" s="13" t="s">
        <v>36</v>
      </c>
      <c r="AX227" s="13" t="s">
        <v>73</v>
      </c>
      <c r="AY227" s="244" t="s">
        <v>152</v>
      </c>
    </row>
    <row r="228" spans="1:51" s="14" customFormat="1" ht="12">
      <c r="A228" s="14"/>
      <c r="B228" s="245"/>
      <c r="C228" s="246"/>
      <c r="D228" s="230" t="s">
        <v>163</v>
      </c>
      <c r="E228" s="247" t="s">
        <v>19</v>
      </c>
      <c r="F228" s="248" t="s">
        <v>313</v>
      </c>
      <c r="G228" s="246"/>
      <c r="H228" s="249">
        <v>569</v>
      </c>
      <c r="I228" s="250"/>
      <c r="J228" s="246"/>
      <c r="K228" s="246"/>
      <c r="L228" s="251"/>
      <c r="M228" s="252"/>
      <c r="N228" s="253"/>
      <c r="O228" s="253"/>
      <c r="P228" s="253"/>
      <c r="Q228" s="253"/>
      <c r="R228" s="253"/>
      <c r="S228" s="253"/>
      <c r="T228" s="25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55" t="s">
        <v>163</v>
      </c>
      <c r="AU228" s="255" t="s">
        <v>81</v>
      </c>
      <c r="AV228" s="14" t="s">
        <v>81</v>
      </c>
      <c r="AW228" s="14" t="s">
        <v>36</v>
      </c>
      <c r="AX228" s="14" t="s">
        <v>79</v>
      </c>
      <c r="AY228" s="255" t="s">
        <v>152</v>
      </c>
    </row>
    <row r="229" spans="1:65" s="2" customFormat="1" ht="12">
      <c r="A229" s="40"/>
      <c r="B229" s="41"/>
      <c r="C229" s="217" t="s">
        <v>314</v>
      </c>
      <c r="D229" s="217" t="s">
        <v>154</v>
      </c>
      <c r="E229" s="218" t="s">
        <v>315</v>
      </c>
      <c r="F229" s="219" t="s">
        <v>316</v>
      </c>
      <c r="G229" s="220" t="s">
        <v>183</v>
      </c>
      <c r="H229" s="221">
        <v>603.902</v>
      </c>
      <c r="I229" s="222"/>
      <c r="J229" s="223">
        <f>ROUND(I229*H229,2)</f>
        <v>0</v>
      </c>
      <c r="K229" s="219" t="s">
        <v>19</v>
      </c>
      <c r="L229" s="46"/>
      <c r="M229" s="224" t="s">
        <v>19</v>
      </c>
      <c r="N229" s="225" t="s">
        <v>44</v>
      </c>
      <c r="O229" s="86"/>
      <c r="P229" s="226">
        <f>O229*H229</f>
        <v>0</v>
      </c>
      <c r="Q229" s="226">
        <v>0</v>
      </c>
      <c r="R229" s="226">
        <f>Q229*H229</f>
        <v>0</v>
      </c>
      <c r="S229" s="226">
        <v>0</v>
      </c>
      <c r="T229" s="227">
        <f>S229*H229</f>
        <v>0</v>
      </c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R229" s="228" t="s">
        <v>159</v>
      </c>
      <c r="AT229" s="228" t="s">
        <v>154</v>
      </c>
      <c r="AU229" s="228" t="s">
        <v>81</v>
      </c>
      <c r="AY229" s="19" t="s">
        <v>152</v>
      </c>
      <c r="BE229" s="229">
        <f>IF(N229="základní",J229,0)</f>
        <v>0</v>
      </c>
      <c r="BF229" s="229">
        <f>IF(N229="snížená",J229,0)</f>
        <v>0</v>
      </c>
      <c r="BG229" s="229">
        <f>IF(N229="zákl. přenesená",J229,0)</f>
        <v>0</v>
      </c>
      <c r="BH229" s="229">
        <f>IF(N229="sníž. přenesená",J229,0)</f>
        <v>0</v>
      </c>
      <c r="BI229" s="229">
        <f>IF(N229="nulová",J229,0)</f>
        <v>0</v>
      </c>
      <c r="BJ229" s="19" t="s">
        <v>79</v>
      </c>
      <c r="BK229" s="229">
        <f>ROUND(I229*H229,2)</f>
        <v>0</v>
      </c>
      <c r="BL229" s="19" t="s">
        <v>159</v>
      </c>
      <c r="BM229" s="228" t="s">
        <v>317</v>
      </c>
    </row>
    <row r="230" spans="1:47" s="2" customFormat="1" ht="12">
      <c r="A230" s="40"/>
      <c r="B230" s="41"/>
      <c r="C230" s="42"/>
      <c r="D230" s="230" t="s">
        <v>161</v>
      </c>
      <c r="E230" s="42"/>
      <c r="F230" s="231" t="s">
        <v>316</v>
      </c>
      <c r="G230" s="42"/>
      <c r="H230" s="42"/>
      <c r="I230" s="232"/>
      <c r="J230" s="42"/>
      <c r="K230" s="42"/>
      <c r="L230" s="46"/>
      <c r="M230" s="233"/>
      <c r="N230" s="234"/>
      <c r="O230" s="86"/>
      <c r="P230" s="86"/>
      <c r="Q230" s="86"/>
      <c r="R230" s="86"/>
      <c r="S230" s="86"/>
      <c r="T230" s="87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T230" s="19" t="s">
        <v>161</v>
      </c>
      <c r="AU230" s="19" t="s">
        <v>81</v>
      </c>
    </row>
    <row r="231" spans="1:51" s="13" customFormat="1" ht="12">
      <c r="A231" s="13"/>
      <c r="B231" s="235"/>
      <c r="C231" s="236"/>
      <c r="D231" s="230" t="s">
        <v>163</v>
      </c>
      <c r="E231" s="237" t="s">
        <v>19</v>
      </c>
      <c r="F231" s="238" t="s">
        <v>318</v>
      </c>
      <c r="G231" s="236"/>
      <c r="H231" s="237" t="s">
        <v>19</v>
      </c>
      <c r="I231" s="239"/>
      <c r="J231" s="236"/>
      <c r="K231" s="236"/>
      <c r="L231" s="240"/>
      <c r="M231" s="241"/>
      <c r="N231" s="242"/>
      <c r="O231" s="242"/>
      <c r="P231" s="242"/>
      <c r="Q231" s="242"/>
      <c r="R231" s="242"/>
      <c r="S231" s="242"/>
      <c r="T231" s="24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4" t="s">
        <v>163</v>
      </c>
      <c r="AU231" s="244" t="s">
        <v>81</v>
      </c>
      <c r="AV231" s="13" t="s">
        <v>79</v>
      </c>
      <c r="AW231" s="13" t="s">
        <v>36</v>
      </c>
      <c r="AX231" s="13" t="s">
        <v>73</v>
      </c>
      <c r="AY231" s="244" t="s">
        <v>152</v>
      </c>
    </row>
    <row r="232" spans="1:51" s="13" customFormat="1" ht="12">
      <c r="A232" s="13"/>
      <c r="B232" s="235"/>
      <c r="C232" s="236"/>
      <c r="D232" s="230" t="s">
        <v>163</v>
      </c>
      <c r="E232" s="237" t="s">
        <v>19</v>
      </c>
      <c r="F232" s="238" t="s">
        <v>319</v>
      </c>
      <c r="G232" s="236"/>
      <c r="H232" s="237" t="s">
        <v>19</v>
      </c>
      <c r="I232" s="239"/>
      <c r="J232" s="236"/>
      <c r="K232" s="236"/>
      <c r="L232" s="240"/>
      <c r="M232" s="241"/>
      <c r="N232" s="242"/>
      <c r="O232" s="242"/>
      <c r="P232" s="242"/>
      <c r="Q232" s="242"/>
      <c r="R232" s="242"/>
      <c r="S232" s="242"/>
      <c r="T232" s="24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4" t="s">
        <v>163</v>
      </c>
      <c r="AU232" s="244" t="s">
        <v>81</v>
      </c>
      <c r="AV232" s="13" t="s">
        <v>79</v>
      </c>
      <c r="AW232" s="13" t="s">
        <v>36</v>
      </c>
      <c r="AX232" s="13" t="s">
        <v>73</v>
      </c>
      <c r="AY232" s="244" t="s">
        <v>152</v>
      </c>
    </row>
    <row r="233" spans="1:51" s="14" customFormat="1" ht="12">
      <c r="A233" s="14"/>
      <c r="B233" s="245"/>
      <c r="C233" s="246"/>
      <c r="D233" s="230" t="s">
        <v>163</v>
      </c>
      <c r="E233" s="247" t="s">
        <v>19</v>
      </c>
      <c r="F233" s="248" t="s">
        <v>320</v>
      </c>
      <c r="G233" s="246"/>
      <c r="H233" s="249">
        <v>7.497</v>
      </c>
      <c r="I233" s="250"/>
      <c r="J233" s="246"/>
      <c r="K233" s="246"/>
      <c r="L233" s="251"/>
      <c r="M233" s="252"/>
      <c r="N233" s="253"/>
      <c r="O233" s="253"/>
      <c r="P233" s="253"/>
      <c r="Q233" s="253"/>
      <c r="R233" s="253"/>
      <c r="S233" s="253"/>
      <c r="T233" s="25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55" t="s">
        <v>163</v>
      </c>
      <c r="AU233" s="255" t="s">
        <v>81</v>
      </c>
      <c r="AV233" s="14" t="s">
        <v>81</v>
      </c>
      <c r="AW233" s="14" t="s">
        <v>36</v>
      </c>
      <c r="AX233" s="14" t="s">
        <v>73</v>
      </c>
      <c r="AY233" s="255" t="s">
        <v>152</v>
      </c>
    </row>
    <row r="234" spans="1:51" s="13" customFormat="1" ht="12">
      <c r="A234" s="13"/>
      <c r="B234" s="235"/>
      <c r="C234" s="236"/>
      <c r="D234" s="230" t="s">
        <v>163</v>
      </c>
      <c r="E234" s="237" t="s">
        <v>19</v>
      </c>
      <c r="F234" s="238" t="s">
        <v>321</v>
      </c>
      <c r="G234" s="236"/>
      <c r="H234" s="237" t="s">
        <v>19</v>
      </c>
      <c r="I234" s="239"/>
      <c r="J234" s="236"/>
      <c r="K234" s="236"/>
      <c r="L234" s="240"/>
      <c r="M234" s="241"/>
      <c r="N234" s="242"/>
      <c r="O234" s="242"/>
      <c r="P234" s="242"/>
      <c r="Q234" s="242"/>
      <c r="R234" s="242"/>
      <c r="S234" s="242"/>
      <c r="T234" s="24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4" t="s">
        <v>163</v>
      </c>
      <c r="AU234" s="244" t="s">
        <v>81</v>
      </c>
      <c r="AV234" s="13" t="s">
        <v>79</v>
      </c>
      <c r="AW234" s="13" t="s">
        <v>36</v>
      </c>
      <c r="AX234" s="13" t="s">
        <v>73</v>
      </c>
      <c r="AY234" s="244" t="s">
        <v>152</v>
      </c>
    </row>
    <row r="235" spans="1:51" s="14" customFormat="1" ht="12">
      <c r="A235" s="14"/>
      <c r="B235" s="245"/>
      <c r="C235" s="246"/>
      <c r="D235" s="230" t="s">
        <v>163</v>
      </c>
      <c r="E235" s="247" t="s">
        <v>19</v>
      </c>
      <c r="F235" s="248" t="s">
        <v>322</v>
      </c>
      <c r="G235" s="246"/>
      <c r="H235" s="249">
        <v>596.405</v>
      </c>
      <c r="I235" s="250"/>
      <c r="J235" s="246"/>
      <c r="K235" s="246"/>
      <c r="L235" s="251"/>
      <c r="M235" s="252"/>
      <c r="N235" s="253"/>
      <c r="O235" s="253"/>
      <c r="P235" s="253"/>
      <c r="Q235" s="253"/>
      <c r="R235" s="253"/>
      <c r="S235" s="253"/>
      <c r="T235" s="25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55" t="s">
        <v>163</v>
      </c>
      <c r="AU235" s="255" t="s">
        <v>81</v>
      </c>
      <c r="AV235" s="14" t="s">
        <v>81</v>
      </c>
      <c r="AW235" s="14" t="s">
        <v>36</v>
      </c>
      <c r="AX235" s="14" t="s">
        <v>73</v>
      </c>
      <c r="AY235" s="255" t="s">
        <v>152</v>
      </c>
    </row>
    <row r="236" spans="1:51" s="15" customFormat="1" ht="12">
      <c r="A236" s="15"/>
      <c r="B236" s="256"/>
      <c r="C236" s="257"/>
      <c r="D236" s="230" t="s">
        <v>163</v>
      </c>
      <c r="E236" s="258" t="s">
        <v>19</v>
      </c>
      <c r="F236" s="259" t="s">
        <v>167</v>
      </c>
      <c r="G236" s="257"/>
      <c r="H236" s="260">
        <v>603.902</v>
      </c>
      <c r="I236" s="261"/>
      <c r="J236" s="257"/>
      <c r="K236" s="257"/>
      <c r="L236" s="262"/>
      <c r="M236" s="263"/>
      <c r="N236" s="264"/>
      <c r="O236" s="264"/>
      <c r="P236" s="264"/>
      <c r="Q236" s="264"/>
      <c r="R236" s="264"/>
      <c r="S236" s="264"/>
      <c r="T236" s="26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T236" s="266" t="s">
        <v>163</v>
      </c>
      <c r="AU236" s="266" t="s">
        <v>81</v>
      </c>
      <c r="AV236" s="15" t="s">
        <v>159</v>
      </c>
      <c r="AW236" s="15" t="s">
        <v>36</v>
      </c>
      <c r="AX236" s="15" t="s">
        <v>79</v>
      </c>
      <c r="AY236" s="266" t="s">
        <v>152</v>
      </c>
    </row>
    <row r="237" spans="1:65" s="2" customFormat="1" ht="14.4" customHeight="1">
      <c r="A237" s="40"/>
      <c r="B237" s="41"/>
      <c r="C237" s="217" t="s">
        <v>323</v>
      </c>
      <c r="D237" s="217" t="s">
        <v>154</v>
      </c>
      <c r="E237" s="218" t="s">
        <v>324</v>
      </c>
      <c r="F237" s="219" t="s">
        <v>325</v>
      </c>
      <c r="G237" s="220" t="s">
        <v>157</v>
      </c>
      <c r="H237" s="221">
        <v>2577.8</v>
      </c>
      <c r="I237" s="222"/>
      <c r="J237" s="223">
        <f>ROUND(I237*H237,2)</f>
        <v>0</v>
      </c>
      <c r="K237" s="219" t="s">
        <v>158</v>
      </c>
      <c r="L237" s="46"/>
      <c r="M237" s="224" t="s">
        <v>19</v>
      </c>
      <c r="N237" s="225" t="s">
        <v>44</v>
      </c>
      <c r="O237" s="86"/>
      <c r="P237" s="226">
        <f>O237*H237</f>
        <v>0</v>
      </c>
      <c r="Q237" s="226">
        <v>0</v>
      </c>
      <c r="R237" s="226">
        <f>Q237*H237</f>
        <v>0</v>
      </c>
      <c r="S237" s="226">
        <v>0</v>
      </c>
      <c r="T237" s="227">
        <f>S237*H237</f>
        <v>0</v>
      </c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R237" s="228" t="s">
        <v>159</v>
      </c>
      <c r="AT237" s="228" t="s">
        <v>154</v>
      </c>
      <c r="AU237" s="228" t="s">
        <v>81</v>
      </c>
      <c r="AY237" s="19" t="s">
        <v>152</v>
      </c>
      <c r="BE237" s="229">
        <f>IF(N237="základní",J237,0)</f>
        <v>0</v>
      </c>
      <c r="BF237" s="229">
        <f>IF(N237="snížená",J237,0)</f>
        <v>0</v>
      </c>
      <c r="BG237" s="229">
        <f>IF(N237="zákl. přenesená",J237,0)</f>
        <v>0</v>
      </c>
      <c r="BH237" s="229">
        <f>IF(N237="sníž. přenesená",J237,0)</f>
        <v>0</v>
      </c>
      <c r="BI237" s="229">
        <f>IF(N237="nulová",J237,0)</f>
        <v>0</v>
      </c>
      <c r="BJ237" s="19" t="s">
        <v>79</v>
      </c>
      <c r="BK237" s="229">
        <f>ROUND(I237*H237,2)</f>
        <v>0</v>
      </c>
      <c r="BL237" s="19" t="s">
        <v>159</v>
      </c>
      <c r="BM237" s="228" t="s">
        <v>326</v>
      </c>
    </row>
    <row r="238" spans="1:47" s="2" customFormat="1" ht="12">
      <c r="A238" s="40"/>
      <c r="B238" s="41"/>
      <c r="C238" s="42"/>
      <c r="D238" s="230" t="s">
        <v>161</v>
      </c>
      <c r="E238" s="42"/>
      <c r="F238" s="231" t="s">
        <v>327</v>
      </c>
      <c r="G238" s="42"/>
      <c r="H238" s="42"/>
      <c r="I238" s="232"/>
      <c r="J238" s="42"/>
      <c r="K238" s="42"/>
      <c r="L238" s="46"/>
      <c r="M238" s="233"/>
      <c r="N238" s="234"/>
      <c r="O238" s="86"/>
      <c r="P238" s="86"/>
      <c r="Q238" s="86"/>
      <c r="R238" s="86"/>
      <c r="S238" s="86"/>
      <c r="T238" s="87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T238" s="19" t="s">
        <v>161</v>
      </c>
      <c r="AU238" s="19" t="s">
        <v>81</v>
      </c>
    </row>
    <row r="239" spans="1:51" s="13" customFormat="1" ht="12">
      <c r="A239" s="13"/>
      <c r="B239" s="235"/>
      <c r="C239" s="236"/>
      <c r="D239" s="230" t="s">
        <v>163</v>
      </c>
      <c r="E239" s="237" t="s">
        <v>19</v>
      </c>
      <c r="F239" s="238" t="s">
        <v>177</v>
      </c>
      <c r="G239" s="236"/>
      <c r="H239" s="237" t="s">
        <v>19</v>
      </c>
      <c r="I239" s="239"/>
      <c r="J239" s="236"/>
      <c r="K239" s="236"/>
      <c r="L239" s="240"/>
      <c r="M239" s="241"/>
      <c r="N239" s="242"/>
      <c r="O239" s="242"/>
      <c r="P239" s="242"/>
      <c r="Q239" s="242"/>
      <c r="R239" s="242"/>
      <c r="S239" s="242"/>
      <c r="T239" s="24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4" t="s">
        <v>163</v>
      </c>
      <c r="AU239" s="244" t="s">
        <v>81</v>
      </c>
      <c r="AV239" s="13" t="s">
        <v>79</v>
      </c>
      <c r="AW239" s="13" t="s">
        <v>36</v>
      </c>
      <c r="AX239" s="13" t="s">
        <v>73</v>
      </c>
      <c r="AY239" s="244" t="s">
        <v>152</v>
      </c>
    </row>
    <row r="240" spans="1:51" s="13" customFormat="1" ht="12">
      <c r="A240" s="13"/>
      <c r="B240" s="235"/>
      <c r="C240" s="236"/>
      <c r="D240" s="230" t="s">
        <v>163</v>
      </c>
      <c r="E240" s="237" t="s">
        <v>19</v>
      </c>
      <c r="F240" s="238" t="s">
        <v>328</v>
      </c>
      <c r="G240" s="236"/>
      <c r="H240" s="237" t="s">
        <v>19</v>
      </c>
      <c r="I240" s="239"/>
      <c r="J240" s="236"/>
      <c r="K240" s="236"/>
      <c r="L240" s="240"/>
      <c r="M240" s="241"/>
      <c r="N240" s="242"/>
      <c r="O240" s="242"/>
      <c r="P240" s="242"/>
      <c r="Q240" s="242"/>
      <c r="R240" s="242"/>
      <c r="S240" s="242"/>
      <c r="T240" s="24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4" t="s">
        <v>163</v>
      </c>
      <c r="AU240" s="244" t="s">
        <v>81</v>
      </c>
      <c r="AV240" s="13" t="s">
        <v>79</v>
      </c>
      <c r="AW240" s="13" t="s">
        <v>36</v>
      </c>
      <c r="AX240" s="13" t="s">
        <v>73</v>
      </c>
      <c r="AY240" s="244" t="s">
        <v>152</v>
      </c>
    </row>
    <row r="241" spans="1:51" s="14" customFormat="1" ht="12">
      <c r="A241" s="14"/>
      <c r="B241" s="245"/>
      <c r="C241" s="246"/>
      <c r="D241" s="230" t="s">
        <v>163</v>
      </c>
      <c r="E241" s="247" t="s">
        <v>19</v>
      </c>
      <c r="F241" s="248" t="s">
        <v>329</v>
      </c>
      <c r="G241" s="246"/>
      <c r="H241" s="249">
        <v>2045</v>
      </c>
      <c r="I241" s="250"/>
      <c r="J241" s="246"/>
      <c r="K241" s="246"/>
      <c r="L241" s="251"/>
      <c r="M241" s="252"/>
      <c r="N241" s="253"/>
      <c r="O241" s="253"/>
      <c r="P241" s="253"/>
      <c r="Q241" s="253"/>
      <c r="R241" s="253"/>
      <c r="S241" s="253"/>
      <c r="T241" s="25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55" t="s">
        <v>163</v>
      </c>
      <c r="AU241" s="255" t="s">
        <v>81</v>
      </c>
      <c r="AV241" s="14" t="s">
        <v>81</v>
      </c>
      <c r="AW241" s="14" t="s">
        <v>36</v>
      </c>
      <c r="AX241" s="14" t="s">
        <v>73</v>
      </c>
      <c r="AY241" s="255" t="s">
        <v>152</v>
      </c>
    </row>
    <row r="242" spans="1:51" s="13" customFormat="1" ht="12">
      <c r="A242" s="13"/>
      <c r="B242" s="235"/>
      <c r="C242" s="236"/>
      <c r="D242" s="230" t="s">
        <v>163</v>
      </c>
      <c r="E242" s="237" t="s">
        <v>19</v>
      </c>
      <c r="F242" s="238" t="s">
        <v>189</v>
      </c>
      <c r="G242" s="236"/>
      <c r="H242" s="237" t="s">
        <v>19</v>
      </c>
      <c r="I242" s="239"/>
      <c r="J242" s="236"/>
      <c r="K242" s="236"/>
      <c r="L242" s="240"/>
      <c r="M242" s="241"/>
      <c r="N242" s="242"/>
      <c r="O242" s="242"/>
      <c r="P242" s="242"/>
      <c r="Q242" s="242"/>
      <c r="R242" s="242"/>
      <c r="S242" s="242"/>
      <c r="T242" s="24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4" t="s">
        <v>163</v>
      </c>
      <c r="AU242" s="244" t="s">
        <v>81</v>
      </c>
      <c r="AV242" s="13" t="s">
        <v>79</v>
      </c>
      <c r="AW242" s="13" t="s">
        <v>36</v>
      </c>
      <c r="AX242" s="13" t="s">
        <v>73</v>
      </c>
      <c r="AY242" s="244" t="s">
        <v>152</v>
      </c>
    </row>
    <row r="243" spans="1:51" s="14" customFormat="1" ht="12">
      <c r="A243" s="14"/>
      <c r="B243" s="245"/>
      <c r="C243" s="246"/>
      <c r="D243" s="230" t="s">
        <v>163</v>
      </c>
      <c r="E243" s="247" t="s">
        <v>19</v>
      </c>
      <c r="F243" s="248" t="s">
        <v>330</v>
      </c>
      <c r="G243" s="246"/>
      <c r="H243" s="249">
        <v>51.2</v>
      </c>
      <c r="I243" s="250"/>
      <c r="J243" s="246"/>
      <c r="K243" s="246"/>
      <c r="L243" s="251"/>
      <c r="M243" s="252"/>
      <c r="N243" s="253"/>
      <c r="O243" s="253"/>
      <c r="P243" s="253"/>
      <c r="Q243" s="253"/>
      <c r="R243" s="253"/>
      <c r="S243" s="253"/>
      <c r="T243" s="25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55" t="s">
        <v>163</v>
      </c>
      <c r="AU243" s="255" t="s">
        <v>81</v>
      </c>
      <c r="AV243" s="14" t="s">
        <v>81</v>
      </c>
      <c r="AW243" s="14" t="s">
        <v>36</v>
      </c>
      <c r="AX243" s="14" t="s">
        <v>73</v>
      </c>
      <c r="AY243" s="255" t="s">
        <v>152</v>
      </c>
    </row>
    <row r="244" spans="1:51" s="13" customFormat="1" ht="12">
      <c r="A244" s="13"/>
      <c r="B244" s="235"/>
      <c r="C244" s="236"/>
      <c r="D244" s="230" t="s">
        <v>163</v>
      </c>
      <c r="E244" s="237" t="s">
        <v>19</v>
      </c>
      <c r="F244" s="238" t="s">
        <v>191</v>
      </c>
      <c r="G244" s="236"/>
      <c r="H244" s="237" t="s">
        <v>19</v>
      </c>
      <c r="I244" s="239"/>
      <c r="J244" s="236"/>
      <c r="K244" s="236"/>
      <c r="L244" s="240"/>
      <c r="M244" s="241"/>
      <c r="N244" s="242"/>
      <c r="O244" s="242"/>
      <c r="P244" s="242"/>
      <c r="Q244" s="242"/>
      <c r="R244" s="242"/>
      <c r="S244" s="242"/>
      <c r="T244" s="24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4" t="s">
        <v>163</v>
      </c>
      <c r="AU244" s="244" t="s">
        <v>81</v>
      </c>
      <c r="AV244" s="13" t="s">
        <v>79</v>
      </c>
      <c r="AW244" s="13" t="s">
        <v>36</v>
      </c>
      <c r="AX244" s="13" t="s">
        <v>73</v>
      </c>
      <c r="AY244" s="244" t="s">
        <v>152</v>
      </c>
    </row>
    <row r="245" spans="1:51" s="14" customFormat="1" ht="12">
      <c r="A245" s="14"/>
      <c r="B245" s="245"/>
      <c r="C245" s="246"/>
      <c r="D245" s="230" t="s">
        <v>163</v>
      </c>
      <c r="E245" s="247" t="s">
        <v>19</v>
      </c>
      <c r="F245" s="248" t="s">
        <v>331</v>
      </c>
      <c r="G245" s="246"/>
      <c r="H245" s="249">
        <v>260.8</v>
      </c>
      <c r="I245" s="250"/>
      <c r="J245" s="246"/>
      <c r="K245" s="246"/>
      <c r="L245" s="251"/>
      <c r="M245" s="252"/>
      <c r="N245" s="253"/>
      <c r="O245" s="253"/>
      <c r="P245" s="253"/>
      <c r="Q245" s="253"/>
      <c r="R245" s="253"/>
      <c r="S245" s="253"/>
      <c r="T245" s="25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55" t="s">
        <v>163</v>
      </c>
      <c r="AU245" s="255" t="s">
        <v>81</v>
      </c>
      <c r="AV245" s="14" t="s">
        <v>81</v>
      </c>
      <c r="AW245" s="14" t="s">
        <v>36</v>
      </c>
      <c r="AX245" s="14" t="s">
        <v>73</v>
      </c>
      <c r="AY245" s="255" t="s">
        <v>152</v>
      </c>
    </row>
    <row r="246" spans="1:51" s="13" customFormat="1" ht="12">
      <c r="A246" s="13"/>
      <c r="B246" s="235"/>
      <c r="C246" s="236"/>
      <c r="D246" s="230" t="s">
        <v>163</v>
      </c>
      <c r="E246" s="237" t="s">
        <v>19</v>
      </c>
      <c r="F246" s="238" t="s">
        <v>193</v>
      </c>
      <c r="G246" s="236"/>
      <c r="H246" s="237" t="s">
        <v>19</v>
      </c>
      <c r="I246" s="239"/>
      <c r="J246" s="236"/>
      <c r="K246" s="236"/>
      <c r="L246" s="240"/>
      <c r="M246" s="241"/>
      <c r="N246" s="242"/>
      <c r="O246" s="242"/>
      <c r="P246" s="242"/>
      <c r="Q246" s="242"/>
      <c r="R246" s="242"/>
      <c r="S246" s="242"/>
      <c r="T246" s="24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4" t="s">
        <v>163</v>
      </c>
      <c r="AU246" s="244" t="s">
        <v>81</v>
      </c>
      <c r="AV246" s="13" t="s">
        <v>79</v>
      </c>
      <c r="AW246" s="13" t="s">
        <v>36</v>
      </c>
      <c r="AX246" s="13" t="s">
        <v>73</v>
      </c>
      <c r="AY246" s="244" t="s">
        <v>152</v>
      </c>
    </row>
    <row r="247" spans="1:51" s="14" customFormat="1" ht="12">
      <c r="A247" s="14"/>
      <c r="B247" s="245"/>
      <c r="C247" s="246"/>
      <c r="D247" s="230" t="s">
        <v>163</v>
      </c>
      <c r="E247" s="247" t="s">
        <v>19</v>
      </c>
      <c r="F247" s="248" t="s">
        <v>332</v>
      </c>
      <c r="G247" s="246"/>
      <c r="H247" s="249">
        <v>220.8</v>
      </c>
      <c r="I247" s="250"/>
      <c r="J247" s="246"/>
      <c r="K247" s="246"/>
      <c r="L247" s="251"/>
      <c r="M247" s="252"/>
      <c r="N247" s="253"/>
      <c r="O247" s="253"/>
      <c r="P247" s="253"/>
      <c r="Q247" s="253"/>
      <c r="R247" s="253"/>
      <c r="S247" s="253"/>
      <c r="T247" s="25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55" t="s">
        <v>163</v>
      </c>
      <c r="AU247" s="255" t="s">
        <v>81</v>
      </c>
      <c r="AV247" s="14" t="s">
        <v>81</v>
      </c>
      <c r="AW247" s="14" t="s">
        <v>36</v>
      </c>
      <c r="AX247" s="14" t="s">
        <v>73</v>
      </c>
      <c r="AY247" s="255" t="s">
        <v>152</v>
      </c>
    </row>
    <row r="248" spans="1:51" s="15" customFormat="1" ht="12">
      <c r="A248" s="15"/>
      <c r="B248" s="256"/>
      <c r="C248" s="257"/>
      <c r="D248" s="230" t="s">
        <v>163</v>
      </c>
      <c r="E248" s="258" t="s">
        <v>19</v>
      </c>
      <c r="F248" s="259" t="s">
        <v>167</v>
      </c>
      <c r="G248" s="257"/>
      <c r="H248" s="260">
        <v>2577.8</v>
      </c>
      <c r="I248" s="261"/>
      <c r="J248" s="257"/>
      <c r="K248" s="257"/>
      <c r="L248" s="262"/>
      <c r="M248" s="263"/>
      <c r="N248" s="264"/>
      <c r="O248" s="264"/>
      <c r="P248" s="264"/>
      <c r="Q248" s="264"/>
      <c r="R248" s="264"/>
      <c r="S248" s="264"/>
      <c r="T248" s="26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T248" s="266" t="s">
        <v>163</v>
      </c>
      <c r="AU248" s="266" t="s">
        <v>81</v>
      </c>
      <c r="AV248" s="15" t="s">
        <v>159</v>
      </c>
      <c r="AW248" s="15" t="s">
        <v>36</v>
      </c>
      <c r="AX248" s="15" t="s">
        <v>79</v>
      </c>
      <c r="AY248" s="266" t="s">
        <v>152</v>
      </c>
    </row>
    <row r="249" spans="1:65" s="2" customFormat="1" ht="14.4" customHeight="1">
      <c r="A249" s="40"/>
      <c r="B249" s="41"/>
      <c r="C249" s="217" t="s">
        <v>333</v>
      </c>
      <c r="D249" s="217" t="s">
        <v>154</v>
      </c>
      <c r="E249" s="218" t="s">
        <v>334</v>
      </c>
      <c r="F249" s="219" t="s">
        <v>335</v>
      </c>
      <c r="G249" s="220" t="s">
        <v>157</v>
      </c>
      <c r="H249" s="221">
        <v>62</v>
      </c>
      <c r="I249" s="222"/>
      <c r="J249" s="223">
        <f>ROUND(I249*H249,2)</f>
        <v>0</v>
      </c>
      <c r="K249" s="219" t="s">
        <v>158</v>
      </c>
      <c r="L249" s="46"/>
      <c r="M249" s="224" t="s">
        <v>19</v>
      </c>
      <c r="N249" s="225" t="s">
        <v>44</v>
      </c>
      <c r="O249" s="86"/>
      <c r="P249" s="226">
        <f>O249*H249</f>
        <v>0</v>
      </c>
      <c r="Q249" s="226">
        <v>0</v>
      </c>
      <c r="R249" s="226">
        <f>Q249*H249</f>
        <v>0</v>
      </c>
      <c r="S249" s="226">
        <v>0</v>
      </c>
      <c r="T249" s="227">
        <f>S249*H249</f>
        <v>0</v>
      </c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R249" s="228" t="s">
        <v>159</v>
      </c>
      <c r="AT249" s="228" t="s">
        <v>154</v>
      </c>
      <c r="AU249" s="228" t="s">
        <v>81</v>
      </c>
      <c r="AY249" s="19" t="s">
        <v>152</v>
      </c>
      <c r="BE249" s="229">
        <f>IF(N249="základní",J249,0)</f>
        <v>0</v>
      </c>
      <c r="BF249" s="229">
        <f>IF(N249="snížená",J249,0)</f>
        <v>0</v>
      </c>
      <c r="BG249" s="229">
        <f>IF(N249="zákl. přenesená",J249,0)</f>
        <v>0</v>
      </c>
      <c r="BH249" s="229">
        <f>IF(N249="sníž. přenesená",J249,0)</f>
        <v>0</v>
      </c>
      <c r="BI249" s="229">
        <f>IF(N249="nulová",J249,0)</f>
        <v>0</v>
      </c>
      <c r="BJ249" s="19" t="s">
        <v>79</v>
      </c>
      <c r="BK249" s="229">
        <f>ROUND(I249*H249,2)</f>
        <v>0</v>
      </c>
      <c r="BL249" s="19" t="s">
        <v>159</v>
      </c>
      <c r="BM249" s="228" t="s">
        <v>336</v>
      </c>
    </row>
    <row r="250" spans="1:47" s="2" customFormat="1" ht="12">
      <c r="A250" s="40"/>
      <c r="B250" s="41"/>
      <c r="C250" s="42"/>
      <c r="D250" s="230" t="s">
        <v>161</v>
      </c>
      <c r="E250" s="42"/>
      <c r="F250" s="231" t="s">
        <v>337</v>
      </c>
      <c r="G250" s="42"/>
      <c r="H250" s="42"/>
      <c r="I250" s="232"/>
      <c r="J250" s="42"/>
      <c r="K250" s="42"/>
      <c r="L250" s="46"/>
      <c r="M250" s="233"/>
      <c r="N250" s="234"/>
      <c r="O250" s="86"/>
      <c r="P250" s="86"/>
      <c r="Q250" s="86"/>
      <c r="R250" s="86"/>
      <c r="S250" s="86"/>
      <c r="T250" s="87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T250" s="19" t="s">
        <v>161</v>
      </c>
      <c r="AU250" s="19" t="s">
        <v>81</v>
      </c>
    </row>
    <row r="251" spans="1:51" s="13" customFormat="1" ht="12">
      <c r="A251" s="13"/>
      <c r="B251" s="235"/>
      <c r="C251" s="236"/>
      <c r="D251" s="230" t="s">
        <v>163</v>
      </c>
      <c r="E251" s="237" t="s">
        <v>19</v>
      </c>
      <c r="F251" s="238" t="s">
        <v>338</v>
      </c>
      <c r="G251" s="236"/>
      <c r="H251" s="237" t="s">
        <v>19</v>
      </c>
      <c r="I251" s="239"/>
      <c r="J251" s="236"/>
      <c r="K251" s="236"/>
      <c r="L251" s="240"/>
      <c r="M251" s="241"/>
      <c r="N251" s="242"/>
      <c r="O251" s="242"/>
      <c r="P251" s="242"/>
      <c r="Q251" s="242"/>
      <c r="R251" s="242"/>
      <c r="S251" s="242"/>
      <c r="T251" s="24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4" t="s">
        <v>163</v>
      </c>
      <c r="AU251" s="244" t="s">
        <v>81</v>
      </c>
      <c r="AV251" s="13" t="s">
        <v>79</v>
      </c>
      <c r="AW251" s="13" t="s">
        <v>36</v>
      </c>
      <c r="AX251" s="13" t="s">
        <v>73</v>
      </c>
      <c r="AY251" s="244" t="s">
        <v>152</v>
      </c>
    </row>
    <row r="252" spans="1:51" s="14" customFormat="1" ht="12">
      <c r="A252" s="14"/>
      <c r="B252" s="245"/>
      <c r="C252" s="246"/>
      <c r="D252" s="230" t="s">
        <v>163</v>
      </c>
      <c r="E252" s="247" t="s">
        <v>19</v>
      </c>
      <c r="F252" s="248" t="s">
        <v>339</v>
      </c>
      <c r="G252" s="246"/>
      <c r="H252" s="249">
        <v>62</v>
      </c>
      <c r="I252" s="250"/>
      <c r="J252" s="246"/>
      <c r="K252" s="246"/>
      <c r="L252" s="251"/>
      <c r="M252" s="252"/>
      <c r="N252" s="253"/>
      <c r="O252" s="253"/>
      <c r="P252" s="253"/>
      <c r="Q252" s="253"/>
      <c r="R252" s="253"/>
      <c r="S252" s="253"/>
      <c r="T252" s="25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55" t="s">
        <v>163</v>
      </c>
      <c r="AU252" s="255" t="s">
        <v>81</v>
      </c>
      <c r="AV252" s="14" t="s">
        <v>81</v>
      </c>
      <c r="AW252" s="14" t="s">
        <v>36</v>
      </c>
      <c r="AX252" s="14" t="s">
        <v>73</v>
      </c>
      <c r="AY252" s="255" t="s">
        <v>152</v>
      </c>
    </row>
    <row r="253" spans="1:51" s="15" customFormat="1" ht="12">
      <c r="A253" s="15"/>
      <c r="B253" s="256"/>
      <c r="C253" s="257"/>
      <c r="D253" s="230" t="s">
        <v>163</v>
      </c>
      <c r="E253" s="258" t="s">
        <v>19</v>
      </c>
      <c r="F253" s="259" t="s">
        <v>167</v>
      </c>
      <c r="G253" s="257"/>
      <c r="H253" s="260">
        <v>62</v>
      </c>
      <c r="I253" s="261"/>
      <c r="J253" s="257"/>
      <c r="K253" s="257"/>
      <c r="L253" s="262"/>
      <c r="M253" s="263"/>
      <c r="N253" s="264"/>
      <c r="O253" s="264"/>
      <c r="P253" s="264"/>
      <c r="Q253" s="264"/>
      <c r="R253" s="264"/>
      <c r="S253" s="264"/>
      <c r="T253" s="26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T253" s="266" t="s">
        <v>163</v>
      </c>
      <c r="AU253" s="266" t="s">
        <v>81</v>
      </c>
      <c r="AV253" s="15" t="s">
        <v>159</v>
      </c>
      <c r="AW253" s="15" t="s">
        <v>36</v>
      </c>
      <c r="AX253" s="15" t="s">
        <v>79</v>
      </c>
      <c r="AY253" s="266" t="s">
        <v>152</v>
      </c>
    </row>
    <row r="254" spans="1:65" s="2" customFormat="1" ht="14.4" customHeight="1">
      <c r="A254" s="40"/>
      <c r="B254" s="41"/>
      <c r="C254" s="217" t="s">
        <v>340</v>
      </c>
      <c r="D254" s="217" t="s">
        <v>154</v>
      </c>
      <c r="E254" s="218" t="s">
        <v>341</v>
      </c>
      <c r="F254" s="219" t="s">
        <v>342</v>
      </c>
      <c r="G254" s="220" t="s">
        <v>157</v>
      </c>
      <c r="H254" s="221">
        <v>83</v>
      </c>
      <c r="I254" s="222"/>
      <c r="J254" s="223">
        <f>ROUND(I254*H254,2)</f>
        <v>0</v>
      </c>
      <c r="K254" s="219" t="s">
        <v>158</v>
      </c>
      <c r="L254" s="46"/>
      <c r="M254" s="224" t="s">
        <v>19</v>
      </c>
      <c r="N254" s="225" t="s">
        <v>44</v>
      </c>
      <c r="O254" s="86"/>
      <c r="P254" s="226">
        <f>O254*H254</f>
        <v>0</v>
      </c>
      <c r="Q254" s="226">
        <v>0</v>
      </c>
      <c r="R254" s="226">
        <f>Q254*H254</f>
        <v>0</v>
      </c>
      <c r="S254" s="226">
        <v>0</v>
      </c>
      <c r="T254" s="227">
        <f>S254*H254</f>
        <v>0</v>
      </c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R254" s="228" t="s">
        <v>159</v>
      </c>
      <c r="AT254" s="228" t="s">
        <v>154</v>
      </c>
      <c r="AU254" s="228" t="s">
        <v>81</v>
      </c>
      <c r="AY254" s="19" t="s">
        <v>152</v>
      </c>
      <c r="BE254" s="229">
        <f>IF(N254="základní",J254,0)</f>
        <v>0</v>
      </c>
      <c r="BF254" s="229">
        <f>IF(N254="snížená",J254,0)</f>
        <v>0</v>
      </c>
      <c r="BG254" s="229">
        <f>IF(N254="zákl. přenesená",J254,0)</f>
        <v>0</v>
      </c>
      <c r="BH254" s="229">
        <f>IF(N254="sníž. přenesená",J254,0)</f>
        <v>0</v>
      </c>
      <c r="BI254" s="229">
        <f>IF(N254="nulová",J254,0)</f>
        <v>0</v>
      </c>
      <c r="BJ254" s="19" t="s">
        <v>79</v>
      </c>
      <c r="BK254" s="229">
        <f>ROUND(I254*H254,2)</f>
        <v>0</v>
      </c>
      <c r="BL254" s="19" t="s">
        <v>159</v>
      </c>
      <c r="BM254" s="228" t="s">
        <v>343</v>
      </c>
    </row>
    <row r="255" spans="1:47" s="2" customFormat="1" ht="12">
      <c r="A255" s="40"/>
      <c r="B255" s="41"/>
      <c r="C255" s="42"/>
      <c r="D255" s="230" t="s">
        <v>161</v>
      </c>
      <c r="E255" s="42"/>
      <c r="F255" s="231" t="s">
        <v>344</v>
      </c>
      <c r="G255" s="42"/>
      <c r="H255" s="42"/>
      <c r="I255" s="232"/>
      <c r="J255" s="42"/>
      <c r="K255" s="42"/>
      <c r="L255" s="46"/>
      <c r="M255" s="233"/>
      <c r="N255" s="234"/>
      <c r="O255" s="86"/>
      <c r="P255" s="86"/>
      <c r="Q255" s="86"/>
      <c r="R255" s="86"/>
      <c r="S255" s="86"/>
      <c r="T255" s="87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T255" s="19" t="s">
        <v>161</v>
      </c>
      <c r="AU255" s="19" t="s">
        <v>81</v>
      </c>
    </row>
    <row r="256" spans="1:51" s="13" customFormat="1" ht="12">
      <c r="A256" s="13"/>
      <c r="B256" s="235"/>
      <c r="C256" s="236"/>
      <c r="D256" s="230" t="s">
        <v>163</v>
      </c>
      <c r="E256" s="237" t="s">
        <v>19</v>
      </c>
      <c r="F256" s="238" t="s">
        <v>345</v>
      </c>
      <c r="G256" s="236"/>
      <c r="H256" s="237" t="s">
        <v>19</v>
      </c>
      <c r="I256" s="239"/>
      <c r="J256" s="236"/>
      <c r="K256" s="236"/>
      <c r="L256" s="240"/>
      <c r="M256" s="241"/>
      <c r="N256" s="242"/>
      <c r="O256" s="242"/>
      <c r="P256" s="242"/>
      <c r="Q256" s="242"/>
      <c r="R256" s="242"/>
      <c r="S256" s="242"/>
      <c r="T256" s="24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4" t="s">
        <v>163</v>
      </c>
      <c r="AU256" s="244" t="s">
        <v>81</v>
      </c>
      <c r="AV256" s="13" t="s">
        <v>79</v>
      </c>
      <c r="AW256" s="13" t="s">
        <v>36</v>
      </c>
      <c r="AX256" s="13" t="s">
        <v>73</v>
      </c>
      <c r="AY256" s="244" t="s">
        <v>152</v>
      </c>
    </row>
    <row r="257" spans="1:51" s="14" customFormat="1" ht="12">
      <c r="A257" s="14"/>
      <c r="B257" s="245"/>
      <c r="C257" s="246"/>
      <c r="D257" s="230" t="s">
        <v>163</v>
      </c>
      <c r="E257" s="247" t="s">
        <v>19</v>
      </c>
      <c r="F257" s="248" t="s">
        <v>346</v>
      </c>
      <c r="G257" s="246"/>
      <c r="H257" s="249">
        <v>83</v>
      </c>
      <c r="I257" s="250"/>
      <c r="J257" s="246"/>
      <c r="K257" s="246"/>
      <c r="L257" s="251"/>
      <c r="M257" s="252"/>
      <c r="N257" s="253"/>
      <c r="O257" s="253"/>
      <c r="P257" s="253"/>
      <c r="Q257" s="253"/>
      <c r="R257" s="253"/>
      <c r="S257" s="253"/>
      <c r="T257" s="25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55" t="s">
        <v>163</v>
      </c>
      <c r="AU257" s="255" t="s">
        <v>81</v>
      </c>
      <c r="AV257" s="14" t="s">
        <v>81</v>
      </c>
      <c r="AW257" s="14" t="s">
        <v>36</v>
      </c>
      <c r="AX257" s="14" t="s">
        <v>79</v>
      </c>
      <c r="AY257" s="255" t="s">
        <v>152</v>
      </c>
    </row>
    <row r="258" spans="1:65" s="2" customFormat="1" ht="14.4" customHeight="1">
      <c r="A258" s="40"/>
      <c r="B258" s="41"/>
      <c r="C258" s="217" t="s">
        <v>347</v>
      </c>
      <c r="D258" s="217" t="s">
        <v>154</v>
      </c>
      <c r="E258" s="218" t="s">
        <v>348</v>
      </c>
      <c r="F258" s="219" t="s">
        <v>349</v>
      </c>
      <c r="G258" s="220" t="s">
        <v>157</v>
      </c>
      <c r="H258" s="221">
        <v>158.5</v>
      </c>
      <c r="I258" s="222"/>
      <c r="J258" s="223">
        <f>ROUND(I258*H258,2)</f>
        <v>0</v>
      </c>
      <c r="K258" s="219" t="s">
        <v>158</v>
      </c>
      <c r="L258" s="46"/>
      <c r="M258" s="224" t="s">
        <v>19</v>
      </c>
      <c r="N258" s="225" t="s">
        <v>44</v>
      </c>
      <c r="O258" s="86"/>
      <c r="P258" s="226">
        <f>O258*H258</f>
        <v>0</v>
      </c>
      <c r="Q258" s="226">
        <v>0</v>
      </c>
      <c r="R258" s="226">
        <f>Q258*H258</f>
        <v>0</v>
      </c>
      <c r="S258" s="226">
        <v>0</v>
      </c>
      <c r="T258" s="227">
        <f>S258*H258</f>
        <v>0</v>
      </c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R258" s="228" t="s">
        <v>159</v>
      </c>
      <c r="AT258" s="228" t="s">
        <v>154</v>
      </c>
      <c r="AU258" s="228" t="s">
        <v>81</v>
      </c>
      <c r="AY258" s="19" t="s">
        <v>152</v>
      </c>
      <c r="BE258" s="229">
        <f>IF(N258="základní",J258,0)</f>
        <v>0</v>
      </c>
      <c r="BF258" s="229">
        <f>IF(N258="snížená",J258,0)</f>
        <v>0</v>
      </c>
      <c r="BG258" s="229">
        <f>IF(N258="zákl. přenesená",J258,0)</f>
        <v>0</v>
      </c>
      <c r="BH258" s="229">
        <f>IF(N258="sníž. přenesená",J258,0)</f>
        <v>0</v>
      </c>
      <c r="BI258" s="229">
        <f>IF(N258="nulová",J258,0)</f>
        <v>0</v>
      </c>
      <c r="BJ258" s="19" t="s">
        <v>79</v>
      </c>
      <c r="BK258" s="229">
        <f>ROUND(I258*H258,2)</f>
        <v>0</v>
      </c>
      <c r="BL258" s="19" t="s">
        <v>159</v>
      </c>
      <c r="BM258" s="228" t="s">
        <v>350</v>
      </c>
    </row>
    <row r="259" spans="1:47" s="2" customFormat="1" ht="12">
      <c r="A259" s="40"/>
      <c r="B259" s="41"/>
      <c r="C259" s="42"/>
      <c r="D259" s="230" t="s">
        <v>161</v>
      </c>
      <c r="E259" s="42"/>
      <c r="F259" s="231" t="s">
        <v>351</v>
      </c>
      <c r="G259" s="42"/>
      <c r="H259" s="42"/>
      <c r="I259" s="232"/>
      <c r="J259" s="42"/>
      <c r="K259" s="42"/>
      <c r="L259" s="46"/>
      <c r="M259" s="233"/>
      <c r="N259" s="234"/>
      <c r="O259" s="86"/>
      <c r="P259" s="86"/>
      <c r="Q259" s="86"/>
      <c r="R259" s="86"/>
      <c r="S259" s="86"/>
      <c r="T259" s="87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T259" s="19" t="s">
        <v>161</v>
      </c>
      <c r="AU259" s="19" t="s">
        <v>81</v>
      </c>
    </row>
    <row r="260" spans="1:51" s="13" customFormat="1" ht="12">
      <c r="A260" s="13"/>
      <c r="B260" s="235"/>
      <c r="C260" s="236"/>
      <c r="D260" s="230" t="s">
        <v>163</v>
      </c>
      <c r="E260" s="237" t="s">
        <v>19</v>
      </c>
      <c r="F260" s="238" t="s">
        <v>186</v>
      </c>
      <c r="G260" s="236"/>
      <c r="H260" s="237" t="s">
        <v>19</v>
      </c>
      <c r="I260" s="239"/>
      <c r="J260" s="236"/>
      <c r="K260" s="236"/>
      <c r="L260" s="240"/>
      <c r="M260" s="241"/>
      <c r="N260" s="242"/>
      <c r="O260" s="242"/>
      <c r="P260" s="242"/>
      <c r="Q260" s="242"/>
      <c r="R260" s="242"/>
      <c r="S260" s="242"/>
      <c r="T260" s="24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4" t="s">
        <v>163</v>
      </c>
      <c r="AU260" s="244" t="s">
        <v>81</v>
      </c>
      <c r="AV260" s="13" t="s">
        <v>79</v>
      </c>
      <c r="AW260" s="13" t="s">
        <v>36</v>
      </c>
      <c r="AX260" s="13" t="s">
        <v>73</v>
      </c>
      <c r="AY260" s="244" t="s">
        <v>152</v>
      </c>
    </row>
    <row r="261" spans="1:51" s="14" customFormat="1" ht="12">
      <c r="A261" s="14"/>
      <c r="B261" s="245"/>
      <c r="C261" s="246"/>
      <c r="D261" s="230" t="s">
        <v>163</v>
      </c>
      <c r="E261" s="247" t="s">
        <v>19</v>
      </c>
      <c r="F261" s="248" t="s">
        <v>352</v>
      </c>
      <c r="G261" s="246"/>
      <c r="H261" s="249">
        <v>158.5</v>
      </c>
      <c r="I261" s="250"/>
      <c r="J261" s="246"/>
      <c r="K261" s="246"/>
      <c r="L261" s="251"/>
      <c r="M261" s="252"/>
      <c r="N261" s="253"/>
      <c r="O261" s="253"/>
      <c r="P261" s="253"/>
      <c r="Q261" s="253"/>
      <c r="R261" s="253"/>
      <c r="S261" s="253"/>
      <c r="T261" s="25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55" t="s">
        <v>163</v>
      </c>
      <c r="AU261" s="255" t="s">
        <v>81</v>
      </c>
      <c r="AV261" s="14" t="s">
        <v>81</v>
      </c>
      <c r="AW261" s="14" t="s">
        <v>36</v>
      </c>
      <c r="AX261" s="14" t="s">
        <v>79</v>
      </c>
      <c r="AY261" s="255" t="s">
        <v>152</v>
      </c>
    </row>
    <row r="262" spans="1:65" s="2" customFormat="1" ht="14.4" customHeight="1">
      <c r="A262" s="40"/>
      <c r="B262" s="41"/>
      <c r="C262" s="217" t="s">
        <v>353</v>
      </c>
      <c r="D262" s="217" t="s">
        <v>154</v>
      </c>
      <c r="E262" s="218" t="s">
        <v>354</v>
      </c>
      <c r="F262" s="219" t="s">
        <v>355</v>
      </c>
      <c r="G262" s="220" t="s">
        <v>157</v>
      </c>
      <c r="H262" s="221">
        <v>569</v>
      </c>
      <c r="I262" s="222"/>
      <c r="J262" s="223">
        <f>ROUND(I262*H262,2)</f>
        <v>0</v>
      </c>
      <c r="K262" s="219" t="s">
        <v>158</v>
      </c>
      <c r="L262" s="46"/>
      <c r="M262" s="224" t="s">
        <v>19</v>
      </c>
      <c r="N262" s="225" t="s">
        <v>44</v>
      </c>
      <c r="O262" s="86"/>
      <c r="P262" s="226">
        <f>O262*H262</f>
        <v>0</v>
      </c>
      <c r="Q262" s="226">
        <v>0</v>
      </c>
      <c r="R262" s="226">
        <f>Q262*H262</f>
        <v>0</v>
      </c>
      <c r="S262" s="226">
        <v>0</v>
      </c>
      <c r="T262" s="227">
        <f>S262*H262</f>
        <v>0</v>
      </c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R262" s="228" t="s">
        <v>159</v>
      </c>
      <c r="AT262" s="228" t="s">
        <v>154</v>
      </c>
      <c r="AU262" s="228" t="s">
        <v>81</v>
      </c>
      <c r="AY262" s="19" t="s">
        <v>152</v>
      </c>
      <c r="BE262" s="229">
        <f>IF(N262="základní",J262,0)</f>
        <v>0</v>
      </c>
      <c r="BF262" s="229">
        <f>IF(N262="snížená",J262,0)</f>
        <v>0</v>
      </c>
      <c r="BG262" s="229">
        <f>IF(N262="zákl. přenesená",J262,0)</f>
        <v>0</v>
      </c>
      <c r="BH262" s="229">
        <f>IF(N262="sníž. přenesená",J262,0)</f>
        <v>0</v>
      </c>
      <c r="BI262" s="229">
        <f>IF(N262="nulová",J262,0)</f>
        <v>0</v>
      </c>
      <c r="BJ262" s="19" t="s">
        <v>79</v>
      </c>
      <c r="BK262" s="229">
        <f>ROUND(I262*H262,2)</f>
        <v>0</v>
      </c>
      <c r="BL262" s="19" t="s">
        <v>159</v>
      </c>
      <c r="BM262" s="228" t="s">
        <v>356</v>
      </c>
    </row>
    <row r="263" spans="1:47" s="2" customFormat="1" ht="12">
      <c r="A263" s="40"/>
      <c r="B263" s="41"/>
      <c r="C263" s="42"/>
      <c r="D263" s="230" t="s">
        <v>161</v>
      </c>
      <c r="E263" s="42"/>
      <c r="F263" s="231" t="s">
        <v>357</v>
      </c>
      <c r="G263" s="42"/>
      <c r="H263" s="42"/>
      <c r="I263" s="232"/>
      <c r="J263" s="42"/>
      <c r="K263" s="42"/>
      <c r="L263" s="46"/>
      <c r="M263" s="233"/>
      <c r="N263" s="234"/>
      <c r="O263" s="86"/>
      <c r="P263" s="86"/>
      <c r="Q263" s="86"/>
      <c r="R263" s="86"/>
      <c r="S263" s="86"/>
      <c r="T263" s="87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T263" s="19" t="s">
        <v>161</v>
      </c>
      <c r="AU263" s="19" t="s">
        <v>81</v>
      </c>
    </row>
    <row r="264" spans="1:51" s="13" customFormat="1" ht="12">
      <c r="A264" s="13"/>
      <c r="B264" s="235"/>
      <c r="C264" s="236"/>
      <c r="D264" s="230" t="s">
        <v>163</v>
      </c>
      <c r="E264" s="237" t="s">
        <v>19</v>
      </c>
      <c r="F264" s="238" t="s">
        <v>186</v>
      </c>
      <c r="G264" s="236"/>
      <c r="H264" s="237" t="s">
        <v>19</v>
      </c>
      <c r="I264" s="239"/>
      <c r="J264" s="236"/>
      <c r="K264" s="236"/>
      <c r="L264" s="240"/>
      <c r="M264" s="241"/>
      <c r="N264" s="242"/>
      <c r="O264" s="242"/>
      <c r="P264" s="242"/>
      <c r="Q264" s="242"/>
      <c r="R264" s="242"/>
      <c r="S264" s="242"/>
      <c r="T264" s="24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4" t="s">
        <v>163</v>
      </c>
      <c r="AU264" s="244" t="s">
        <v>81</v>
      </c>
      <c r="AV264" s="13" t="s">
        <v>79</v>
      </c>
      <c r="AW264" s="13" t="s">
        <v>36</v>
      </c>
      <c r="AX264" s="13" t="s">
        <v>73</v>
      </c>
      <c r="AY264" s="244" t="s">
        <v>152</v>
      </c>
    </row>
    <row r="265" spans="1:51" s="14" customFormat="1" ht="12">
      <c r="A265" s="14"/>
      <c r="B265" s="245"/>
      <c r="C265" s="246"/>
      <c r="D265" s="230" t="s">
        <v>163</v>
      </c>
      <c r="E265" s="247" t="s">
        <v>19</v>
      </c>
      <c r="F265" s="248" t="s">
        <v>358</v>
      </c>
      <c r="G265" s="246"/>
      <c r="H265" s="249">
        <v>569</v>
      </c>
      <c r="I265" s="250"/>
      <c r="J265" s="246"/>
      <c r="K265" s="246"/>
      <c r="L265" s="251"/>
      <c r="M265" s="252"/>
      <c r="N265" s="253"/>
      <c r="O265" s="253"/>
      <c r="P265" s="253"/>
      <c r="Q265" s="253"/>
      <c r="R265" s="253"/>
      <c r="S265" s="253"/>
      <c r="T265" s="25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55" t="s">
        <v>163</v>
      </c>
      <c r="AU265" s="255" t="s">
        <v>81</v>
      </c>
      <c r="AV265" s="14" t="s">
        <v>81</v>
      </c>
      <c r="AW265" s="14" t="s">
        <v>36</v>
      </c>
      <c r="AX265" s="14" t="s">
        <v>73</v>
      </c>
      <c r="AY265" s="255" t="s">
        <v>152</v>
      </c>
    </row>
    <row r="266" spans="1:51" s="15" customFormat="1" ht="12">
      <c r="A266" s="15"/>
      <c r="B266" s="256"/>
      <c r="C266" s="257"/>
      <c r="D266" s="230" t="s">
        <v>163</v>
      </c>
      <c r="E266" s="258" t="s">
        <v>19</v>
      </c>
      <c r="F266" s="259" t="s">
        <v>167</v>
      </c>
      <c r="G266" s="257"/>
      <c r="H266" s="260">
        <v>569</v>
      </c>
      <c r="I266" s="261"/>
      <c r="J266" s="257"/>
      <c r="K266" s="257"/>
      <c r="L266" s="262"/>
      <c r="M266" s="263"/>
      <c r="N266" s="264"/>
      <c r="O266" s="264"/>
      <c r="P266" s="264"/>
      <c r="Q266" s="264"/>
      <c r="R266" s="264"/>
      <c r="S266" s="264"/>
      <c r="T266" s="26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T266" s="266" t="s">
        <v>163</v>
      </c>
      <c r="AU266" s="266" t="s">
        <v>81</v>
      </c>
      <c r="AV266" s="15" t="s">
        <v>159</v>
      </c>
      <c r="AW266" s="15" t="s">
        <v>36</v>
      </c>
      <c r="AX266" s="15" t="s">
        <v>79</v>
      </c>
      <c r="AY266" s="266" t="s">
        <v>152</v>
      </c>
    </row>
    <row r="267" spans="1:65" s="2" customFormat="1" ht="14.4" customHeight="1">
      <c r="A267" s="40"/>
      <c r="B267" s="41"/>
      <c r="C267" s="267" t="s">
        <v>359</v>
      </c>
      <c r="D267" s="267" t="s">
        <v>360</v>
      </c>
      <c r="E267" s="268" t="s">
        <v>361</v>
      </c>
      <c r="F267" s="269" t="s">
        <v>362</v>
      </c>
      <c r="G267" s="270" t="s">
        <v>363</v>
      </c>
      <c r="H267" s="271">
        <v>17.582</v>
      </c>
      <c r="I267" s="272"/>
      <c r="J267" s="273">
        <f>ROUND(I267*H267,2)</f>
        <v>0</v>
      </c>
      <c r="K267" s="269" t="s">
        <v>19</v>
      </c>
      <c r="L267" s="274"/>
      <c r="M267" s="275" t="s">
        <v>19</v>
      </c>
      <c r="N267" s="276" t="s">
        <v>44</v>
      </c>
      <c r="O267" s="86"/>
      <c r="P267" s="226">
        <f>O267*H267</f>
        <v>0</v>
      </c>
      <c r="Q267" s="226">
        <v>0</v>
      </c>
      <c r="R267" s="226">
        <f>Q267*H267</f>
        <v>0</v>
      </c>
      <c r="S267" s="226">
        <v>0</v>
      </c>
      <c r="T267" s="227">
        <f>S267*H267</f>
        <v>0</v>
      </c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R267" s="228" t="s">
        <v>216</v>
      </c>
      <c r="AT267" s="228" t="s">
        <v>360</v>
      </c>
      <c r="AU267" s="228" t="s">
        <v>81</v>
      </c>
      <c r="AY267" s="19" t="s">
        <v>152</v>
      </c>
      <c r="BE267" s="229">
        <f>IF(N267="základní",J267,0)</f>
        <v>0</v>
      </c>
      <c r="BF267" s="229">
        <f>IF(N267="snížená",J267,0)</f>
        <v>0</v>
      </c>
      <c r="BG267" s="229">
        <f>IF(N267="zákl. přenesená",J267,0)</f>
        <v>0</v>
      </c>
      <c r="BH267" s="229">
        <f>IF(N267="sníž. přenesená",J267,0)</f>
        <v>0</v>
      </c>
      <c r="BI267" s="229">
        <f>IF(N267="nulová",J267,0)</f>
        <v>0</v>
      </c>
      <c r="BJ267" s="19" t="s">
        <v>79</v>
      </c>
      <c r="BK267" s="229">
        <f>ROUND(I267*H267,2)</f>
        <v>0</v>
      </c>
      <c r="BL267" s="19" t="s">
        <v>159</v>
      </c>
      <c r="BM267" s="228" t="s">
        <v>364</v>
      </c>
    </row>
    <row r="268" spans="1:47" s="2" customFormat="1" ht="12">
      <c r="A268" s="40"/>
      <c r="B268" s="41"/>
      <c r="C268" s="42"/>
      <c r="D268" s="230" t="s">
        <v>161</v>
      </c>
      <c r="E268" s="42"/>
      <c r="F268" s="231" t="s">
        <v>362</v>
      </c>
      <c r="G268" s="42"/>
      <c r="H268" s="42"/>
      <c r="I268" s="232"/>
      <c r="J268" s="42"/>
      <c r="K268" s="42"/>
      <c r="L268" s="46"/>
      <c r="M268" s="233"/>
      <c r="N268" s="234"/>
      <c r="O268" s="86"/>
      <c r="P268" s="86"/>
      <c r="Q268" s="86"/>
      <c r="R268" s="86"/>
      <c r="S268" s="86"/>
      <c r="T268" s="87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T268" s="19" t="s">
        <v>161</v>
      </c>
      <c r="AU268" s="19" t="s">
        <v>81</v>
      </c>
    </row>
    <row r="269" spans="1:51" s="13" customFormat="1" ht="12">
      <c r="A269" s="13"/>
      <c r="B269" s="235"/>
      <c r="C269" s="236"/>
      <c r="D269" s="230" t="s">
        <v>163</v>
      </c>
      <c r="E269" s="237" t="s">
        <v>19</v>
      </c>
      <c r="F269" s="238" t="s">
        <v>311</v>
      </c>
      <c r="G269" s="236"/>
      <c r="H269" s="237" t="s">
        <v>19</v>
      </c>
      <c r="I269" s="239"/>
      <c r="J269" s="236"/>
      <c r="K269" s="236"/>
      <c r="L269" s="240"/>
      <c r="M269" s="241"/>
      <c r="N269" s="242"/>
      <c r="O269" s="242"/>
      <c r="P269" s="242"/>
      <c r="Q269" s="242"/>
      <c r="R269" s="242"/>
      <c r="S269" s="242"/>
      <c r="T269" s="24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4" t="s">
        <v>163</v>
      </c>
      <c r="AU269" s="244" t="s">
        <v>81</v>
      </c>
      <c r="AV269" s="13" t="s">
        <v>79</v>
      </c>
      <c r="AW269" s="13" t="s">
        <v>36</v>
      </c>
      <c r="AX269" s="13" t="s">
        <v>73</v>
      </c>
      <c r="AY269" s="244" t="s">
        <v>152</v>
      </c>
    </row>
    <row r="270" spans="1:51" s="14" customFormat="1" ht="12">
      <c r="A270" s="14"/>
      <c r="B270" s="245"/>
      <c r="C270" s="246"/>
      <c r="D270" s="230" t="s">
        <v>163</v>
      </c>
      <c r="E270" s="247" t="s">
        <v>19</v>
      </c>
      <c r="F270" s="248" t="s">
        <v>365</v>
      </c>
      <c r="G270" s="246"/>
      <c r="H270" s="249">
        <v>17.5821</v>
      </c>
      <c r="I270" s="250"/>
      <c r="J270" s="246"/>
      <c r="K270" s="246"/>
      <c r="L270" s="251"/>
      <c r="M270" s="252"/>
      <c r="N270" s="253"/>
      <c r="O270" s="253"/>
      <c r="P270" s="253"/>
      <c r="Q270" s="253"/>
      <c r="R270" s="253"/>
      <c r="S270" s="253"/>
      <c r="T270" s="25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55" t="s">
        <v>163</v>
      </c>
      <c r="AU270" s="255" t="s">
        <v>81</v>
      </c>
      <c r="AV270" s="14" t="s">
        <v>81</v>
      </c>
      <c r="AW270" s="14" t="s">
        <v>36</v>
      </c>
      <c r="AX270" s="14" t="s">
        <v>73</v>
      </c>
      <c r="AY270" s="255" t="s">
        <v>152</v>
      </c>
    </row>
    <row r="271" spans="1:51" s="15" customFormat="1" ht="12">
      <c r="A271" s="15"/>
      <c r="B271" s="256"/>
      <c r="C271" s="257"/>
      <c r="D271" s="230" t="s">
        <v>163</v>
      </c>
      <c r="E271" s="258" t="s">
        <v>19</v>
      </c>
      <c r="F271" s="259" t="s">
        <v>167</v>
      </c>
      <c r="G271" s="257"/>
      <c r="H271" s="260">
        <v>17.5821</v>
      </c>
      <c r="I271" s="261"/>
      <c r="J271" s="257"/>
      <c r="K271" s="257"/>
      <c r="L271" s="262"/>
      <c r="M271" s="263"/>
      <c r="N271" s="264"/>
      <c r="O271" s="264"/>
      <c r="P271" s="264"/>
      <c r="Q271" s="264"/>
      <c r="R271" s="264"/>
      <c r="S271" s="264"/>
      <c r="T271" s="26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T271" s="266" t="s">
        <v>163</v>
      </c>
      <c r="AU271" s="266" t="s">
        <v>81</v>
      </c>
      <c r="AV271" s="15" t="s">
        <v>159</v>
      </c>
      <c r="AW271" s="15" t="s">
        <v>36</v>
      </c>
      <c r="AX271" s="15" t="s">
        <v>79</v>
      </c>
      <c r="AY271" s="266" t="s">
        <v>152</v>
      </c>
    </row>
    <row r="272" spans="1:65" s="2" customFormat="1" ht="14.4" customHeight="1">
      <c r="A272" s="40"/>
      <c r="B272" s="41"/>
      <c r="C272" s="217" t="s">
        <v>366</v>
      </c>
      <c r="D272" s="217" t="s">
        <v>154</v>
      </c>
      <c r="E272" s="218" t="s">
        <v>367</v>
      </c>
      <c r="F272" s="219" t="s">
        <v>368</v>
      </c>
      <c r="G272" s="220" t="s">
        <v>157</v>
      </c>
      <c r="H272" s="221">
        <v>569</v>
      </c>
      <c r="I272" s="222"/>
      <c r="J272" s="223">
        <f>ROUND(I272*H272,2)</f>
        <v>0</v>
      </c>
      <c r="K272" s="219" t="s">
        <v>158</v>
      </c>
      <c r="L272" s="46"/>
      <c r="M272" s="224" t="s">
        <v>19</v>
      </c>
      <c r="N272" s="225" t="s">
        <v>44</v>
      </c>
      <c r="O272" s="86"/>
      <c r="P272" s="226">
        <f>O272*H272</f>
        <v>0</v>
      </c>
      <c r="Q272" s="226">
        <v>0</v>
      </c>
      <c r="R272" s="226">
        <f>Q272*H272</f>
        <v>0</v>
      </c>
      <c r="S272" s="226">
        <v>0</v>
      </c>
      <c r="T272" s="227">
        <f>S272*H272</f>
        <v>0</v>
      </c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R272" s="228" t="s">
        <v>159</v>
      </c>
      <c r="AT272" s="228" t="s">
        <v>154</v>
      </c>
      <c r="AU272" s="228" t="s">
        <v>81</v>
      </c>
      <c r="AY272" s="19" t="s">
        <v>152</v>
      </c>
      <c r="BE272" s="229">
        <f>IF(N272="základní",J272,0)</f>
        <v>0</v>
      </c>
      <c r="BF272" s="229">
        <f>IF(N272="snížená",J272,0)</f>
        <v>0</v>
      </c>
      <c r="BG272" s="229">
        <f>IF(N272="zákl. přenesená",J272,0)</f>
        <v>0</v>
      </c>
      <c r="BH272" s="229">
        <f>IF(N272="sníž. přenesená",J272,0)</f>
        <v>0</v>
      </c>
      <c r="BI272" s="229">
        <f>IF(N272="nulová",J272,0)</f>
        <v>0</v>
      </c>
      <c r="BJ272" s="19" t="s">
        <v>79</v>
      </c>
      <c r="BK272" s="229">
        <f>ROUND(I272*H272,2)</f>
        <v>0</v>
      </c>
      <c r="BL272" s="19" t="s">
        <v>159</v>
      </c>
      <c r="BM272" s="228" t="s">
        <v>369</v>
      </c>
    </row>
    <row r="273" spans="1:47" s="2" customFormat="1" ht="12">
      <c r="A273" s="40"/>
      <c r="B273" s="41"/>
      <c r="C273" s="42"/>
      <c r="D273" s="230" t="s">
        <v>161</v>
      </c>
      <c r="E273" s="42"/>
      <c r="F273" s="231" t="s">
        <v>370</v>
      </c>
      <c r="G273" s="42"/>
      <c r="H273" s="42"/>
      <c r="I273" s="232"/>
      <c r="J273" s="42"/>
      <c r="K273" s="42"/>
      <c r="L273" s="46"/>
      <c r="M273" s="233"/>
      <c r="N273" s="234"/>
      <c r="O273" s="86"/>
      <c r="P273" s="86"/>
      <c r="Q273" s="86"/>
      <c r="R273" s="86"/>
      <c r="S273" s="86"/>
      <c r="T273" s="87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T273" s="19" t="s">
        <v>161</v>
      </c>
      <c r="AU273" s="19" t="s">
        <v>81</v>
      </c>
    </row>
    <row r="274" spans="1:51" s="13" customFormat="1" ht="12">
      <c r="A274" s="13"/>
      <c r="B274" s="235"/>
      <c r="C274" s="236"/>
      <c r="D274" s="230" t="s">
        <v>163</v>
      </c>
      <c r="E274" s="237" t="s">
        <v>19</v>
      </c>
      <c r="F274" s="238" t="s">
        <v>311</v>
      </c>
      <c r="G274" s="236"/>
      <c r="H274" s="237" t="s">
        <v>19</v>
      </c>
      <c r="I274" s="239"/>
      <c r="J274" s="236"/>
      <c r="K274" s="236"/>
      <c r="L274" s="240"/>
      <c r="M274" s="241"/>
      <c r="N274" s="242"/>
      <c r="O274" s="242"/>
      <c r="P274" s="242"/>
      <c r="Q274" s="242"/>
      <c r="R274" s="242"/>
      <c r="S274" s="242"/>
      <c r="T274" s="24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4" t="s">
        <v>163</v>
      </c>
      <c r="AU274" s="244" t="s">
        <v>81</v>
      </c>
      <c r="AV274" s="13" t="s">
        <v>79</v>
      </c>
      <c r="AW274" s="13" t="s">
        <v>36</v>
      </c>
      <c r="AX274" s="13" t="s">
        <v>73</v>
      </c>
      <c r="AY274" s="244" t="s">
        <v>152</v>
      </c>
    </row>
    <row r="275" spans="1:51" s="14" customFormat="1" ht="12">
      <c r="A275" s="14"/>
      <c r="B275" s="245"/>
      <c r="C275" s="246"/>
      <c r="D275" s="230" t="s">
        <v>163</v>
      </c>
      <c r="E275" s="247" t="s">
        <v>19</v>
      </c>
      <c r="F275" s="248" t="s">
        <v>313</v>
      </c>
      <c r="G275" s="246"/>
      <c r="H275" s="249">
        <v>569</v>
      </c>
      <c r="I275" s="250"/>
      <c r="J275" s="246"/>
      <c r="K275" s="246"/>
      <c r="L275" s="251"/>
      <c r="M275" s="252"/>
      <c r="N275" s="253"/>
      <c r="O275" s="253"/>
      <c r="P275" s="253"/>
      <c r="Q275" s="253"/>
      <c r="R275" s="253"/>
      <c r="S275" s="253"/>
      <c r="T275" s="25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55" t="s">
        <v>163</v>
      </c>
      <c r="AU275" s="255" t="s">
        <v>81</v>
      </c>
      <c r="AV275" s="14" t="s">
        <v>81</v>
      </c>
      <c r="AW275" s="14" t="s">
        <v>36</v>
      </c>
      <c r="AX275" s="14" t="s">
        <v>79</v>
      </c>
      <c r="AY275" s="255" t="s">
        <v>152</v>
      </c>
    </row>
    <row r="276" spans="1:65" s="2" customFormat="1" ht="14.4" customHeight="1">
      <c r="A276" s="40"/>
      <c r="B276" s="41"/>
      <c r="C276" s="217" t="s">
        <v>371</v>
      </c>
      <c r="D276" s="217" t="s">
        <v>154</v>
      </c>
      <c r="E276" s="218" t="s">
        <v>372</v>
      </c>
      <c r="F276" s="219" t="s">
        <v>373</v>
      </c>
      <c r="G276" s="220" t="s">
        <v>183</v>
      </c>
      <c r="H276" s="221">
        <v>431.017</v>
      </c>
      <c r="I276" s="222"/>
      <c r="J276" s="223">
        <f>ROUND(I276*H276,2)</f>
        <v>0</v>
      </c>
      <c r="K276" s="219" t="s">
        <v>158</v>
      </c>
      <c r="L276" s="46"/>
      <c r="M276" s="224" t="s">
        <v>19</v>
      </c>
      <c r="N276" s="225" t="s">
        <v>44</v>
      </c>
      <c r="O276" s="86"/>
      <c r="P276" s="226">
        <f>O276*H276</f>
        <v>0</v>
      </c>
      <c r="Q276" s="226">
        <v>0</v>
      </c>
      <c r="R276" s="226">
        <f>Q276*H276</f>
        <v>0</v>
      </c>
      <c r="S276" s="226">
        <v>0</v>
      </c>
      <c r="T276" s="227">
        <f>S276*H276</f>
        <v>0</v>
      </c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R276" s="228" t="s">
        <v>159</v>
      </c>
      <c r="AT276" s="228" t="s">
        <v>154</v>
      </c>
      <c r="AU276" s="228" t="s">
        <v>81</v>
      </c>
      <c r="AY276" s="19" t="s">
        <v>152</v>
      </c>
      <c r="BE276" s="229">
        <f>IF(N276="základní",J276,0)</f>
        <v>0</v>
      </c>
      <c r="BF276" s="229">
        <f>IF(N276="snížená",J276,0)</f>
        <v>0</v>
      </c>
      <c r="BG276" s="229">
        <f>IF(N276="zákl. přenesená",J276,0)</f>
        <v>0</v>
      </c>
      <c r="BH276" s="229">
        <f>IF(N276="sníž. přenesená",J276,0)</f>
        <v>0</v>
      </c>
      <c r="BI276" s="229">
        <f>IF(N276="nulová",J276,0)</f>
        <v>0</v>
      </c>
      <c r="BJ276" s="19" t="s">
        <v>79</v>
      </c>
      <c r="BK276" s="229">
        <f>ROUND(I276*H276,2)</f>
        <v>0</v>
      </c>
      <c r="BL276" s="19" t="s">
        <v>159</v>
      </c>
      <c r="BM276" s="228" t="s">
        <v>374</v>
      </c>
    </row>
    <row r="277" spans="1:47" s="2" customFormat="1" ht="12">
      <c r="A277" s="40"/>
      <c r="B277" s="41"/>
      <c r="C277" s="42"/>
      <c r="D277" s="230" t="s">
        <v>161</v>
      </c>
      <c r="E277" s="42"/>
      <c r="F277" s="231" t="s">
        <v>375</v>
      </c>
      <c r="G277" s="42"/>
      <c r="H277" s="42"/>
      <c r="I277" s="232"/>
      <c r="J277" s="42"/>
      <c r="K277" s="42"/>
      <c r="L277" s="46"/>
      <c r="M277" s="233"/>
      <c r="N277" s="234"/>
      <c r="O277" s="86"/>
      <c r="P277" s="86"/>
      <c r="Q277" s="86"/>
      <c r="R277" s="86"/>
      <c r="S277" s="86"/>
      <c r="T277" s="87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T277" s="19" t="s">
        <v>161</v>
      </c>
      <c r="AU277" s="19" t="s">
        <v>81</v>
      </c>
    </row>
    <row r="278" spans="1:51" s="13" customFormat="1" ht="12">
      <c r="A278" s="13"/>
      <c r="B278" s="235"/>
      <c r="C278" s="236"/>
      <c r="D278" s="230" t="s">
        <v>163</v>
      </c>
      <c r="E278" s="237" t="s">
        <v>19</v>
      </c>
      <c r="F278" s="238" t="s">
        <v>298</v>
      </c>
      <c r="G278" s="236"/>
      <c r="H278" s="237" t="s">
        <v>19</v>
      </c>
      <c r="I278" s="239"/>
      <c r="J278" s="236"/>
      <c r="K278" s="236"/>
      <c r="L278" s="240"/>
      <c r="M278" s="241"/>
      <c r="N278" s="242"/>
      <c r="O278" s="242"/>
      <c r="P278" s="242"/>
      <c r="Q278" s="242"/>
      <c r="R278" s="242"/>
      <c r="S278" s="242"/>
      <c r="T278" s="24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4" t="s">
        <v>163</v>
      </c>
      <c r="AU278" s="244" t="s">
        <v>81</v>
      </c>
      <c r="AV278" s="13" t="s">
        <v>79</v>
      </c>
      <c r="AW278" s="13" t="s">
        <v>36</v>
      </c>
      <c r="AX278" s="13" t="s">
        <v>73</v>
      </c>
      <c r="AY278" s="244" t="s">
        <v>152</v>
      </c>
    </row>
    <row r="279" spans="1:51" s="14" customFormat="1" ht="12">
      <c r="A279" s="14"/>
      <c r="B279" s="245"/>
      <c r="C279" s="246"/>
      <c r="D279" s="230" t="s">
        <v>163</v>
      </c>
      <c r="E279" s="247" t="s">
        <v>19</v>
      </c>
      <c r="F279" s="248" t="s">
        <v>376</v>
      </c>
      <c r="G279" s="246"/>
      <c r="H279" s="249">
        <v>429.975</v>
      </c>
      <c r="I279" s="250"/>
      <c r="J279" s="246"/>
      <c r="K279" s="246"/>
      <c r="L279" s="251"/>
      <c r="M279" s="252"/>
      <c r="N279" s="253"/>
      <c r="O279" s="253"/>
      <c r="P279" s="253"/>
      <c r="Q279" s="253"/>
      <c r="R279" s="253"/>
      <c r="S279" s="253"/>
      <c r="T279" s="25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55" t="s">
        <v>163</v>
      </c>
      <c r="AU279" s="255" t="s">
        <v>81</v>
      </c>
      <c r="AV279" s="14" t="s">
        <v>81</v>
      </c>
      <c r="AW279" s="14" t="s">
        <v>36</v>
      </c>
      <c r="AX279" s="14" t="s">
        <v>73</v>
      </c>
      <c r="AY279" s="255" t="s">
        <v>152</v>
      </c>
    </row>
    <row r="280" spans="1:51" s="13" customFormat="1" ht="12">
      <c r="A280" s="13"/>
      <c r="B280" s="235"/>
      <c r="C280" s="236"/>
      <c r="D280" s="230" t="s">
        <v>163</v>
      </c>
      <c r="E280" s="237" t="s">
        <v>19</v>
      </c>
      <c r="F280" s="238" t="s">
        <v>281</v>
      </c>
      <c r="G280" s="236"/>
      <c r="H280" s="237" t="s">
        <v>19</v>
      </c>
      <c r="I280" s="239"/>
      <c r="J280" s="236"/>
      <c r="K280" s="236"/>
      <c r="L280" s="240"/>
      <c r="M280" s="241"/>
      <c r="N280" s="242"/>
      <c r="O280" s="242"/>
      <c r="P280" s="242"/>
      <c r="Q280" s="242"/>
      <c r="R280" s="242"/>
      <c r="S280" s="242"/>
      <c r="T280" s="24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4" t="s">
        <v>163</v>
      </c>
      <c r="AU280" s="244" t="s">
        <v>81</v>
      </c>
      <c r="AV280" s="13" t="s">
        <v>79</v>
      </c>
      <c r="AW280" s="13" t="s">
        <v>36</v>
      </c>
      <c r="AX280" s="13" t="s">
        <v>73</v>
      </c>
      <c r="AY280" s="244" t="s">
        <v>152</v>
      </c>
    </row>
    <row r="281" spans="1:51" s="14" customFormat="1" ht="12">
      <c r="A281" s="14"/>
      <c r="B281" s="245"/>
      <c r="C281" s="246"/>
      <c r="D281" s="230" t="s">
        <v>163</v>
      </c>
      <c r="E281" s="247" t="s">
        <v>19</v>
      </c>
      <c r="F281" s="248" t="s">
        <v>275</v>
      </c>
      <c r="G281" s="246"/>
      <c r="H281" s="249">
        <v>1.042</v>
      </c>
      <c r="I281" s="250"/>
      <c r="J281" s="246"/>
      <c r="K281" s="246"/>
      <c r="L281" s="251"/>
      <c r="M281" s="252"/>
      <c r="N281" s="253"/>
      <c r="O281" s="253"/>
      <c r="P281" s="253"/>
      <c r="Q281" s="253"/>
      <c r="R281" s="253"/>
      <c r="S281" s="253"/>
      <c r="T281" s="25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55" t="s">
        <v>163</v>
      </c>
      <c r="AU281" s="255" t="s">
        <v>81</v>
      </c>
      <c r="AV281" s="14" t="s">
        <v>81</v>
      </c>
      <c r="AW281" s="14" t="s">
        <v>36</v>
      </c>
      <c r="AX281" s="14" t="s">
        <v>73</v>
      </c>
      <c r="AY281" s="255" t="s">
        <v>152</v>
      </c>
    </row>
    <row r="282" spans="1:51" s="15" customFormat="1" ht="12">
      <c r="A282" s="15"/>
      <c r="B282" s="256"/>
      <c r="C282" s="257"/>
      <c r="D282" s="230" t="s">
        <v>163</v>
      </c>
      <c r="E282" s="258" t="s">
        <v>19</v>
      </c>
      <c r="F282" s="259" t="s">
        <v>167</v>
      </c>
      <c r="G282" s="257"/>
      <c r="H282" s="260">
        <v>431.017</v>
      </c>
      <c r="I282" s="261"/>
      <c r="J282" s="257"/>
      <c r="K282" s="257"/>
      <c r="L282" s="262"/>
      <c r="M282" s="263"/>
      <c r="N282" s="264"/>
      <c r="O282" s="264"/>
      <c r="P282" s="264"/>
      <c r="Q282" s="264"/>
      <c r="R282" s="264"/>
      <c r="S282" s="264"/>
      <c r="T282" s="26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T282" s="266" t="s">
        <v>163</v>
      </c>
      <c r="AU282" s="266" t="s">
        <v>81</v>
      </c>
      <c r="AV282" s="15" t="s">
        <v>159</v>
      </c>
      <c r="AW282" s="15" t="s">
        <v>36</v>
      </c>
      <c r="AX282" s="15" t="s">
        <v>79</v>
      </c>
      <c r="AY282" s="266" t="s">
        <v>152</v>
      </c>
    </row>
    <row r="283" spans="1:63" s="12" customFormat="1" ht="22.8" customHeight="1">
      <c r="A283" s="12"/>
      <c r="B283" s="201"/>
      <c r="C283" s="202"/>
      <c r="D283" s="203" t="s">
        <v>72</v>
      </c>
      <c r="E283" s="215" t="s">
        <v>232</v>
      </c>
      <c r="F283" s="215" t="s">
        <v>377</v>
      </c>
      <c r="G283" s="202"/>
      <c r="H283" s="202"/>
      <c r="I283" s="205"/>
      <c r="J283" s="216">
        <f>BK283</f>
        <v>0</v>
      </c>
      <c r="K283" s="202"/>
      <c r="L283" s="207"/>
      <c r="M283" s="208"/>
      <c r="N283" s="209"/>
      <c r="O283" s="209"/>
      <c r="P283" s="210">
        <f>SUM(P284:P287)</f>
        <v>0</v>
      </c>
      <c r="Q283" s="209"/>
      <c r="R283" s="210">
        <f>SUM(R284:R287)</f>
        <v>0</v>
      </c>
      <c r="S283" s="209"/>
      <c r="T283" s="211">
        <f>SUM(T284:T287)</f>
        <v>2.5625</v>
      </c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R283" s="212" t="s">
        <v>79</v>
      </c>
      <c r="AT283" s="213" t="s">
        <v>72</v>
      </c>
      <c r="AU283" s="213" t="s">
        <v>79</v>
      </c>
      <c r="AY283" s="212" t="s">
        <v>152</v>
      </c>
      <c r="BK283" s="214">
        <f>SUM(BK284:BK287)</f>
        <v>0</v>
      </c>
    </row>
    <row r="284" spans="1:65" s="2" customFormat="1" ht="14.4" customHeight="1">
      <c r="A284" s="40"/>
      <c r="B284" s="41"/>
      <c r="C284" s="217" t="s">
        <v>378</v>
      </c>
      <c r="D284" s="217" t="s">
        <v>154</v>
      </c>
      <c r="E284" s="218" t="s">
        <v>379</v>
      </c>
      <c r="F284" s="219" t="s">
        <v>380</v>
      </c>
      <c r="G284" s="220" t="s">
        <v>381</v>
      </c>
      <c r="H284" s="221">
        <v>12.5</v>
      </c>
      <c r="I284" s="222"/>
      <c r="J284" s="223">
        <f>ROUND(I284*H284,2)</f>
        <v>0</v>
      </c>
      <c r="K284" s="219" t="s">
        <v>158</v>
      </c>
      <c r="L284" s="46"/>
      <c r="M284" s="224" t="s">
        <v>19</v>
      </c>
      <c r="N284" s="225" t="s">
        <v>44</v>
      </c>
      <c r="O284" s="86"/>
      <c r="P284" s="226">
        <f>O284*H284</f>
        <v>0</v>
      </c>
      <c r="Q284" s="226">
        <v>0</v>
      </c>
      <c r="R284" s="226">
        <f>Q284*H284</f>
        <v>0</v>
      </c>
      <c r="S284" s="226">
        <v>0.205</v>
      </c>
      <c r="T284" s="227">
        <f>S284*H284</f>
        <v>2.5625</v>
      </c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R284" s="228" t="s">
        <v>159</v>
      </c>
      <c r="AT284" s="228" t="s">
        <v>154</v>
      </c>
      <c r="AU284" s="228" t="s">
        <v>81</v>
      </c>
      <c r="AY284" s="19" t="s">
        <v>152</v>
      </c>
      <c r="BE284" s="229">
        <f>IF(N284="základní",J284,0)</f>
        <v>0</v>
      </c>
      <c r="BF284" s="229">
        <f>IF(N284="snížená",J284,0)</f>
        <v>0</v>
      </c>
      <c r="BG284" s="229">
        <f>IF(N284="zákl. přenesená",J284,0)</f>
        <v>0</v>
      </c>
      <c r="BH284" s="229">
        <f>IF(N284="sníž. přenesená",J284,0)</f>
        <v>0</v>
      </c>
      <c r="BI284" s="229">
        <f>IF(N284="nulová",J284,0)</f>
        <v>0</v>
      </c>
      <c r="BJ284" s="19" t="s">
        <v>79</v>
      </c>
      <c r="BK284" s="229">
        <f>ROUND(I284*H284,2)</f>
        <v>0</v>
      </c>
      <c r="BL284" s="19" t="s">
        <v>159</v>
      </c>
      <c r="BM284" s="228" t="s">
        <v>382</v>
      </c>
    </row>
    <row r="285" spans="1:47" s="2" customFormat="1" ht="12">
      <c r="A285" s="40"/>
      <c r="B285" s="41"/>
      <c r="C285" s="42"/>
      <c r="D285" s="230" t="s">
        <v>161</v>
      </c>
      <c r="E285" s="42"/>
      <c r="F285" s="231" t="s">
        <v>383</v>
      </c>
      <c r="G285" s="42"/>
      <c r="H285" s="42"/>
      <c r="I285" s="232"/>
      <c r="J285" s="42"/>
      <c r="K285" s="42"/>
      <c r="L285" s="46"/>
      <c r="M285" s="233"/>
      <c r="N285" s="234"/>
      <c r="O285" s="86"/>
      <c r="P285" s="86"/>
      <c r="Q285" s="86"/>
      <c r="R285" s="86"/>
      <c r="S285" s="86"/>
      <c r="T285" s="87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T285" s="19" t="s">
        <v>161</v>
      </c>
      <c r="AU285" s="19" t="s">
        <v>81</v>
      </c>
    </row>
    <row r="286" spans="1:51" s="13" customFormat="1" ht="12">
      <c r="A286" s="13"/>
      <c r="B286" s="235"/>
      <c r="C286" s="236"/>
      <c r="D286" s="230" t="s">
        <v>163</v>
      </c>
      <c r="E286" s="237" t="s">
        <v>19</v>
      </c>
      <c r="F286" s="238" t="s">
        <v>384</v>
      </c>
      <c r="G286" s="236"/>
      <c r="H286" s="237" t="s">
        <v>19</v>
      </c>
      <c r="I286" s="239"/>
      <c r="J286" s="236"/>
      <c r="K286" s="236"/>
      <c r="L286" s="240"/>
      <c r="M286" s="241"/>
      <c r="N286" s="242"/>
      <c r="O286" s="242"/>
      <c r="P286" s="242"/>
      <c r="Q286" s="242"/>
      <c r="R286" s="242"/>
      <c r="S286" s="242"/>
      <c r="T286" s="24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4" t="s">
        <v>163</v>
      </c>
      <c r="AU286" s="244" t="s">
        <v>81</v>
      </c>
      <c r="AV286" s="13" t="s">
        <v>79</v>
      </c>
      <c r="AW286" s="13" t="s">
        <v>36</v>
      </c>
      <c r="AX286" s="13" t="s">
        <v>73</v>
      </c>
      <c r="AY286" s="244" t="s">
        <v>152</v>
      </c>
    </row>
    <row r="287" spans="1:51" s="14" customFormat="1" ht="12">
      <c r="A287" s="14"/>
      <c r="B287" s="245"/>
      <c r="C287" s="246"/>
      <c r="D287" s="230" t="s">
        <v>163</v>
      </c>
      <c r="E287" s="247" t="s">
        <v>19</v>
      </c>
      <c r="F287" s="248" t="s">
        <v>385</v>
      </c>
      <c r="G287" s="246"/>
      <c r="H287" s="249">
        <v>12.5</v>
      </c>
      <c r="I287" s="250"/>
      <c r="J287" s="246"/>
      <c r="K287" s="246"/>
      <c r="L287" s="251"/>
      <c r="M287" s="252"/>
      <c r="N287" s="253"/>
      <c r="O287" s="253"/>
      <c r="P287" s="253"/>
      <c r="Q287" s="253"/>
      <c r="R287" s="253"/>
      <c r="S287" s="253"/>
      <c r="T287" s="25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55" t="s">
        <v>163</v>
      </c>
      <c r="AU287" s="255" t="s">
        <v>81</v>
      </c>
      <c r="AV287" s="14" t="s">
        <v>81</v>
      </c>
      <c r="AW287" s="14" t="s">
        <v>36</v>
      </c>
      <c r="AX287" s="14" t="s">
        <v>79</v>
      </c>
      <c r="AY287" s="255" t="s">
        <v>152</v>
      </c>
    </row>
    <row r="288" spans="1:63" s="12" customFormat="1" ht="22.8" customHeight="1">
      <c r="A288" s="12"/>
      <c r="B288" s="201"/>
      <c r="C288" s="202"/>
      <c r="D288" s="203" t="s">
        <v>72</v>
      </c>
      <c r="E288" s="215" t="s">
        <v>386</v>
      </c>
      <c r="F288" s="215" t="s">
        <v>387</v>
      </c>
      <c r="G288" s="202"/>
      <c r="H288" s="202"/>
      <c r="I288" s="205"/>
      <c r="J288" s="216">
        <f>BK288</f>
        <v>0</v>
      </c>
      <c r="K288" s="202"/>
      <c r="L288" s="207"/>
      <c r="M288" s="208"/>
      <c r="N288" s="209"/>
      <c r="O288" s="209"/>
      <c r="P288" s="210">
        <f>SUM(P289:P300)</f>
        <v>0</v>
      </c>
      <c r="Q288" s="209"/>
      <c r="R288" s="210">
        <f>SUM(R289:R300)</f>
        <v>0</v>
      </c>
      <c r="S288" s="209"/>
      <c r="T288" s="211">
        <f>SUM(T289:T300)</f>
        <v>0</v>
      </c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R288" s="212" t="s">
        <v>79</v>
      </c>
      <c r="AT288" s="213" t="s">
        <v>72</v>
      </c>
      <c r="AU288" s="213" t="s">
        <v>79</v>
      </c>
      <c r="AY288" s="212" t="s">
        <v>152</v>
      </c>
      <c r="BK288" s="214">
        <f>SUM(BK289:BK300)</f>
        <v>0</v>
      </c>
    </row>
    <row r="289" spans="1:65" s="2" customFormat="1" ht="14.4" customHeight="1">
      <c r="A289" s="40"/>
      <c r="B289" s="41"/>
      <c r="C289" s="217" t="s">
        <v>388</v>
      </c>
      <c r="D289" s="217" t="s">
        <v>154</v>
      </c>
      <c r="E289" s="218" t="s">
        <v>389</v>
      </c>
      <c r="F289" s="219" t="s">
        <v>390</v>
      </c>
      <c r="G289" s="220" t="s">
        <v>212</v>
      </c>
      <c r="H289" s="221">
        <v>7</v>
      </c>
      <c r="I289" s="222"/>
      <c r="J289" s="223">
        <f>ROUND(I289*H289,2)</f>
        <v>0</v>
      </c>
      <c r="K289" s="219" t="s">
        <v>158</v>
      </c>
      <c r="L289" s="46"/>
      <c r="M289" s="224" t="s">
        <v>19</v>
      </c>
      <c r="N289" s="225" t="s">
        <v>44</v>
      </c>
      <c r="O289" s="86"/>
      <c r="P289" s="226">
        <f>O289*H289</f>
        <v>0</v>
      </c>
      <c r="Q289" s="226">
        <v>0</v>
      </c>
      <c r="R289" s="226">
        <f>Q289*H289</f>
        <v>0</v>
      </c>
      <c r="S289" s="226">
        <v>0</v>
      </c>
      <c r="T289" s="227">
        <f>S289*H289</f>
        <v>0</v>
      </c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R289" s="228" t="s">
        <v>159</v>
      </c>
      <c r="AT289" s="228" t="s">
        <v>154</v>
      </c>
      <c r="AU289" s="228" t="s">
        <v>81</v>
      </c>
      <c r="AY289" s="19" t="s">
        <v>152</v>
      </c>
      <c r="BE289" s="229">
        <f>IF(N289="základní",J289,0)</f>
        <v>0</v>
      </c>
      <c r="BF289" s="229">
        <f>IF(N289="snížená",J289,0)</f>
        <v>0</v>
      </c>
      <c r="BG289" s="229">
        <f>IF(N289="zákl. přenesená",J289,0)</f>
        <v>0</v>
      </c>
      <c r="BH289" s="229">
        <f>IF(N289="sníž. přenesená",J289,0)</f>
        <v>0</v>
      </c>
      <c r="BI289" s="229">
        <f>IF(N289="nulová",J289,0)</f>
        <v>0</v>
      </c>
      <c r="BJ289" s="19" t="s">
        <v>79</v>
      </c>
      <c r="BK289" s="229">
        <f>ROUND(I289*H289,2)</f>
        <v>0</v>
      </c>
      <c r="BL289" s="19" t="s">
        <v>159</v>
      </c>
      <c r="BM289" s="228" t="s">
        <v>391</v>
      </c>
    </row>
    <row r="290" spans="1:47" s="2" customFormat="1" ht="12">
      <c r="A290" s="40"/>
      <c r="B290" s="41"/>
      <c r="C290" s="42"/>
      <c r="D290" s="230" t="s">
        <v>161</v>
      </c>
      <c r="E290" s="42"/>
      <c r="F290" s="231" t="s">
        <v>392</v>
      </c>
      <c r="G290" s="42"/>
      <c r="H290" s="42"/>
      <c r="I290" s="232"/>
      <c r="J290" s="42"/>
      <c r="K290" s="42"/>
      <c r="L290" s="46"/>
      <c r="M290" s="233"/>
      <c r="N290" s="234"/>
      <c r="O290" s="86"/>
      <c r="P290" s="86"/>
      <c r="Q290" s="86"/>
      <c r="R290" s="86"/>
      <c r="S290" s="86"/>
      <c r="T290" s="87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T290" s="19" t="s">
        <v>161</v>
      </c>
      <c r="AU290" s="19" t="s">
        <v>81</v>
      </c>
    </row>
    <row r="291" spans="1:51" s="13" customFormat="1" ht="12">
      <c r="A291" s="13"/>
      <c r="B291" s="235"/>
      <c r="C291" s="236"/>
      <c r="D291" s="230" t="s">
        <v>163</v>
      </c>
      <c r="E291" s="237" t="s">
        <v>19</v>
      </c>
      <c r="F291" s="238" t="s">
        <v>393</v>
      </c>
      <c r="G291" s="236"/>
      <c r="H291" s="237" t="s">
        <v>19</v>
      </c>
      <c r="I291" s="239"/>
      <c r="J291" s="236"/>
      <c r="K291" s="236"/>
      <c r="L291" s="240"/>
      <c r="M291" s="241"/>
      <c r="N291" s="242"/>
      <c r="O291" s="242"/>
      <c r="P291" s="242"/>
      <c r="Q291" s="242"/>
      <c r="R291" s="242"/>
      <c r="S291" s="242"/>
      <c r="T291" s="24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4" t="s">
        <v>163</v>
      </c>
      <c r="AU291" s="244" t="s">
        <v>81</v>
      </c>
      <c r="AV291" s="13" t="s">
        <v>79</v>
      </c>
      <c r="AW291" s="13" t="s">
        <v>36</v>
      </c>
      <c r="AX291" s="13" t="s">
        <v>73</v>
      </c>
      <c r="AY291" s="244" t="s">
        <v>152</v>
      </c>
    </row>
    <row r="292" spans="1:51" s="14" customFormat="1" ht="12">
      <c r="A292" s="14"/>
      <c r="B292" s="245"/>
      <c r="C292" s="246"/>
      <c r="D292" s="230" t="s">
        <v>163</v>
      </c>
      <c r="E292" s="247" t="s">
        <v>19</v>
      </c>
      <c r="F292" s="248" t="s">
        <v>209</v>
      </c>
      <c r="G292" s="246"/>
      <c r="H292" s="249">
        <v>7</v>
      </c>
      <c r="I292" s="250"/>
      <c r="J292" s="246"/>
      <c r="K292" s="246"/>
      <c r="L292" s="251"/>
      <c r="M292" s="252"/>
      <c r="N292" s="253"/>
      <c r="O292" s="253"/>
      <c r="P292" s="253"/>
      <c r="Q292" s="253"/>
      <c r="R292" s="253"/>
      <c r="S292" s="253"/>
      <c r="T292" s="25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55" t="s">
        <v>163</v>
      </c>
      <c r="AU292" s="255" t="s">
        <v>81</v>
      </c>
      <c r="AV292" s="14" t="s">
        <v>81</v>
      </c>
      <c r="AW292" s="14" t="s">
        <v>36</v>
      </c>
      <c r="AX292" s="14" t="s">
        <v>79</v>
      </c>
      <c r="AY292" s="255" t="s">
        <v>152</v>
      </c>
    </row>
    <row r="293" spans="1:65" s="2" customFormat="1" ht="14.4" customHeight="1">
      <c r="A293" s="40"/>
      <c r="B293" s="41"/>
      <c r="C293" s="217" t="s">
        <v>394</v>
      </c>
      <c r="D293" s="217" t="s">
        <v>154</v>
      </c>
      <c r="E293" s="218" t="s">
        <v>395</v>
      </c>
      <c r="F293" s="219" t="s">
        <v>396</v>
      </c>
      <c r="G293" s="220" t="s">
        <v>212</v>
      </c>
      <c r="H293" s="221">
        <v>7</v>
      </c>
      <c r="I293" s="222"/>
      <c r="J293" s="223">
        <f>ROUND(I293*H293,2)</f>
        <v>0</v>
      </c>
      <c r="K293" s="219" t="s">
        <v>158</v>
      </c>
      <c r="L293" s="46"/>
      <c r="M293" s="224" t="s">
        <v>19</v>
      </c>
      <c r="N293" s="225" t="s">
        <v>44</v>
      </c>
      <c r="O293" s="86"/>
      <c r="P293" s="226">
        <f>O293*H293</f>
        <v>0</v>
      </c>
      <c r="Q293" s="226">
        <v>0</v>
      </c>
      <c r="R293" s="226">
        <f>Q293*H293</f>
        <v>0</v>
      </c>
      <c r="S293" s="226">
        <v>0</v>
      </c>
      <c r="T293" s="227">
        <f>S293*H293</f>
        <v>0</v>
      </c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R293" s="228" t="s">
        <v>159</v>
      </c>
      <c r="AT293" s="228" t="s">
        <v>154</v>
      </c>
      <c r="AU293" s="228" t="s">
        <v>81</v>
      </c>
      <c r="AY293" s="19" t="s">
        <v>152</v>
      </c>
      <c r="BE293" s="229">
        <f>IF(N293="základní",J293,0)</f>
        <v>0</v>
      </c>
      <c r="BF293" s="229">
        <f>IF(N293="snížená",J293,0)</f>
        <v>0</v>
      </c>
      <c r="BG293" s="229">
        <f>IF(N293="zákl. přenesená",J293,0)</f>
        <v>0</v>
      </c>
      <c r="BH293" s="229">
        <f>IF(N293="sníž. přenesená",J293,0)</f>
        <v>0</v>
      </c>
      <c r="BI293" s="229">
        <f>IF(N293="nulová",J293,0)</f>
        <v>0</v>
      </c>
      <c r="BJ293" s="19" t="s">
        <v>79</v>
      </c>
      <c r="BK293" s="229">
        <f>ROUND(I293*H293,2)</f>
        <v>0</v>
      </c>
      <c r="BL293" s="19" t="s">
        <v>159</v>
      </c>
      <c r="BM293" s="228" t="s">
        <v>397</v>
      </c>
    </row>
    <row r="294" spans="1:47" s="2" customFormat="1" ht="12">
      <c r="A294" s="40"/>
      <c r="B294" s="41"/>
      <c r="C294" s="42"/>
      <c r="D294" s="230" t="s">
        <v>161</v>
      </c>
      <c r="E294" s="42"/>
      <c r="F294" s="231" t="s">
        <v>398</v>
      </c>
      <c r="G294" s="42"/>
      <c r="H294" s="42"/>
      <c r="I294" s="232"/>
      <c r="J294" s="42"/>
      <c r="K294" s="42"/>
      <c r="L294" s="46"/>
      <c r="M294" s="233"/>
      <c r="N294" s="234"/>
      <c r="O294" s="86"/>
      <c r="P294" s="86"/>
      <c r="Q294" s="86"/>
      <c r="R294" s="86"/>
      <c r="S294" s="86"/>
      <c r="T294" s="87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T294" s="19" t="s">
        <v>161</v>
      </c>
      <c r="AU294" s="19" t="s">
        <v>81</v>
      </c>
    </row>
    <row r="295" spans="1:51" s="13" customFormat="1" ht="12">
      <c r="A295" s="13"/>
      <c r="B295" s="235"/>
      <c r="C295" s="236"/>
      <c r="D295" s="230" t="s">
        <v>163</v>
      </c>
      <c r="E295" s="237" t="s">
        <v>19</v>
      </c>
      <c r="F295" s="238" t="s">
        <v>215</v>
      </c>
      <c r="G295" s="236"/>
      <c r="H295" s="237" t="s">
        <v>19</v>
      </c>
      <c r="I295" s="239"/>
      <c r="J295" s="236"/>
      <c r="K295" s="236"/>
      <c r="L295" s="240"/>
      <c r="M295" s="241"/>
      <c r="N295" s="242"/>
      <c r="O295" s="242"/>
      <c r="P295" s="242"/>
      <c r="Q295" s="242"/>
      <c r="R295" s="242"/>
      <c r="S295" s="242"/>
      <c r="T295" s="24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4" t="s">
        <v>163</v>
      </c>
      <c r="AU295" s="244" t="s">
        <v>81</v>
      </c>
      <c r="AV295" s="13" t="s">
        <v>79</v>
      </c>
      <c r="AW295" s="13" t="s">
        <v>36</v>
      </c>
      <c r="AX295" s="13" t="s">
        <v>73</v>
      </c>
      <c r="AY295" s="244" t="s">
        <v>152</v>
      </c>
    </row>
    <row r="296" spans="1:51" s="14" customFormat="1" ht="12">
      <c r="A296" s="14"/>
      <c r="B296" s="245"/>
      <c r="C296" s="246"/>
      <c r="D296" s="230" t="s">
        <v>163</v>
      </c>
      <c r="E296" s="247" t="s">
        <v>19</v>
      </c>
      <c r="F296" s="248" t="s">
        <v>209</v>
      </c>
      <c r="G296" s="246"/>
      <c r="H296" s="249">
        <v>7</v>
      </c>
      <c r="I296" s="250"/>
      <c r="J296" s="246"/>
      <c r="K296" s="246"/>
      <c r="L296" s="251"/>
      <c r="M296" s="252"/>
      <c r="N296" s="253"/>
      <c r="O296" s="253"/>
      <c r="P296" s="253"/>
      <c r="Q296" s="253"/>
      <c r="R296" s="253"/>
      <c r="S296" s="253"/>
      <c r="T296" s="25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55" t="s">
        <v>163</v>
      </c>
      <c r="AU296" s="255" t="s">
        <v>81</v>
      </c>
      <c r="AV296" s="14" t="s">
        <v>81</v>
      </c>
      <c r="AW296" s="14" t="s">
        <v>36</v>
      </c>
      <c r="AX296" s="14" t="s">
        <v>79</v>
      </c>
      <c r="AY296" s="255" t="s">
        <v>152</v>
      </c>
    </row>
    <row r="297" spans="1:65" s="2" customFormat="1" ht="14.4" customHeight="1">
      <c r="A297" s="40"/>
      <c r="B297" s="41"/>
      <c r="C297" s="217" t="s">
        <v>399</v>
      </c>
      <c r="D297" s="217" t="s">
        <v>154</v>
      </c>
      <c r="E297" s="218" t="s">
        <v>400</v>
      </c>
      <c r="F297" s="219" t="s">
        <v>401</v>
      </c>
      <c r="G297" s="220" t="s">
        <v>212</v>
      </c>
      <c r="H297" s="221">
        <v>7</v>
      </c>
      <c r="I297" s="222"/>
      <c r="J297" s="223">
        <f>ROUND(I297*H297,2)</f>
        <v>0</v>
      </c>
      <c r="K297" s="219" t="s">
        <v>158</v>
      </c>
      <c r="L297" s="46"/>
      <c r="M297" s="224" t="s">
        <v>19</v>
      </c>
      <c r="N297" s="225" t="s">
        <v>44</v>
      </c>
      <c r="O297" s="86"/>
      <c r="P297" s="226">
        <f>O297*H297</f>
        <v>0</v>
      </c>
      <c r="Q297" s="226">
        <v>0</v>
      </c>
      <c r="R297" s="226">
        <f>Q297*H297</f>
        <v>0</v>
      </c>
      <c r="S297" s="226">
        <v>0</v>
      </c>
      <c r="T297" s="227">
        <f>S297*H297</f>
        <v>0</v>
      </c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R297" s="228" t="s">
        <v>159</v>
      </c>
      <c r="AT297" s="228" t="s">
        <v>154</v>
      </c>
      <c r="AU297" s="228" t="s">
        <v>81</v>
      </c>
      <c r="AY297" s="19" t="s">
        <v>152</v>
      </c>
      <c r="BE297" s="229">
        <f>IF(N297="základní",J297,0)</f>
        <v>0</v>
      </c>
      <c r="BF297" s="229">
        <f>IF(N297="snížená",J297,0)</f>
        <v>0</v>
      </c>
      <c r="BG297" s="229">
        <f>IF(N297="zákl. přenesená",J297,0)</f>
        <v>0</v>
      </c>
      <c r="BH297" s="229">
        <f>IF(N297="sníž. přenesená",J297,0)</f>
        <v>0</v>
      </c>
      <c r="BI297" s="229">
        <f>IF(N297="nulová",J297,0)</f>
        <v>0</v>
      </c>
      <c r="BJ297" s="19" t="s">
        <v>79</v>
      </c>
      <c r="BK297" s="229">
        <f>ROUND(I297*H297,2)</f>
        <v>0</v>
      </c>
      <c r="BL297" s="19" t="s">
        <v>159</v>
      </c>
      <c r="BM297" s="228" t="s">
        <v>402</v>
      </c>
    </row>
    <row r="298" spans="1:47" s="2" customFormat="1" ht="12">
      <c r="A298" s="40"/>
      <c r="B298" s="41"/>
      <c r="C298" s="42"/>
      <c r="D298" s="230" t="s">
        <v>161</v>
      </c>
      <c r="E298" s="42"/>
      <c r="F298" s="231" t="s">
        <v>403</v>
      </c>
      <c r="G298" s="42"/>
      <c r="H298" s="42"/>
      <c r="I298" s="232"/>
      <c r="J298" s="42"/>
      <c r="K298" s="42"/>
      <c r="L298" s="46"/>
      <c r="M298" s="233"/>
      <c r="N298" s="234"/>
      <c r="O298" s="86"/>
      <c r="P298" s="86"/>
      <c r="Q298" s="86"/>
      <c r="R298" s="86"/>
      <c r="S298" s="86"/>
      <c r="T298" s="87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T298" s="19" t="s">
        <v>161</v>
      </c>
      <c r="AU298" s="19" t="s">
        <v>81</v>
      </c>
    </row>
    <row r="299" spans="1:51" s="13" customFormat="1" ht="12">
      <c r="A299" s="13"/>
      <c r="B299" s="235"/>
      <c r="C299" s="236"/>
      <c r="D299" s="230" t="s">
        <v>163</v>
      </c>
      <c r="E299" s="237" t="s">
        <v>19</v>
      </c>
      <c r="F299" s="238" t="s">
        <v>215</v>
      </c>
      <c r="G299" s="236"/>
      <c r="H299" s="237" t="s">
        <v>19</v>
      </c>
      <c r="I299" s="239"/>
      <c r="J299" s="236"/>
      <c r="K299" s="236"/>
      <c r="L299" s="240"/>
      <c r="M299" s="241"/>
      <c r="N299" s="242"/>
      <c r="O299" s="242"/>
      <c r="P299" s="242"/>
      <c r="Q299" s="242"/>
      <c r="R299" s="242"/>
      <c r="S299" s="242"/>
      <c r="T299" s="24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4" t="s">
        <v>163</v>
      </c>
      <c r="AU299" s="244" t="s">
        <v>81</v>
      </c>
      <c r="AV299" s="13" t="s">
        <v>79</v>
      </c>
      <c r="AW299" s="13" t="s">
        <v>36</v>
      </c>
      <c r="AX299" s="13" t="s">
        <v>73</v>
      </c>
      <c r="AY299" s="244" t="s">
        <v>152</v>
      </c>
    </row>
    <row r="300" spans="1:51" s="14" customFormat="1" ht="12">
      <c r="A300" s="14"/>
      <c r="B300" s="245"/>
      <c r="C300" s="246"/>
      <c r="D300" s="230" t="s">
        <v>163</v>
      </c>
      <c r="E300" s="247" t="s">
        <v>19</v>
      </c>
      <c r="F300" s="248" t="s">
        <v>209</v>
      </c>
      <c r="G300" s="246"/>
      <c r="H300" s="249">
        <v>7</v>
      </c>
      <c r="I300" s="250"/>
      <c r="J300" s="246"/>
      <c r="K300" s="246"/>
      <c r="L300" s="251"/>
      <c r="M300" s="252"/>
      <c r="N300" s="253"/>
      <c r="O300" s="253"/>
      <c r="P300" s="253"/>
      <c r="Q300" s="253"/>
      <c r="R300" s="253"/>
      <c r="S300" s="253"/>
      <c r="T300" s="25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55" t="s">
        <v>163</v>
      </c>
      <c r="AU300" s="255" t="s">
        <v>81</v>
      </c>
      <c r="AV300" s="14" t="s">
        <v>81</v>
      </c>
      <c r="AW300" s="14" t="s">
        <v>36</v>
      </c>
      <c r="AX300" s="14" t="s">
        <v>79</v>
      </c>
      <c r="AY300" s="255" t="s">
        <v>152</v>
      </c>
    </row>
    <row r="301" spans="1:63" s="12" customFormat="1" ht="22.8" customHeight="1">
      <c r="A301" s="12"/>
      <c r="B301" s="201"/>
      <c r="C301" s="202"/>
      <c r="D301" s="203" t="s">
        <v>72</v>
      </c>
      <c r="E301" s="215" t="s">
        <v>81</v>
      </c>
      <c r="F301" s="215" t="s">
        <v>404</v>
      </c>
      <c r="G301" s="202"/>
      <c r="H301" s="202"/>
      <c r="I301" s="205"/>
      <c r="J301" s="216">
        <f>BK301</f>
        <v>0</v>
      </c>
      <c r="K301" s="202"/>
      <c r="L301" s="207"/>
      <c r="M301" s="208"/>
      <c r="N301" s="209"/>
      <c r="O301" s="209"/>
      <c r="P301" s="210">
        <f>SUM(P302:P310)</f>
        <v>0</v>
      </c>
      <c r="Q301" s="209"/>
      <c r="R301" s="210">
        <f>SUM(R302:R310)</f>
        <v>0.2449212</v>
      </c>
      <c r="S301" s="209"/>
      <c r="T301" s="211">
        <f>SUM(T302:T310)</f>
        <v>0</v>
      </c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R301" s="212" t="s">
        <v>79</v>
      </c>
      <c r="AT301" s="213" t="s">
        <v>72</v>
      </c>
      <c r="AU301" s="213" t="s">
        <v>79</v>
      </c>
      <c r="AY301" s="212" t="s">
        <v>152</v>
      </c>
      <c r="BK301" s="214">
        <f>SUM(BK302:BK310)</f>
        <v>0</v>
      </c>
    </row>
    <row r="302" spans="1:65" s="2" customFormat="1" ht="14.4" customHeight="1">
      <c r="A302" s="40"/>
      <c r="B302" s="41"/>
      <c r="C302" s="217" t="s">
        <v>405</v>
      </c>
      <c r="D302" s="217" t="s">
        <v>154</v>
      </c>
      <c r="E302" s="218" t="s">
        <v>406</v>
      </c>
      <c r="F302" s="219" t="s">
        <v>407</v>
      </c>
      <c r="G302" s="220" t="s">
        <v>294</v>
      </c>
      <c r="H302" s="221">
        <v>0.216</v>
      </c>
      <c r="I302" s="222"/>
      <c r="J302" s="223">
        <f>ROUND(I302*H302,2)</f>
        <v>0</v>
      </c>
      <c r="K302" s="219" t="s">
        <v>158</v>
      </c>
      <c r="L302" s="46"/>
      <c r="M302" s="224" t="s">
        <v>19</v>
      </c>
      <c r="N302" s="225" t="s">
        <v>44</v>
      </c>
      <c r="O302" s="86"/>
      <c r="P302" s="226">
        <f>O302*H302</f>
        <v>0</v>
      </c>
      <c r="Q302" s="226">
        <v>0.10445</v>
      </c>
      <c r="R302" s="226">
        <f>Q302*H302</f>
        <v>0.0225612</v>
      </c>
      <c r="S302" s="226">
        <v>0</v>
      </c>
      <c r="T302" s="227">
        <f>S302*H302</f>
        <v>0</v>
      </c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R302" s="228" t="s">
        <v>159</v>
      </c>
      <c r="AT302" s="228" t="s">
        <v>154</v>
      </c>
      <c r="AU302" s="228" t="s">
        <v>81</v>
      </c>
      <c r="AY302" s="19" t="s">
        <v>152</v>
      </c>
      <c r="BE302" s="229">
        <f>IF(N302="základní",J302,0)</f>
        <v>0</v>
      </c>
      <c r="BF302" s="229">
        <f>IF(N302="snížená",J302,0)</f>
        <v>0</v>
      </c>
      <c r="BG302" s="229">
        <f>IF(N302="zákl. přenesená",J302,0)</f>
        <v>0</v>
      </c>
      <c r="BH302" s="229">
        <f>IF(N302="sníž. přenesená",J302,0)</f>
        <v>0</v>
      </c>
      <c r="BI302" s="229">
        <f>IF(N302="nulová",J302,0)</f>
        <v>0</v>
      </c>
      <c r="BJ302" s="19" t="s">
        <v>79</v>
      </c>
      <c r="BK302" s="229">
        <f>ROUND(I302*H302,2)</f>
        <v>0</v>
      </c>
      <c r="BL302" s="19" t="s">
        <v>159</v>
      </c>
      <c r="BM302" s="228" t="s">
        <v>408</v>
      </c>
    </row>
    <row r="303" spans="1:47" s="2" customFormat="1" ht="12">
      <c r="A303" s="40"/>
      <c r="B303" s="41"/>
      <c r="C303" s="42"/>
      <c r="D303" s="230" t="s">
        <v>161</v>
      </c>
      <c r="E303" s="42"/>
      <c r="F303" s="231" t="s">
        <v>409</v>
      </c>
      <c r="G303" s="42"/>
      <c r="H303" s="42"/>
      <c r="I303" s="232"/>
      <c r="J303" s="42"/>
      <c r="K303" s="42"/>
      <c r="L303" s="46"/>
      <c r="M303" s="233"/>
      <c r="N303" s="234"/>
      <c r="O303" s="86"/>
      <c r="P303" s="86"/>
      <c r="Q303" s="86"/>
      <c r="R303" s="86"/>
      <c r="S303" s="86"/>
      <c r="T303" s="87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T303" s="19" t="s">
        <v>161</v>
      </c>
      <c r="AU303" s="19" t="s">
        <v>81</v>
      </c>
    </row>
    <row r="304" spans="1:51" s="13" customFormat="1" ht="12">
      <c r="A304" s="13"/>
      <c r="B304" s="235"/>
      <c r="C304" s="236"/>
      <c r="D304" s="230" t="s">
        <v>163</v>
      </c>
      <c r="E304" s="237" t="s">
        <v>19</v>
      </c>
      <c r="F304" s="238" t="s">
        <v>164</v>
      </c>
      <c r="G304" s="236"/>
      <c r="H304" s="237" t="s">
        <v>19</v>
      </c>
      <c r="I304" s="239"/>
      <c r="J304" s="236"/>
      <c r="K304" s="236"/>
      <c r="L304" s="240"/>
      <c r="M304" s="241"/>
      <c r="N304" s="242"/>
      <c r="O304" s="242"/>
      <c r="P304" s="242"/>
      <c r="Q304" s="242"/>
      <c r="R304" s="242"/>
      <c r="S304" s="242"/>
      <c r="T304" s="24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4" t="s">
        <v>163</v>
      </c>
      <c r="AU304" s="244" t="s">
        <v>81</v>
      </c>
      <c r="AV304" s="13" t="s">
        <v>79</v>
      </c>
      <c r="AW304" s="13" t="s">
        <v>36</v>
      </c>
      <c r="AX304" s="13" t="s">
        <v>73</v>
      </c>
      <c r="AY304" s="244" t="s">
        <v>152</v>
      </c>
    </row>
    <row r="305" spans="1:51" s="14" customFormat="1" ht="12">
      <c r="A305" s="14"/>
      <c r="B305" s="245"/>
      <c r="C305" s="246"/>
      <c r="D305" s="230" t="s">
        <v>163</v>
      </c>
      <c r="E305" s="247" t="s">
        <v>19</v>
      </c>
      <c r="F305" s="248" t="s">
        <v>410</v>
      </c>
      <c r="G305" s="246"/>
      <c r="H305" s="249">
        <v>0.216</v>
      </c>
      <c r="I305" s="250"/>
      <c r="J305" s="246"/>
      <c r="K305" s="246"/>
      <c r="L305" s="251"/>
      <c r="M305" s="252"/>
      <c r="N305" s="253"/>
      <c r="O305" s="253"/>
      <c r="P305" s="253"/>
      <c r="Q305" s="253"/>
      <c r="R305" s="253"/>
      <c r="S305" s="253"/>
      <c r="T305" s="25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55" t="s">
        <v>163</v>
      </c>
      <c r="AU305" s="255" t="s">
        <v>81</v>
      </c>
      <c r="AV305" s="14" t="s">
        <v>81</v>
      </c>
      <c r="AW305" s="14" t="s">
        <v>36</v>
      </c>
      <c r="AX305" s="14" t="s">
        <v>79</v>
      </c>
      <c r="AY305" s="255" t="s">
        <v>152</v>
      </c>
    </row>
    <row r="306" spans="1:65" s="2" customFormat="1" ht="14.4" customHeight="1">
      <c r="A306" s="40"/>
      <c r="B306" s="41"/>
      <c r="C306" s="267" t="s">
        <v>411</v>
      </c>
      <c r="D306" s="267" t="s">
        <v>360</v>
      </c>
      <c r="E306" s="268" t="s">
        <v>412</v>
      </c>
      <c r="F306" s="269" t="s">
        <v>413</v>
      </c>
      <c r="G306" s="270" t="s">
        <v>212</v>
      </c>
      <c r="H306" s="271">
        <v>1.02</v>
      </c>
      <c r="I306" s="272"/>
      <c r="J306" s="273">
        <f>ROUND(I306*H306,2)</f>
        <v>0</v>
      </c>
      <c r="K306" s="269" t="s">
        <v>19</v>
      </c>
      <c r="L306" s="274"/>
      <c r="M306" s="275" t="s">
        <v>19</v>
      </c>
      <c r="N306" s="276" t="s">
        <v>44</v>
      </c>
      <c r="O306" s="86"/>
      <c r="P306" s="226">
        <f>O306*H306</f>
        <v>0</v>
      </c>
      <c r="Q306" s="226">
        <v>0.218</v>
      </c>
      <c r="R306" s="226">
        <f>Q306*H306</f>
        <v>0.22236</v>
      </c>
      <c r="S306" s="226">
        <v>0</v>
      </c>
      <c r="T306" s="227">
        <f>S306*H306</f>
        <v>0</v>
      </c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R306" s="228" t="s">
        <v>216</v>
      </c>
      <c r="AT306" s="228" t="s">
        <v>360</v>
      </c>
      <c r="AU306" s="228" t="s">
        <v>81</v>
      </c>
      <c r="AY306" s="19" t="s">
        <v>152</v>
      </c>
      <c r="BE306" s="229">
        <f>IF(N306="základní",J306,0)</f>
        <v>0</v>
      </c>
      <c r="BF306" s="229">
        <f>IF(N306="snížená",J306,0)</f>
        <v>0</v>
      </c>
      <c r="BG306" s="229">
        <f>IF(N306="zákl. přenesená",J306,0)</f>
        <v>0</v>
      </c>
      <c r="BH306" s="229">
        <f>IF(N306="sníž. přenesená",J306,0)</f>
        <v>0</v>
      </c>
      <c r="BI306" s="229">
        <f>IF(N306="nulová",J306,0)</f>
        <v>0</v>
      </c>
      <c r="BJ306" s="19" t="s">
        <v>79</v>
      </c>
      <c r="BK306" s="229">
        <f>ROUND(I306*H306,2)</f>
        <v>0</v>
      </c>
      <c r="BL306" s="19" t="s">
        <v>159</v>
      </c>
      <c r="BM306" s="228" t="s">
        <v>414</v>
      </c>
    </row>
    <row r="307" spans="1:47" s="2" customFormat="1" ht="12">
      <c r="A307" s="40"/>
      <c r="B307" s="41"/>
      <c r="C307" s="42"/>
      <c r="D307" s="230" t="s">
        <v>161</v>
      </c>
      <c r="E307" s="42"/>
      <c r="F307" s="231" t="s">
        <v>413</v>
      </c>
      <c r="G307" s="42"/>
      <c r="H307" s="42"/>
      <c r="I307" s="232"/>
      <c r="J307" s="42"/>
      <c r="K307" s="42"/>
      <c r="L307" s="46"/>
      <c r="M307" s="233"/>
      <c r="N307" s="234"/>
      <c r="O307" s="86"/>
      <c r="P307" s="86"/>
      <c r="Q307" s="86"/>
      <c r="R307" s="86"/>
      <c r="S307" s="86"/>
      <c r="T307" s="87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T307" s="19" t="s">
        <v>161</v>
      </c>
      <c r="AU307" s="19" t="s">
        <v>81</v>
      </c>
    </row>
    <row r="308" spans="1:51" s="13" customFormat="1" ht="12">
      <c r="A308" s="13"/>
      <c r="B308" s="235"/>
      <c r="C308" s="236"/>
      <c r="D308" s="230" t="s">
        <v>163</v>
      </c>
      <c r="E308" s="237" t="s">
        <v>19</v>
      </c>
      <c r="F308" s="238" t="s">
        <v>415</v>
      </c>
      <c r="G308" s="236"/>
      <c r="H308" s="237" t="s">
        <v>19</v>
      </c>
      <c r="I308" s="239"/>
      <c r="J308" s="236"/>
      <c r="K308" s="236"/>
      <c r="L308" s="240"/>
      <c r="M308" s="241"/>
      <c r="N308" s="242"/>
      <c r="O308" s="242"/>
      <c r="P308" s="242"/>
      <c r="Q308" s="242"/>
      <c r="R308" s="242"/>
      <c r="S308" s="242"/>
      <c r="T308" s="24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44" t="s">
        <v>163</v>
      </c>
      <c r="AU308" s="244" t="s">
        <v>81</v>
      </c>
      <c r="AV308" s="13" t="s">
        <v>79</v>
      </c>
      <c r="AW308" s="13" t="s">
        <v>36</v>
      </c>
      <c r="AX308" s="13" t="s">
        <v>73</v>
      </c>
      <c r="AY308" s="244" t="s">
        <v>152</v>
      </c>
    </row>
    <row r="309" spans="1:51" s="14" customFormat="1" ht="12">
      <c r="A309" s="14"/>
      <c r="B309" s="245"/>
      <c r="C309" s="246"/>
      <c r="D309" s="230" t="s">
        <v>163</v>
      </c>
      <c r="E309" s="247" t="s">
        <v>19</v>
      </c>
      <c r="F309" s="248" t="s">
        <v>79</v>
      </c>
      <c r="G309" s="246"/>
      <c r="H309" s="249">
        <v>1</v>
      </c>
      <c r="I309" s="250"/>
      <c r="J309" s="246"/>
      <c r="K309" s="246"/>
      <c r="L309" s="251"/>
      <c r="M309" s="252"/>
      <c r="N309" s="253"/>
      <c r="O309" s="253"/>
      <c r="P309" s="253"/>
      <c r="Q309" s="253"/>
      <c r="R309" s="253"/>
      <c r="S309" s="253"/>
      <c r="T309" s="25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55" t="s">
        <v>163</v>
      </c>
      <c r="AU309" s="255" t="s">
        <v>81</v>
      </c>
      <c r="AV309" s="14" t="s">
        <v>81</v>
      </c>
      <c r="AW309" s="14" t="s">
        <v>36</v>
      </c>
      <c r="AX309" s="14" t="s">
        <v>73</v>
      </c>
      <c r="AY309" s="255" t="s">
        <v>152</v>
      </c>
    </row>
    <row r="310" spans="1:51" s="14" customFormat="1" ht="12">
      <c r="A310" s="14"/>
      <c r="B310" s="245"/>
      <c r="C310" s="246"/>
      <c r="D310" s="230" t="s">
        <v>163</v>
      </c>
      <c r="E310" s="247" t="s">
        <v>19</v>
      </c>
      <c r="F310" s="248" t="s">
        <v>416</v>
      </c>
      <c r="G310" s="246"/>
      <c r="H310" s="249">
        <v>1.02</v>
      </c>
      <c r="I310" s="250"/>
      <c r="J310" s="246"/>
      <c r="K310" s="246"/>
      <c r="L310" s="251"/>
      <c r="M310" s="252"/>
      <c r="N310" s="253"/>
      <c r="O310" s="253"/>
      <c r="P310" s="253"/>
      <c r="Q310" s="253"/>
      <c r="R310" s="253"/>
      <c r="S310" s="253"/>
      <c r="T310" s="25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55" t="s">
        <v>163</v>
      </c>
      <c r="AU310" s="255" t="s">
        <v>81</v>
      </c>
      <c r="AV310" s="14" t="s">
        <v>81</v>
      </c>
      <c r="AW310" s="14" t="s">
        <v>36</v>
      </c>
      <c r="AX310" s="14" t="s">
        <v>79</v>
      </c>
      <c r="AY310" s="255" t="s">
        <v>152</v>
      </c>
    </row>
    <row r="311" spans="1:63" s="12" customFormat="1" ht="22.8" customHeight="1">
      <c r="A311" s="12"/>
      <c r="B311" s="201"/>
      <c r="C311" s="202"/>
      <c r="D311" s="203" t="s">
        <v>72</v>
      </c>
      <c r="E311" s="215" t="s">
        <v>7</v>
      </c>
      <c r="F311" s="215" t="s">
        <v>417</v>
      </c>
      <c r="G311" s="202"/>
      <c r="H311" s="202"/>
      <c r="I311" s="205"/>
      <c r="J311" s="216">
        <f>BK311</f>
        <v>0</v>
      </c>
      <c r="K311" s="202"/>
      <c r="L311" s="207"/>
      <c r="M311" s="208"/>
      <c r="N311" s="209"/>
      <c r="O311" s="209"/>
      <c r="P311" s="210">
        <f>SUM(P312:P326)</f>
        <v>0</v>
      </c>
      <c r="Q311" s="209"/>
      <c r="R311" s="210">
        <f>SUM(R312:R326)</f>
        <v>69.41746</v>
      </c>
      <c r="S311" s="209"/>
      <c r="T311" s="211">
        <f>SUM(T312:T326)</f>
        <v>0</v>
      </c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R311" s="212" t="s">
        <v>79</v>
      </c>
      <c r="AT311" s="213" t="s">
        <v>72</v>
      </c>
      <c r="AU311" s="213" t="s">
        <v>79</v>
      </c>
      <c r="AY311" s="212" t="s">
        <v>152</v>
      </c>
      <c r="BK311" s="214">
        <f>SUM(BK312:BK326)</f>
        <v>0</v>
      </c>
    </row>
    <row r="312" spans="1:65" s="2" customFormat="1" ht="14.4" customHeight="1">
      <c r="A312" s="40"/>
      <c r="B312" s="41"/>
      <c r="C312" s="217" t="s">
        <v>418</v>
      </c>
      <c r="D312" s="217" t="s">
        <v>154</v>
      </c>
      <c r="E312" s="218" t="s">
        <v>419</v>
      </c>
      <c r="F312" s="219" t="s">
        <v>420</v>
      </c>
      <c r="G312" s="220" t="s">
        <v>183</v>
      </c>
      <c r="H312" s="221">
        <v>31</v>
      </c>
      <c r="I312" s="222"/>
      <c r="J312" s="223">
        <f>ROUND(I312*H312,2)</f>
        <v>0</v>
      </c>
      <c r="K312" s="219" t="s">
        <v>158</v>
      </c>
      <c r="L312" s="46"/>
      <c r="M312" s="224" t="s">
        <v>19</v>
      </c>
      <c r="N312" s="225" t="s">
        <v>44</v>
      </c>
      <c r="O312" s="86"/>
      <c r="P312" s="226">
        <f>O312*H312</f>
        <v>0</v>
      </c>
      <c r="Q312" s="226">
        <v>1.9205</v>
      </c>
      <c r="R312" s="226">
        <f>Q312*H312</f>
        <v>59.535500000000006</v>
      </c>
      <c r="S312" s="226">
        <v>0</v>
      </c>
      <c r="T312" s="227">
        <f>S312*H312</f>
        <v>0</v>
      </c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R312" s="228" t="s">
        <v>159</v>
      </c>
      <c r="AT312" s="228" t="s">
        <v>154</v>
      </c>
      <c r="AU312" s="228" t="s">
        <v>81</v>
      </c>
      <c r="AY312" s="19" t="s">
        <v>152</v>
      </c>
      <c r="BE312" s="229">
        <f>IF(N312="základní",J312,0)</f>
        <v>0</v>
      </c>
      <c r="BF312" s="229">
        <f>IF(N312="snížená",J312,0)</f>
        <v>0</v>
      </c>
      <c r="BG312" s="229">
        <f>IF(N312="zákl. přenesená",J312,0)</f>
        <v>0</v>
      </c>
      <c r="BH312" s="229">
        <f>IF(N312="sníž. přenesená",J312,0)</f>
        <v>0</v>
      </c>
      <c r="BI312" s="229">
        <f>IF(N312="nulová",J312,0)</f>
        <v>0</v>
      </c>
      <c r="BJ312" s="19" t="s">
        <v>79</v>
      </c>
      <c r="BK312" s="229">
        <f>ROUND(I312*H312,2)</f>
        <v>0</v>
      </c>
      <c r="BL312" s="19" t="s">
        <v>159</v>
      </c>
      <c r="BM312" s="228" t="s">
        <v>421</v>
      </c>
    </row>
    <row r="313" spans="1:47" s="2" customFormat="1" ht="12">
      <c r="A313" s="40"/>
      <c r="B313" s="41"/>
      <c r="C313" s="42"/>
      <c r="D313" s="230" t="s">
        <v>161</v>
      </c>
      <c r="E313" s="42"/>
      <c r="F313" s="231" t="s">
        <v>422</v>
      </c>
      <c r="G313" s="42"/>
      <c r="H313" s="42"/>
      <c r="I313" s="232"/>
      <c r="J313" s="42"/>
      <c r="K313" s="42"/>
      <c r="L313" s="46"/>
      <c r="M313" s="233"/>
      <c r="N313" s="234"/>
      <c r="O313" s="86"/>
      <c r="P313" s="86"/>
      <c r="Q313" s="86"/>
      <c r="R313" s="86"/>
      <c r="S313" s="86"/>
      <c r="T313" s="87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T313" s="19" t="s">
        <v>161</v>
      </c>
      <c r="AU313" s="19" t="s">
        <v>81</v>
      </c>
    </row>
    <row r="314" spans="1:51" s="13" customFormat="1" ht="12">
      <c r="A314" s="13"/>
      <c r="B314" s="235"/>
      <c r="C314" s="236"/>
      <c r="D314" s="230" t="s">
        <v>163</v>
      </c>
      <c r="E314" s="237" t="s">
        <v>19</v>
      </c>
      <c r="F314" s="238" t="s">
        <v>423</v>
      </c>
      <c r="G314" s="236"/>
      <c r="H314" s="237" t="s">
        <v>19</v>
      </c>
      <c r="I314" s="239"/>
      <c r="J314" s="236"/>
      <c r="K314" s="236"/>
      <c r="L314" s="240"/>
      <c r="M314" s="241"/>
      <c r="N314" s="242"/>
      <c r="O314" s="242"/>
      <c r="P314" s="242"/>
      <c r="Q314" s="242"/>
      <c r="R314" s="242"/>
      <c r="S314" s="242"/>
      <c r="T314" s="24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44" t="s">
        <v>163</v>
      </c>
      <c r="AU314" s="244" t="s">
        <v>81</v>
      </c>
      <c r="AV314" s="13" t="s">
        <v>79</v>
      </c>
      <c r="AW314" s="13" t="s">
        <v>36</v>
      </c>
      <c r="AX314" s="13" t="s">
        <v>73</v>
      </c>
      <c r="AY314" s="244" t="s">
        <v>152</v>
      </c>
    </row>
    <row r="315" spans="1:51" s="13" customFormat="1" ht="12">
      <c r="A315" s="13"/>
      <c r="B315" s="235"/>
      <c r="C315" s="236"/>
      <c r="D315" s="230" t="s">
        <v>163</v>
      </c>
      <c r="E315" s="237" t="s">
        <v>19</v>
      </c>
      <c r="F315" s="238" t="s">
        <v>424</v>
      </c>
      <c r="G315" s="236"/>
      <c r="H315" s="237" t="s">
        <v>19</v>
      </c>
      <c r="I315" s="239"/>
      <c r="J315" s="236"/>
      <c r="K315" s="236"/>
      <c r="L315" s="240"/>
      <c r="M315" s="241"/>
      <c r="N315" s="242"/>
      <c r="O315" s="242"/>
      <c r="P315" s="242"/>
      <c r="Q315" s="242"/>
      <c r="R315" s="242"/>
      <c r="S315" s="242"/>
      <c r="T315" s="24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4" t="s">
        <v>163</v>
      </c>
      <c r="AU315" s="244" t="s">
        <v>81</v>
      </c>
      <c r="AV315" s="13" t="s">
        <v>79</v>
      </c>
      <c r="AW315" s="13" t="s">
        <v>36</v>
      </c>
      <c r="AX315" s="13" t="s">
        <v>73</v>
      </c>
      <c r="AY315" s="244" t="s">
        <v>152</v>
      </c>
    </row>
    <row r="316" spans="1:51" s="14" customFormat="1" ht="12">
      <c r="A316" s="14"/>
      <c r="B316" s="245"/>
      <c r="C316" s="246"/>
      <c r="D316" s="230" t="s">
        <v>163</v>
      </c>
      <c r="E316" s="247" t="s">
        <v>19</v>
      </c>
      <c r="F316" s="248" t="s">
        <v>366</v>
      </c>
      <c r="G316" s="246"/>
      <c r="H316" s="249">
        <v>31</v>
      </c>
      <c r="I316" s="250"/>
      <c r="J316" s="246"/>
      <c r="K316" s="246"/>
      <c r="L316" s="251"/>
      <c r="M316" s="252"/>
      <c r="N316" s="253"/>
      <c r="O316" s="253"/>
      <c r="P316" s="253"/>
      <c r="Q316" s="253"/>
      <c r="R316" s="253"/>
      <c r="S316" s="253"/>
      <c r="T316" s="25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55" t="s">
        <v>163</v>
      </c>
      <c r="AU316" s="255" t="s">
        <v>81</v>
      </c>
      <c r="AV316" s="14" t="s">
        <v>81</v>
      </c>
      <c r="AW316" s="14" t="s">
        <v>36</v>
      </c>
      <c r="AX316" s="14" t="s">
        <v>79</v>
      </c>
      <c r="AY316" s="255" t="s">
        <v>152</v>
      </c>
    </row>
    <row r="317" spans="1:65" s="2" customFormat="1" ht="14.4" customHeight="1">
      <c r="A317" s="40"/>
      <c r="B317" s="41"/>
      <c r="C317" s="217" t="s">
        <v>425</v>
      </c>
      <c r="D317" s="217" t="s">
        <v>154</v>
      </c>
      <c r="E317" s="218" t="s">
        <v>426</v>
      </c>
      <c r="F317" s="219" t="s">
        <v>427</v>
      </c>
      <c r="G317" s="220" t="s">
        <v>183</v>
      </c>
      <c r="H317" s="221">
        <v>5.023</v>
      </c>
      <c r="I317" s="222"/>
      <c r="J317" s="223">
        <f>ROUND(I317*H317,2)</f>
        <v>0</v>
      </c>
      <c r="K317" s="219" t="s">
        <v>158</v>
      </c>
      <c r="L317" s="46"/>
      <c r="M317" s="224" t="s">
        <v>19</v>
      </c>
      <c r="N317" s="225" t="s">
        <v>44</v>
      </c>
      <c r="O317" s="86"/>
      <c r="P317" s="226">
        <f>O317*H317</f>
        <v>0</v>
      </c>
      <c r="Q317" s="226">
        <v>1.92</v>
      </c>
      <c r="R317" s="226">
        <f>Q317*H317</f>
        <v>9.64416</v>
      </c>
      <c r="S317" s="226">
        <v>0</v>
      </c>
      <c r="T317" s="227">
        <f>S317*H317</f>
        <v>0</v>
      </c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R317" s="228" t="s">
        <v>159</v>
      </c>
      <c r="AT317" s="228" t="s">
        <v>154</v>
      </c>
      <c r="AU317" s="228" t="s">
        <v>81</v>
      </c>
      <c r="AY317" s="19" t="s">
        <v>152</v>
      </c>
      <c r="BE317" s="229">
        <f>IF(N317="základní",J317,0)</f>
        <v>0</v>
      </c>
      <c r="BF317" s="229">
        <f>IF(N317="snížená",J317,0)</f>
        <v>0</v>
      </c>
      <c r="BG317" s="229">
        <f>IF(N317="zákl. přenesená",J317,0)</f>
        <v>0</v>
      </c>
      <c r="BH317" s="229">
        <f>IF(N317="sníž. přenesená",J317,0)</f>
        <v>0</v>
      </c>
      <c r="BI317" s="229">
        <f>IF(N317="nulová",J317,0)</f>
        <v>0</v>
      </c>
      <c r="BJ317" s="19" t="s">
        <v>79</v>
      </c>
      <c r="BK317" s="229">
        <f>ROUND(I317*H317,2)</f>
        <v>0</v>
      </c>
      <c r="BL317" s="19" t="s">
        <v>159</v>
      </c>
      <c r="BM317" s="228" t="s">
        <v>428</v>
      </c>
    </row>
    <row r="318" spans="1:47" s="2" customFormat="1" ht="12">
      <c r="A318" s="40"/>
      <c r="B318" s="41"/>
      <c r="C318" s="42"/>
      <c r="D318" s="230" t="s">
        <v>161</v>
      </c>
      <c r="E318" s="42"/>
      <c r="F318" s="231" t="s">
        <v>427</v>
      </c>
      <c r="G318" s="42"/>
      <c r="H318" s="42"/>
      <c r="I318" s="232"/>
      <c r="J318" s="42"/>
      <c r="K318" s="42"/>
      <c r="L318" s="46"/>
      <c r="M318" s="233"/>
      <c r="N318" s="234"/>
      <c r="O318" s="86"/>
      <c r="P318" s="86"/>
      <c r="Q318" s="86"/>
      <c r="R318" s="86"/>
      <c r="S318" s="86"/>
      <c r="T318" s="87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T318" s="19" t="s">
        <v>161</v>
      </c>
      <c r="AU318" s="19" t="s">
        <v>81</v>
      </c>
    </row>
    <row r="319" spans="1:51" s="13" customFormat="1" ht="12">
      <c r="A319" s="13"/>
      <c r="B319" s="235"/>
      <c r="C319" s="236"/>
      <c r="D319" s="230" t="s">
        <v>163</v>
      </c>
      <c r="E319" s="237" t="s">
        <v>19</v>
      </c>
      <c r="F319" s="238" t="s">
        <v>423</v>
      </c>
      <c r="G319" s="236"/>
      <c r="H319" s="237" t="s">
        <v>19</v>
      </c>
      <c r="I319" s="239"/>
      <c r="J319" s="236"/>
      <c r="K319" s="236"/>
      <c r="L319" s="240"/>
      <c r="M319" s="241"/>
      <c r="N319" s="242"/>
      <c r="O319" s="242"/>
      <c r="P319" s="242"/>
      <c r="Q319" s="242"/>
      <c r="R319" s="242"/>
      <c r="S319" s="242"/>
      <c r="T319" s="24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44" t="s">
        <v>163</v>
      </c>
      <c r="AU319" s="244" t="s">
        <v>81</v>
      </c>
      <c r="AV319" s="13" t="s">
        <v>79</v>
      </c>
      <c r="AW319" s="13" t="s">
        <v>36</v>
      </c>
      <c r="AX319" s="13" t="s">
        <v>73</v>
      </c>
      <c r="AY319" s="244" t="s">
        <v>152</v>
      </c>
    </row>
    <row r="320" spans="1:51" s="13" customFormat="1" ht="12">
      <c r="A320" s="13"/>
      <c r="B320" s="235"/>
      <c r="C320" s="236"/>
      <c r="D320" s="230" t="s">
        <v>163</v>
      </c>
      <c r="E320" s="237" t="s">
        <v>19</v>
      </c>
      <c r="F320" s="238" t="s">
        <v>424</v>
      </c>
      <c r="G320" s="236"/>
      <c r="H320" s="237" t="s">
        <v>19</v>
      </c>
      <c r="I320" s="239"/>
      <c r="J320" s="236"/>
      <c r="K320" s="236"/>
      <c r="L320" s="240"/>
      <c r="M320" s="241"/>
      <c r="N320" s="242"/>
      <c r="O320" s="242"/>
      <c r="P320" s="242"/>
      <c r="Q320" s="242"/>
      <c r="R320" s="242"/>
      <c r="S320" s="242"/>
      <c r="T320" s="24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4" t="s">
        <v>163</v>
      </c>
      <c r="AU320" s="244" t="s">
        <v>81</v>
      </c>
      <c r="AV320" s="13" t="s">
        <v>79</v>
      </c>
      <c r="AW320" s="13" t="s">
        <v>36</v>
      </c>
      <c r="AX320" s="13" t="s">
        <v>73</v>
      </c>
      <c r="AY320" s="244" t="s">
        <v>152</v>
      </c>
    </row>
    <row r="321" spans="1:51" s="14" customFormat="1" ht="12">
      <c r="A321" s="14"/>
      <c r="B321" s="245"/>
      <c r="C321" s="246"/>
      <c r="D321" s="230" t="s">
        <v>163</v>
      </c>
      <c r="E321" s="247" t="s">
        <v>19</v>
      </c>
      <c r="F321" s="248" t="s">
        <v>429</v>
      </c>
      <c r="G321" s="246"/>
      <c r="H321" s="249">
        <v>5.0225</v>
      </c>
      <c r="I321" s="250"/>
      <c r="J321" s="246"/>
      <c r="K321" s="246"/>
      <c r="L321" s="251"/>
      <c r="M321" s="252"/>
      <c r="N321" s="253"/>
      <c r="O321" s="253"/>
      <c r="P321" s="253"/>
      <c r="Q321" s="253"/>
      <c r="R321" s="253"/>
      <c r="S321" s="253"/>
      <c r="T321" s="25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55" t="s">
        <v>163</v>
      </c>
      <c r="AU321" s="255" t="s">
        <v>81</v>
      </c>
      <c r="AV321" s="14" t="s">
        <v>81</v>
      </c>
      <c r="AW321" s="14" t="s">
        <v>36</v>
      </c>
      <c r="AX321" s="14" t="s">
        <v>73</v>
      </c>
      <c r="AY321" s="255" t="s">
        <v>152</v>
      </c>
    </row>
    <row r="322" spans="1:51" s="15" customFormat="1" ht="12">
      <c r="A322" s="15"/>
      <c r="B322" s="256"/>
      <c r="C322" s="257"/>
      <c r="D322" s="230" t="s">
        <v>163</v>
      </c>
      <c r="E322" s="258" t="s">
        <v>19</v>
      </c>
      <c r="F322" s="259" t="s">
        <v>167</v>
      </c>
      <c r="G322" s="257"/>
      <c r="H322" s="260">
        <v>5.0225</v>
      </c>
      <c r="I322" s="261"/>
      <c r="J322" s="257"/>
      <c r="K322" s="257"/>
      <c r="L322" s="262"/>
      <c r="M322" s="263"/>
      <c r="N322" s="264"/>
      <c r="O322" s="264"/>
      <c r="P322" s="264"/>
      <c r="Q322" s="264"/>
      <c r="R322" s="264"/>
      <c r="S322" s="264"/>
      <c r="T322" s="26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T322" s="266" t="s">
        <v>163</v>
      </c>
      <c r="AU322" s="266" t="s">
        <v>81</v>
      </c>
      <c r="AV322" s="15" t="s">
        <v>159</v>
      </c>
      <c r="AW322" s="15" t="s">
        <v>36</v>
      </c>
      <c r="AX322" s="15" t="s">
        <v>79</v>
      </c>
      <c r="AY322" s="266" t="s">
        <v>152</v>
      </c>
    </row>
    <row r="323" spans="1:65" s="2" customFormat="1" ht="14.4" customHeight="1">
      <c r="A323" s="40"/>
      <c r="B323" s="41"/>
      <c r="C323" s="217" t="s">
        <v>430</v>
      </c>
      <c r="D323" s="217" t="s">
        <v>154</v>
      </c>
      <c r="E323" s="218" t="s">
        <v>431</v>
      </c>
      <c r="F323" s="219" t="s">
        <v>432</v>
      </c>
      <c r="G323" s="220" t="s">
        <v>381</v>
      </c>
      <c r="H323" s="221">
        <v>205</v>
      </c>
      <c r="I323" s="222"/>
      <c r="J323" s="223">
        <f>ROUND(I323*H323,2)</f>
        <v>0</v>
      </c>
      <c r="K323" s="219" t="s">
        <v>158</v>
      </c>
      <c r="L323" s="46"/>
      <c r="M323" s="224" t="s">
        <v>19</v>
      </c>
      <c r="N323" s="225" t="s">
        <v>44</v>
      </c>
      <c r="O323" s="86"/>
      <c r="P323" s="226">
        <f>O323*H323</f>
        <v>0</v>
      </c>
      <c r="Q323" s="226">
        <v>0.00116</v>
      </c>
      <c r="R323" s="226">
        <f>Q323*H323</f>
        <v>0.2378</v>
      </c>
      <c r="S323" s="226">
        <v>0</v>
      </c>
      <c r="T323" s="227">
        <f>S323*H323</f>
        <v>0</v>
      </c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R323" s="228" t="s">
        <v>159</v>
      </c>
      <c r="AT323" s="228" t="s">
        <v>154</v>
      </c>
      <c r="AU323" s="228" t="s">
        <v>81</v>
      </c>
      <c r="AY323" s="19" t="s">
        <v>152</v>
      </c>
      <c r="BE323" s="229">
        <f>IF(N323="základní",J323,0)</f>
        <v>0</v>
      </c>
      <c r="BF323" s="229">
        <f>IF(N323="snížená",J323,0)</f>
        <v>0</v>
      </c>
      <c r="BG323" s="229">
        <f>IF(N323="zákl. přenesená",J323,0)</f>
        <v>0</v>
      </c>
      <c r="BH323" s="229">
        <f>IF(N323="sníž. přenesená",J323,0)</f>
        <v>0</v>
      </c>
      <c r="BI323" s="229">
        <f>IF(N323="nulová",J323,0)</f>
        <v>0</v>
      </c>
      <c r="BJ323" s="19" t="s">
        <v>79</v>
      </c>
      <c r="BK323" s="229">
        <f>ROUND(I323*H323,2)</f>
        <v>0</v>
      </c>
      <c r="BL323" s="19" t="s">
        <v>159</v>
      </c>
      <c r="BM323" s="228" t="s">
        <v>433</v>
      </c>
    </row>
    <row r="324" spans="1:47" s="2" customFormat="1" ht="12">
      <c r="A324" s="40"/>
      <c r="B324" s="41"/>
      <c r="C324" s="42"/>
      <c r="D324" s="230" t="s">
        <v>161</v>
      </c>
      <c r="E324" s="42"/>
      <c r="F324" s="231" t="s">
        <v>434</v>
      </c>
      <c r="G324" s="42"/>
      <c r="H324" s="42"/>
      <c r="I324" s="232"/>
      <c r="J324" s="42"/>
      <c r="K324" s="42"/>
      <c r="L324" s="46"/>
      <c r="M324" s="233"/>
      <c r="N324" s="234"/>
      <c r="O324" s="86"/>
      <c r="P324" s="86"/>
      <c r="Q324" s="86"/>
      <c r="R324" s="86"/>
      <c r="S324" s="86"/>
      <c r="T324" s="87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T324" s="19" t="s">
        <v>161</v>
      </c>
      <c r="AU324" s="19" t="s">
        <v>81</v>
      </c>
    </row>
    <row r="325" spans="1:51" s="13" customFormat="1" ht="12">
      <c r="A325" s="13"/>
      <c r="B325" s="235"/>
      <c r="C325" s="236"/>
      <c r="D325" s="230" t="s">
        <v>163</v>
      </c>
      <c r="E325" s="237" t="s">
        <v>19</v>
      </c>
      <c r="F325" s="238" t="s">
        <v>423</v>
      </c>
      <c r="G325" s="236"/>
      <c r="H325" s="237" t="s">
        <v>19</v>
      </c>
      <c r="I325" s="239"/>
      <c r="J325" s="236"/>
      <c r="K325" s="236"/>
      <c r="L325" s="240"/>
      <c r="M325" s="241"/>
      <c r="N325" s="242"/>
      <c r="O325" s="242"/>
      <c r="P325" s="242"/>
      <c r="Q325" s="242"/>
      <c r="R325" s="242"/>
      <c r="S325" s="242"/>
      <c r="T325" s="24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4" t="s">
        <v>163</v>
      </c>
      <c r="AU325" s="244" t="s">
        <v>81</v>
      </c>
      <c r="AV325" s="13" t="s">
        <v>79</v>
      </c>
      <c r="AW325" s="13" t="s">
        <v>36</v>
      </c>
      <c r="AX325" s="13" t="s">
        <v>73</v>
      </c>
      <c r="AY325" s="244" t="s">
        <v>152</v>
      </c>
    </row>
    <row r="326" spans="1:51" s="14" customFormat="1" ht="12">
      <c r="A326" s="14"/>
      <c r="B326" s="245"/>
      <c r="C326" s="246"/>
      <c r="D326" s="230" t="s">
        <v>163</v>
      </c>
      <c r="E326" s="247" t="s">
        <v>19</v>
      </c>
      <c r="F326" s="248" t="s">
        <v>435</v>
      </c>
      <c r="G326" s="246"/>
      <c r="H326" s="249">
        <v>205</v>
      </c>
      <c r="I326" s="250"/>
      <c r="J326" s="246"/>
      <c r="K326" s="246"/>
      <c r="L326" s="251"/>
      <c r="M326" s="252"/>
      <c r="N326" s="253"/>
      <c r="O326" s="253"/>
      <c r="P326" s="253"/>
      <c r="Q326" s="253"/>
      <c r="R326" s="253"/>
      <c r="S326" s="253"/>
      <c r="T326" s="25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55" t="s">
        <v>163</v>
      </c>
      <c r="AU326" s="255" t="s">
        <v>81</v>
      </c>
      <c r="AV326" s="14" t="s">
        <v>81</v>
      </c>
      <c r="AW326" s="14" t="s">
        <v>36</v>
      </c>
      <c r="AX326" s="14" t="s">
        <v>79</v>
      </c>
      <c r="AY326" s="255" t="s">
        <v>152</v>
      </c>
    </row>
    <row r="327" spans="1:63" s="12" customFormat="1" ht="22.8" customHeight="1">
      <c r="A327" s="12"/>
      <c r="B327" s="201"/>
      <c r="C327" s="202"/>
      <c r="D327" s="203" t="s">
        <v>72</v>
      </c>
      <c r="E327" s="215" t="s">
        <v>195</v>
      </c>
      <c r="F327" s="215" t="s">
        <v>436</v>
      </c>
      <c r="G327" s="202"/>
      <c r="H327" s="202"/>
      <c r="I327" s="205"/>
      <c r="J327" s="216">
        <f>BK327</f>
        <v>0</v>
      </c>
      <c r="K327" s="202"/>
      <c r="L327" s="207"/>
      <c r="M327" s="208"/>
      <c r="N327" s="209"/>
      <c r="O327" s="209"/>
      <c r="P327" s="210">
        <f>SUM(P328:P413)</f>
        <v>0</v>
      </c>
      <c r="Q327" s="209"/>
      <c r="R327" s="210">
        <f>SUM(R328:R413)</f>
        <v>2270.9933676</v>
      </c>
      <c r="S327" s="209"/>
      <c r="T327" s="211">
        <f>SUM(T328:T413)</f>
        <v>0</v>
      </c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R327" s="212" t="s">
        <v>79</v>
      </c>
      <c r="AT327" s="213" t="s">
        <v>72</v>
      </c>
      <c r="AU327" s="213" t="s">
        <v>79</v>
      </c>
      <c r="AY327" s="212" t="s">
        <v>152</v>
      </c>
      <c r="BK327" s="214">
        <f>SUM(BK328:BK413)</f>
        <v>0</v>
      </c>
    </row>
    <row r="328" spans="1:65" s="2" customFormat="1" ht="19.8" customHeight="1">
      <c r="A328" s="40"/>
      <c r="B328" s="41"/>
      <c r="C328" s="217" t="s">
        <v>437</v>
      </c>
      <c r="D328" s="217" t="s">
        <v>154</v>
      </c>
      <c r="E328" s="218" t="s">
        <v>438</v>
      </c>
      <c r="F328" s="219" t="s">
        <v>439</v>
      </c>
      <c r="G328" s="220" t="s">
        <v>157</v>
      </c>
      <c r="H328" s="221">
        <v>2502.3</v>
      </c>
      <c r="I328" s="222"/>
      <c r="J328" s="223">
        <f>ROUND(I328*H328,2)</f>
        <v>0</v>
      </c>
      <c r="K328" s="219" t="s">
        <v>158</v>
      </c>
      <c r="L328" s="46"/>
      <c r="M328" s="224" t="s">
        <v>19</v>
      </c>
      <c r="N328" s="225" t="s">
        <v>44</v>
      </c>
      <c r="O328" s="86"/>
      <c r="P328" s="226">
        <f>O328*H328</f>
        <v>0</v>
      </c>
      <c r="Q328" s="226">
        <v>0</v>
      </c>
      <c r="R328" s="226">
        <f>Q328*H328</f>
        <v>0</v>
      </c>
      <c r="S328" s="226">
        <v>0</v>
      </c>
      <c r="T328" s="227">
        <f>S328*H328</f>
        <v>0</v>
      </c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R328" s="228" t="s">
        <v>159</v>
      </c>
      <c r="AT328" s="228" t="s">
        <v>154</v>
      </c>
      <c r="AU328" s="228" t="s">
        <v>81</v>
      </c>
      <c r="AY328" s="19" t="s">
        <v>152</v>
      </c>
      <c r="BE328" s="229">
        <f>IF(N328="základní",J328,0)</f>
        <v>0</v>
      </c>
      <c r="BF328" s="229">
        <f>IF(N328="snížená",J328,0)</f>
        <v>0</v>
      </c>
      <c r="BG328" s="229">
        <f>IF(N328="zákl. přenesená",J328,0)</f>
        <v>0</v>
      </c>
      <c r="BH328" s="229">
        <f>IF(N328="sníž. přenesená",J328,0)</f>
        <v>0</v>
      </c>
      <c r="BI328" s="229">
        <f>IF(N328="nulová",J328,0)</f>
        <v>0</v>
      </c>
      <c r="BJ328" s="19" t="s">
        <v>79</v>
      </c>
      <c r="BK328" s="229">
        <f>ROUND(I328*H328,2)</f>
        <v>0</v>
      </c>
      <c r="BL328" s="19" t="s">
        <v>159</v>
      </c>
      <c r="BM328" s="228" t="s">
        <v>440</v>
      </c>
    </row>
    <row r="329" spans="1:47" s="2" customFormat="1" ht="12">
      <c r="A329" s="40"/>
      <c r="B329" s="41"/>
      <c r="C329" s="42"/>
      <c r="D329" s="230" t="s">
        <v>161</v>
      </c>
      <c r="E329" s="42"/>
      <c r="F329" s="231" t="s">
        <v>441</v>
      </c>
      <c r="G329" s="42"/>
      <c r="H329" s="42"/>
      <c r="I329" s="232"/>
      <c r="J329" s="42"/>
      <c r="K329" s="42"/>
      <c r="L329" s="46"/>
      <c r="M329" s="233"/>
      <c r="N329" s="234"/>
      <c r="O329" s="86"/>
      <c r="P329" s="86"/>
      <c r="Q329" s="86"/>
      <c r="R329" s="86"/>
      <c r="S329" s="86"/>
      <c r="T329" s="87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T329" s="19" t="s">
        <v>161</v>
      </c>
      <c r="AU329" s="19" t="s">
        <v>81</v>
      </c>
    </row>
    <row r="330" spans="1:51" s="13" customFormat="1" ht="12">
      <c r="A330" s="13"/>
      <c r="B330" s="235"/>
      <c r="C330" s="236"/>
      <c r="D330" s="230" t="s">
        <v>163</v>
      </c>
      <c r="E330" s="237" t="s">
        <v>19</v>
      </c>
      <c r="F330" s="238" t="s">
        <v>177</v>
      </c>
      <c r="G330" s="236"/>
      <c r="H330" s="237" t="s">
        <v>19</v>
      </c>
      <c r="I330" s="239"/>
      <c r="J330" s="236"/>
      <c r="K330" s="236"/>
      <c r="L330" s="240"/>
      <c r="M330" s="241"/>
      <c r="N330" s="242"/>
      <c r="O330" s="242"/>
      <c r="P330" s="242"/>
      <c r="Q330" s="242"/>
      <c r="R330" s="242"/>
      <c r="S330" s="242"/>
      <c r="T330" s="24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44" t="s">
        <v>163</v>
      </c>
      <c r="AU330" s="244" t="s">
        <v>81</v>
      </c>
      <c r="AV330" s="13" t="s">
        <v>79</v>
      </c>
      <c r="AW330" s="13" t="s">
        <v>36</v>
      </c>
      <c r="AX330" s="13" t="s">
        <v>73</v>
      </c>
      <c r="AY330" s="244" t="s">
        <v>152</v>
      </c>
    </row>
    <row r="331" spans="1:51" s="13" customFormat="1" ht="12">
      <c r="A331" s="13"/>
      <c r="B331" s="235"/>
      <c r="C331" s="236"/>
      <c r="D331" s="230" t="s">
        <v>163</v>
      </c>
      <c r="E331" s="237" t="s">
        <v>19</v>
      </c>
      <c r="F331" s="238" t="s">
        <v>328</v>
      </c>
      <c r="G331" s="236"/>
      <c r="H331" s="237" t="s">
        <v>19</v>
      </c>
      <c r="I331" s="239"/>
      <c r="J331" s="236"/>
      <c r="K331" s="236"/>
      <c r="L331" s="240"/>
      <c r="M331" s="241"/>
      <c r="N331" s="242"/>
      <c r="O331" s="242"/>
      <c r="P331" s="242"/>
      <c r="Q331" s="242"/>
      <c r="R331" s="242"/>
      <c r="S331" s="242"/>
      <c r="T331" s="24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44" t="s">
        <v>163</v>
      </c>
      <c r="AU331" s="244" t="s">
        <v>81</v>
      </c>
      <c r="AV331" s="13" t="s">
        <v>79</v>
      </c>
      <c r="AW331" s="13" t="s">
        <v>36</v>
      </c>
      <c r="AX331" s="13" t="s">
        <v>73</v>
      </c>
      <c r="AY331" s="244" t="s">
        <v>152</v>
      </c>
    </row>
    <row r="332" spans="1:51" s="14" customFormat="1" ht="12">
      <c r="A332" s="14"/>
      <c r="B332" s="245"/>
      <c r="C332" s="246"/>
      <c r="D332" s="230" t="s">
        <v>163</v>
      </c>
      <c r="E332" s="247" t="s">
        <v>19</v>
      </c>
      <c r="F332" s="248" t="s">
        <v>442</v>
      </c>
      <c r="G332" s="246"/>
      <c r="H332" s="249">
        <v>1969.5</v>
      </c>
      <c r="I332" s="250"/>
      <c r="J332" s="246"/>
      <c r="K332" s="246"/>
      <c r="L332" s="251"/>
      <c r="M332" s="252"/>
      <c r="N332" s="253"/>
      <c r="O332" s="253"/>
      <c r="P332" s="253"/>
      <c r="Q332" s="253"/>
      <c r="R332" s="253"/>
      <c r="S332" s="253"/>
      <c r="T332" s="25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55" t="s">
        <v>163</v>
      </c>
      <c r="AU332" s="255" t="s">
        <v>81</v>
      </c>
      <c r="AV332" s="14" t="s">
        <v>81</v>
      </c>
      <c r="AW332" s="14" t="s">
        <v>36</v>
      </c>
      <c r="AX332" s="14" t="s">
        <v>73</v>
      </c>
      <c r="AY332" s="255" t="s">
        <v>152</v>
      </c>
    </row>
    <row r="333" spans="1:51" s="13" customFormat="1" ht="12">
      <c r="A333" s="13"/>
      <c r="B333" s="235"/>
      <c r="C333" s="236"/>
      <c r="D333" s="230" t="s">
        <v>163</v>
      </c>
      <c r="E333" s="237" t="s">
        <v>19</v>
      </c>
      <c r="F333" s="238" t="s">
        <v>189</v>
      </c>
      <c r="G333" s="236"/>
      <c r="H333" s="237" t="s">
        <v>19</v>
      </c>
      <c r="I333" s="239"/>
      <c r="J333" s="236"/>
      <c r="K333" s="236"/>
      <c r="L333" s="240"/>
      <c r="M333" s="241"/>
      <c r="N333" s="242"/>
      <c r="O333" s="242"/>
      <c r="P333" s="242"/>
      <c r="Q333" s="242"/>
      <c r="R333" s="242"/>
      <c r="S333" s="242"/>
      <c r="T333" s="24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44" t="s">
        <v>163</v>
      </c>
      <c r="AU333" s="244" t="s">
        <v>81</v>
      </c>
      <c r="AV333" s="13" t="s">
        <v>79</v>
      </c>
      <c r="AW333" s="13" t="s">
        <v>36</v>
      </c>
      <c r="AX333" s="13" t="s">
        <v>73</v>
      </c>
      <c r="AY333" s="244" t="s">
        <v>152</v>
      </c>
    </row>
    <row r="334" spans="1:51" s="14" customFormat="1" ht="12">
      <c r="A334" s="14"/>
      <c r="B334" s="245"/>
      <c r="C334" s="246"/>
      <c r="D334" s="230" t="s">
        <v>163</v>
      </c>
      <c r="E334" s="247" t="s">
        <v>19</v>
      </c>
      <c r="F334" s="248" t="s">
        <v>330</v>
      </c>
      <c r="G334" s="246"/>
      <c r="H334" s="249">
        <v>51.2</v>
      </c>
      <c r="I334" s="250"/>
      <c r="J334" s="246"/>
      <c r="K334" s="246"/>
      <c r="L334" s="251"/>
      <c r="M334" s="252"/>
      <c r="N334" s="253"/>
      <c r="O334" s="253"/>
      <c r="P334" s="253"/>
      <c r="Q334" s="253"/>
      <c r="R334" s="253"/>
      <c r="S334" s="253"/>
      <c r="T334" s="25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55" t="s">
        <v>163</v>
      </c>
      <c r="AU334" s="255" t="s">
        <v>81</v>
      </c>
      <c r="AV334" s="14" t="s">
        <v>81</v>
      </c>
      <c r="AW334" s="14" t="s">
        <v>36</v>
      </c>
      <c r="AX334" s="14" t="s">
        <v>73</v>
      </c>
      <c r="AY334" s="255" t="s">
        <v>152</v>
      </c>
    </row>
    <row r="335" spans="1:51" s="13" customFormat="1" ht="12">
      <c r="A335" s="13"/>
      <c r="B335" s="235"/>
      <c r="C335" s="236"/>
      <c r="D335" s="230" t="s">
        <v>163</v>
      </c>
      <c r="E335" s="237" t="s">
        <v>19</v>
      </c>
      <c r="F335" s="238" t="s">
        <v>191</v>
      </c>
      <c r="G335" s="236"/>
      <c r="H335" s="237" t="s">
        <v>19</v>
      </c>
      <c r="I335" s="239"/>
      <c r="J335" s="236"/>
      <c r="K335" s="236"/>
      <c r="L335" s="240"/>
      <c r="M335" s="241"/>
      <c r="N335" s="242"/>
      <c r="O335" s="242"/>
      <c r="P335" s="242"/>
      <c r="Q335" s="242"/>
      <c r="R335" s="242"/>
      <c r="S335" s="242"/>
      <c r="T335" s="24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44" t="s">
        <v>163</v>
      </c>
      <c r="AU335" s="244" t="s">
        <v>81</v>
      </c>
      <c r="AV335" s="13" t="s">
        <v>79</v>
      </c>
      <c r="AW335" s="13" t="s">
        <v>36</v>
      </c>
      <c r="AX335" s="13" t="s">
        <v>73</v>
      </c>
      <c r="AY335" s="244" t="s">
        <v>152</v>
      </c>
    </row>
    <row r="336" spans="1:51" s="14" customFormat="1" ht="12">
      <c r="A336" s="14"/>
      <c r="B336" s="245"/>
      <c r="C336" s="246"/>
      <c r="D336" s="230" t="s">
        <v>163</v>
      </c>
      <c r="E336" s="247" t="s">
        <v>19</v>
      </c>
      <c r="F336" s="248" t="s">
        <v>331</v>
      </c>
      <c r="G336" s="246"/>
      <c r="H336" s="249">
        <v>260.8</v>
      </c>
      <c r="I336" s="250"/>
      <c r="J336" s="246"/>
      <c r="K336" s="246"/>
      <c r="L336" s="251"/>
      <c r="M336" s="252"/>
      <c r="N336" s="253"/>
      <c r="O336" s="253"/>
      <c r="P336" s="253"/>
      <c r="Q336" s="253"/>
      <c r="R336" s="253"/>
      <c r="S336" s="253"/>
      <c r="T336" s="25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55" t="s">
        <v>163</v>
      </c>
      <c r="AU336" s="255" t="s">
        <v>81</v>
      </c>
      <c r="AV336" s="14" t="s">
        <v>81</v>
      </c>
      <c r="AW336" s="14" t="s">
        <v>36</v>
      </c>
      <c r="AX336" s="14" t="s">
        <v>73</v>
      </c>
      <c r="AY336" s="255" t="s">
        <v>152</v>
      </c>
    </row>
    <row r="337" spans="1:51" s="13" customFormat="1" ht="12">
      <c r="A337" s="13"/>
      <c r="B337" s="235"/>
      <c r="C337" s="236"/>
      <c r="D337" s="230" t="s">
        <v>163</v>
      </c>
      <c r="E337" s="237" t="s">
        <v>19</v>
      </c>
      <c r="F337" s="238" t="s">
        <v>193</v>
      </c>
      <c r="G337" s="236"/>
      <c r="H337" s="237" t="s">
        <v>19</v>
      </c>
      <c r="I337" s="239"/>
      <c r="J337" s="236"/>
      <c r="K337" s="236"/>
      <c r="L337" s="240"/>
      <c r="M337" s="241"/>
      <c r="N337" s="242"/>
      <c r="O337" s="242"/>
      <c r="P337" s="242"/>
      <c r="Q337" s="242"/>
      <c r="R337" s="242"/>
      <c r="S337" s="242"/>
      <c r="T337" s="24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44" t="s">
        <v>163</v>
      </c>
      <c r="AU337" s="244" t="s">
        <v>81</v>
      </c>
      <c r="AV337" s="13" t="s">
        <v>79</v>
      </c>
      <c r="AW337" s="13" t="s">
        <v>36</v>
      </c>
      <c r="AX337" s="13" t="s">
        <v>73</v>
      </c>
      <c r="AY337" s="244" t="s">
        <v>152</v>
      </c>
    </row>
    <row r="338" spans="1:51" s="14" customFormat="1" ht="12">
      <c r="A338" s="14"/>
      <c r="B338" s="245"/>
      <c r="C338" s="246"/>
      <c r="D338" s="230" t="s">
        <v>163</v>
      </c>
      <c r="E338" s="247" t="s">
        <v>19</v>
      </c>
      <c r="F338" s="248" t="s">
        <v>332</v>
      </c>
      <c r="G338" s="246"/>
      <c r="H338" s="249">
        <v>220.8</v>
      </c>
      <c r="I338" s="250"/>
      <c r="J338" s="246"/>
      <c r="K338" s="246"/>
      <c r="L338" s="251"/>
      <c r="M338" s="252"/>
      <c r="N338" s="253"/>
      <c r="O338" s="253"/>
      <c r="P338" s="253"/>
      <c r="Q338" s="253"/>
      <c r="R338" s="253"/>
      <c r="S338" s="253"/>
      <c r="T338" s="25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55" t="s">
        <v>163</v>
      </c>
      <c r="AU338" s="255" t="s">
        <v>81</v>
      </c>
      <c r="AV338" s="14" t="s">
        <v>81</v>
      </c>
      <c r="AW338" s="14" t="s">
        <v>36</v>
      </c>
      <c r="AX338" s="14" t="s">
        <v>73</v>
      </c>
      <c r="AY338" s="255" t="s">
        <v>152</v>
      </c>
    </row>
    <row r="339" spans="1:51" s="15" customFormat="1" ht="12">
      <c r="A339" s="15"/>
      <c r="B339" s="256"/>
      <c r="C339" s="257"/>
      <c r="D339" s="230" t="s">
        <v>163</v>
      </c>
      <c r="E339" s="258" t="s">
        <v>19</v>
      </c>
      <c r="F339" s="259" t="s">
        <v>167</v>
      </c>
      <c r="G339" s="257"/>
      <c r="H339" s="260">
        <v>2502.3</v>
      </c>
      <c r="I339" s="261"/>
      <c r="J339" s="257"/>
      <c r="K339" s="257"/>
      <c r="L339" s="262"/>
      <c r="M339" s="263"/>
      <c r="N339" s="264"/>
      <c r="O339" s="264"/>
      <c r="P339" s="264"/>
      <c r="Q339" s="264"/>
      <c r="R339" s="264"/>
      <c r="S339" s="264"/>
      <c r="T339" s="26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T339" s="266" t="s">
        <v>163</v>
      </c>
      <c r="AU339" s="266" t="s">
        <v>81</v>
      </c>
      <c r="AV339" s="15" t="s">
        <v>159</v>
      </c>
      <c r="AW339" s="15" t="s">
        <v>36</v>
      </c>
      <c r="AX339" s="15" t="s">
        <v>79</v>
      </c>
      <c r="AY339" s="266" t="s">
        <v>152</v>
      </c>
    </row>
    <row r="340" spans="1:65" s="2" customFormat="1" ht="14.4" customHeight="1">
      <c r="A340" s="40"/>
      <c r="B340" s="41"/>
      <c r="C340" s="267" t="s">
        <v>443</v>
      </c>
      <c r="D340" s="267" t="s">
        <v>360</v>
      </c>
      <c r="E340" s="268" t="s">
        <v>444</v>
      </c>
      <c r="F340" s="269" t="s">
        <v>445</v>
      </c>
      <c r="G340" s="270" t="s">
        <v>294</v>
      </c>
      <c r="H340" s="271">
        <v>53.049</v>
      </c>
      <c r="I340" s="272"/>
      <c r="J340" s="273">
        <f>ROUND(I340*H340,2)</f>
        <v>0</v>
      </c>
      <c r="K340" s="269" t="s">
        <v>19</v>
      </c>
      <c r="L340" s="274"/>
      <c r="M340" s="275" t="s">
        <v>19</v>
      </c>
      <c r="N340" s="276" t="s">
        <v>44</v>
      </c>
      <c r="O340" s="86"/>
      <c r="P340" s="226">
        <f>O340*H340</f>
        <v>0</v>
      </c>
      <c r="Q340" s="226">
        <v>1</v>
      </c>
      <c r="R340" s="226">
        <f>Q340*H340</f>
        <v>53.049</v>
      </c>
      <c r="S340" s="226">
        <v>0</v>
      </c>
      <c r="T340" s="227">
        <f>S340*H340</f>
        <v>0</v>
      </c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R340" s="228" t="s">
        <v>216</v>
      </c>
      <c r="AT340" s="228" t="s">
        <v>360</v>
      </c>
      <c r="AU340" s="228" t="s">
        <v>81</v>
      </c>
      <c r="AY340" s="19" t="s">
        <v>152</v>
      </c>
      <c r="BE340" s="229">
        <f>IF(N340="základní",J340,0)</f>
        <v>0</v>
      </c>
      <c r="BF340" s="229">
        <f>IF(N340="snížená",J340,0)</f>
        <v>0</v>
      </c>
      <c r="BG340" s="229">
        <f>IF(N340="zákl. přenesená",J340,0)</f>
        <v>0</v>
      </c>
      <c r="BH340" s="229">
        <f>IF(N340="sníž. přenesená",J340,0)</f>
        <v>0</v>
      </c>
      <c r="BI340" s="229">
        <f>IF(N340="nulová",J340,0)</f>
        <v>0</v>
      </c>
      <c r="BJ340" s="19" t="s">
        <v>79</v>
      </c>
      <c r="BK340" s="229">
        <f>ROUND(I340*H340,2)</f>
        <v>0</v>
      </c>
      <c r="BL340" s="19" t="s">
        <v>159</v>
      </c>
      <c r="BM340" s="228" t="s">
        <v>446</v>
      </c>
    </row>
    <row r="341" spans="1:47" s="2" customFormat="1" ht="12">
      <c r="A341" s="40"/>
      <c r="B341" s="41"/>
      <c r="C341" s="42"/>
      <c r="D341" s="230" t="s">
        <v>161</v>
      </c>
      <c r="E341" s="42"/>
      <c r="F341" s="231" t="s">
        <v>445</v>
      </c>
      <c r="G341" s="42"/>
      <c r="H341" s="42"/>
      <c r="I341" s="232"/>
      <c r="J341" s="42"/>
      <c r="K341" s="42"/>
      <c r="L341" s="46"/>
      <c r="M341" s="233"/>
      <c r="N341" s="234"/>
      <c r="O341" s="86"/>
      <c r="P341" s="86"/>
      <c r="Q341" s="86"/>
      <c r="R341" s="86"/>
      <c r="S341" s="86"/>
      <c r="T341" s="87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T341" s="19" t="s">
        <v>161</v>
      </c>
      <c r="AU341" s="19" t="s">
        <v>81</v>
      </c>
    </row>
    <row r="342" spans="1:51" s="13" customFormat="1" ht="12">
      <c r="A342" s="13"/>
      <c r="B342" s="235"/>
      <c r="C342" s="236"/>
      <c r="D342" s="230" t="s">
        <v>163</v>
      </c>
      <c r="E342" s="237" t="s">
        <v>19</v>
      </c>
      <c r="F342" s="238" t="s">
        <v>447</v>
      </c>
      <c r="G342" s="236"/>
      <c r="H342" s="237" t="s">
        <v>19</v>
      </c>
      <c r="I342" s="239"/>
      <c r="J342" s="236"/>
      <c r="K342" s="236"/>
      <c r="L342" s="240"/>
      <c r="M342" s="241"/>
      <c r="N342" s="242"/>
      <c r="O342" s="242"/>
      <c r="P342" s="242"/>
      <c r="Q342" s="242"/>
      <c r="R342" s="242"/>
      <c r="S342" s="242"/>
      <c r="T342" s="24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44" t="s">
        <v>163</v>
      </c>
      <c r="AU342" s="244" t="s">
        <v>81</v>
      </c>
      <c r="AV342" s="13" t="s">
        <v>79</v>
      </c>
      <c r="AW342" s="13" t="s">
        <v>36</v>
      </c>
      <c r="AX342" s="13" t="s">
        <v>73</v>
      </c>
      <c r="AY342" s="244" t="s">
        <v>152</v>
      </c>
    </row>
    <row r="343" spans="1:51" s="13" customFormat="1" ht="12">
      <c r="A343" s="13"/>
      <c r="B343" s="235"/>
      <c r="C343" s="236"/>
      <c r="D343" s="230" t="s">
        <v>163</v>
      </c>
      <c r="E343" s="237" t="s">
        <v>19</v>
      </c>
      <c r="F343" s="238" t="s">
        <v>448</v>
      </c>
      <c r="G343" s="236"/>
      <c r="H343" s="237" t="s">
        <v>19</v>
      </c>
      <c r="I343" s="239"/>
      <c r="J343" s="236"/>
      <c r="K343" s="236"/>
      <c r="L343" s="240"/>
      <c r="M343" s="241"/>
      <c r="N343" s="242"/>
      <c r="O343" s="242"/>
      <c r="P343" s="242"/>
      <c r="Q343" s="242"/>
      <c r="R343" s="242"/>
      <c r="S343" s="242"/>
      <c r="T343" s="24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44" t="s">
        <v>163</v>
      </c>
      <c r="AU343" s="244" t="s">
        <v>81</v>
      </c>
      <c r="AV343" s="13" t="s">
        <v>79</v>
      </c>
      <c r="AW343" s="13" t="s">
        <v>36</v>
      </c>
      <c r="AX343" s="13" t="s">
        <v>73</v>
      </c>
      <c r="AY343" s="244" t="s">
        <v>152</v>
      </c>
    </row>
    <row r="344" spans="1:51" s="14" customFormat="1" ht="12">
      <c r="A344" s="14"/>
      <c r="B344" s="245"/>
      <c r="C344" s="246"/>
      <c r="D344" s="230" t="s">
        <v>163</v>
      </c>
      <c r="E344" s="247" t="s">
        <v>19</v>
      </c>
      <c r="F344" s="248" t="s">
        <v>449</v>
      </c>
      <c r="G344" s="246"/>
      <c r="H344" s="249">
        <v>53.04876</v>
      </c>
      <c r="I344" s="250"/>
      <c r="J344" s="246"/>
      <c r="K344" s="246"/>
      <c r="L344" s="251"/>
      <c r="M344" s="252"/>
      <c r="N344" s="253"/>
      <c r="O344" s="253"/>
      <c r="P344" s="253"/>
      <c r="Q344" s="253"/>
      <c r="R344" s="253"/>
      <c r="S344" s="253"/>
      <c r="T344" s="25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55" t="s">
        <v>163</v>
      </c>
      <c r="AU344" s="255" t="s">
        <v>81</v>
      </c>
      <c r="AV344" s="14" t="s">
        <v>81</v>
      </c>
      <c r="AW344" s="14" t="s">
        <v>36</v>
      </c>
      <c r="AX344" s="14" t="s">
        <v>73</v>
      </c>
      <c r="AY344" s="255" t="s">
        <v>152</v>
      </c>
    </row>
    <row r="345" spans="1:51" s="15" customFormat="1" ht="12">
      <c r="A345" s="15"/>
      <c r="B345" s="256"/>
      <c r="C345" s="257"/>
      <c r="D345" s="230" t="s">
        <v>163</v>
      </c>
      <c r="E345" s="258" t="s">
        <v>19</v>
      </c>
      <c r="F345" s="259" t="s">
        <v>167</v>
      </c>
      <c r="G345" s="257"/>
      <c r="H345" s="260">
        <v>53.04876</v>
      </c>
      <c r="I345" s="261"/>
      <c r="J345" s="257"/>
      <c r="K345" s="257"/>
      <c r="L345" s="262"/>
      <c r="M345" s="263"/>
      <c r="N345" s="264"/>
      <c r="O345" s="264"/>
      <c r="P345" s="264"/>
      <c r="Q345" s="264"/>
      <c r="R345" s="264"/>
      <c r="S345" s="264"/>
      <c r="T345" s="26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T345" s="266" t="s">
        <v>163</v>
      </c>
      <c r="AU345" s="266" t="s">
        <v>81</v>
      </c>
      <c r="AV345" s="15" t="s">
        <v>159</v>
      </c>
      <c r="AW345" s="15" t="s">
        <v>36</v>
      </c>
      <c r="AX345" s="15" t="s">
        <v>79</v>
      </c>
      <c r="AY345" s="266" t="s">
        <v>152</v>
      </c>
    </row>
    <row r="346" spans="1:65" s="2" customFormat="1" ht="14.4" customHeight="1">
      <c r="A346" s="40"/>
      <c r="B346" s="41"/>
      <c r="C346" s="217" t="s">
        <v>450</v>
      </c>
      <c r="D346" s="217" t="s">
        <v>154</v>
      </c>
      <c r="E346" s="218" t="s">
        <v>451</v>
      </c>
      <c r="F346" s="219" t="s">
        <v>452</v>
      </c>
      <c r="G346" s="220" t="s">
        <v>157</v>
      </c>
      <c r="H346" s="221">
        <v>2502.3</v>
      </c>
      <c r="I346" s="222"/>
      <c r="J346" s="223">
        <f>ROUND(I346*H346,2)</f>
        <v>0</v>
      </c>
      <c r="K346" s="219" t="s">
        <v>158</v>
      </c>
      <c r="L346" s="46"/>
      <c r="M346" s="224" t="s">
        <v>19</v>
      </c>
      <c r="N346" s="225" t="s">
        <v>44</v>
      </c>
      <c r="O346" s="86"/>
      <c r="P346" s="226">
        <f>O346*H346</f>
        <v>0</v>
      </c>
      <c r="Q346" s="226">
        <v>0.46</v>
      </c>
      <c r="R346" s="226">
        <f>Q346*H346</f>
        <v>1151.0580000000002</v>
      </c>
      <c r="S346" s="226">
        <v>0</v>
      </c>
      <c r="T346" s="227">
        <f>S346*H346</f>
        <v>0</v>
      </c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R346" s="228" t="s">
        <v>159</v>
      </c>
      <c r="AT346" s="228" t="s">
        <v>154</v>
      </c>
      <c r="AU346" s="228" t="s">
        <v>81</v>
      </c>
      <c r="AY346" s="19" t="s">
        <v>152</v>
      </c>
      <c r="BE346" s="229">
        <f>IF(N346="základní",J346,0)</f>
        <v>0</v>
      </c>
      <c r="BF346" s="229">
        <f>IF(N346="snížená",J346,0)</f>
        <v>0</v>
      </c>
      <c r="BG346" s="229">
        <f>IF(N346="zákl. přenesená",J346,0)</f>
        <v>0</v>
      </c>
      <c r="BH346" s="229">
        <f>IF(N346="sníž. přenesená",J346,0)</f>
        <v>0</v>
      </c>
      <c r="BI346" s="229">
        <f>IF(N346="nulová",J346,0)</f>
        <v>0</v>
      </c>
      <c r="BJ346" s="19" t="s">
        <v>79</v>
      </c>
      <c r="BK346" s="229">
        <f>ROUND(I346*H346,2)</f>
        <v>0</v>
      </c>
      <c r="BL346" s="19" t="s">
        <v>159</v>
      </c>
      <c r="BM346" s="228" t="s">
        <v>453</v>
      </c>
    </row>
    <row r="347" spans="1:47" s="2" customFormat="1" ht="12">
      <c r="A347" s="40"/>
      <c r="B347" s="41"/>
      <c r="C347" s="42"/>
      <c r="D347" s="230" t="s">
        <v>161</v>
      </c>
      <c r="E347" s="42"/>
      <c r="F347" s="231" t="s">
        <v>454</v>
      </c>
      <c r="G347" s="42"/>
      <c r="H347" s="42"/>
      <c r="I347" s="232"/>
      <c r="J347" s="42"/>
      <c r="K347" s="42"/>
      <c r="L347" s="46"/>
      <c r="M347" s="233"/>
      <c r="N347" s="234"/>
      <c r="O347" s="86"/>
      <c r="P347" s="86"/>
      <c r="Q347" s="86"/>
      <c r="R347" s="86"/>
      <c r="S347" s="86"/>
      <c r="T347" s="87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T347" s="19" t="s">
        <v>161</v>
      </c>
      <c r="AU347" s="19" t="s">
        <v>81</v>
      </c>
    </row>
    <row r="348" spans="1:51" s="13" customFormat="1" ht="12">
      <c r="A348" s="13"/>
      <c r="B348" s="235"/>
      <c r="C348" s="236"/>
      <c r="D348" s="230" t="s">
        <v>163</v>
      </c>
      <c r="E348" s="237" t="s">
        <v>19</v>
      </c>
      <c r="F348" s="238" t="s">
        <v>177</v>
      </c>
      <c r="G348" s="236"/>
      <c r="H348" s="237" t="s">
        <v>19</v>
      </c>
      <c r="I348" s="239"/>
      <c r="J348" s="236"/>
      <c r="K348" s="236"/>
      <c r="L348" s="240"/>
      <c r="M348" s="241"/>
      <c r="N348" s="242"/>
      <c r="O348" s="242"/>
      <c r="P348" s="242"/>
      <c r="Q348" s="242"/>
      <c r="R348" s="242"/>
      <c r="S348" s="242"/>
      <c r="T348" s="24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44" t="s">
        <v>163</v>
      </c>
      <c r="AU348" s="244" t="s">
        <v>81</v>
      </c>
      <c r="AV348" s="13" t="s">
        <v>79</v>
      </c>
      <c r="AW348" s="13" t="s">
        <v>36</v>
      </c>
      <c r="AX348" s="13" t="s">
        <v>73</v>
      </c>
      <c r="AY348" s="244" t="s">
        <v>152</v>
      </c>
    </row>
    <row r="349" spans="1:51" s="13" customFormat="1" ht="12">
      <c r="A349" s="13"/>
      <c r="B349" s="235"/>
      <c r="C349" s="236"/>
      <c r="D349" s="230" t="s">
        <v>163</v>
      </c>
      <c r="E349" s="237" t="s">
        <v>19</v>
      </c>
      <c r="F349" s="238" t="s">
        <v>328</v>
      </c>
      <c r="G349" s="236"/>
      <c r="H349" s="237" t="s">
        <v>19</v>
      </c>
      <c r="I349" s="239"/>
      <c r="J349" s="236"/>
      <c r="K349" s="236"/>
      <c r="L349" s="240"/>
      <c r="M349" s="241"/>
      <c r="N349" s="242"/>
      <c r="O349" s="242"/>
      <c r="P349" s="242"/>
      <c r="Q349" s="242"/>
      <c r="R349" s="242"/>
      <c r="S349" s="242"/>
      <c r="T349" s="24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44" t="s">
        <v>163</v>
      </c>
      <c r="AU349" s="244" t="s">
        <v>81</v>
      </c>
      <c r="AV349" s="13" t="s">
        <v>79</v>
      </c>
      <c r="AW349" s="13" t="s">
        <v>36</v>
      </c>
      <c r="AX349" s="13" t="s">
        <v>73</v>
      </c>
      <c r="AY349" s="244" t="s">
        <v>152</v>
      </c>
    </row>
    <row r="350" spans="1:51" s="14" customFormat="1" ht="12">
      <c r="A350" s="14"/>
      <c r="B350" s="245"/>
      <c r="C350" s="246"/>
      <c r="D350" s="230" t="s">
        <v>163</v>
      </c>
      <c r="E350" s="247" t="s">
        <v>19</v>
      </c>
      <c r="F350" s="248" t="s">
        <v>442</v>
      </c>
      <c r="G350" s="246"/>
      <c r="H350" s="249">
        <v>1969.5</v>
      </c>
      <c r="I350" s="250"/>
      <c r="J350" s="246"/>
      <c r="K350" s="246"/>
      <c r="L350" s="251"/>
      <c r="M350" s="252"/>
      <c r="N350" s="253"/>
      <c r="O350" s="253"/>
      <c r="P350" s="253"/>
      <c r="Q350" s="253"/>
      <c r="R350" s="253"/>
      <c r="S350" s="253"/>
      <c r="T350" s="25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55" t="s">
        <v>163</v>
      </c>
      <c r="AU350" s="255" t="s">
        <v>81</v>
      </c>
      <c r="AV350" s="14" t="s">
        <v>81</v>
      </c>
      <c r="AW350" s="14" t="s">
        <v>36</v>
      </c>
      <c r="AX350" s="14" t="s">
        <v>73</v>
      </c>
      <c r="AY350" s="255" t="s">
        <v>152</v>
      </c>
    </row>
    <row r="351" spans="1:51" s="13" customFormat="1" ht="12">
      <c r="A351" s="13"/>
      <c r="B351" s="235"/>
      <c r="C351" s="236"/>
      <c r="D351" s="230" t="s">
        <v>163</v>
      </c>
      <c r="E351" s="237" t="s">
        <v>19</v>
      </c>
      <c r="F351" s="238" t="s">
        <v>189</v>
      </c>
      <c r="G351" s="236"/>
      <c r="H351" s="237" t="s">
        <v>19</v>
      </c>
      <c r="I351" s="239"/>
      <c r="J351" s="236"/>
      <c r="K351" s="236"/>
      <c r="L351" s="240"/>
      <c r="M351" s="241"/>
      <c r="N351" s="242"/>
      <c r="O351" s="242"/>
      <c r="P351" s="242"/>
      <c r="Q351" s="242"/>
      <c r="R351" s="242"/>
      <c r="S351" s="242"/>
      <c r="T351" s="24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44" t="s">
        <v>163</v>
      </c>
      <c r="AU351" s="244" t="s">
        <v>81</v>
      </c>
      <c r="AV351" s="13" t="s">
        <v>79</v>
      </c>
      <c r="AW351" s="13" t="s">
        <v>36</v>
      </c>
      <c r="AX351" s="13" t="s">
        <v>73</v>
      </c>
      <c r="AY351" s="244" t="s">
        <v>152</v>
      </c>
    </row>
    <row r="352" spans="1:51" s="14" customFormat="1" ht="12">
      <c r="A352" s="14"/>
      <c r="B352" s="245"/>
      <c r="C352" s="246"/>
      <c r="D352" s="230" t="s">
        <v>163</v>
      </c>
      <c r="E352" s="247" t="s">
        <v>19</v>
      </c>
      <c r="F352" s="248" t="s">
        <v>330</v>
      </c>
      <c r="G352" s="246"/>
      <c r="H352" s="249">
        <v>51.2</v>
      </c>
      <c r="I352" s="250"/>
      <c r="J352" s="246"/>
      <c r="K352" s="246"/>
      <c r="L352" s="251"/>
      <c r="M352" s="252"/>
      <c r="N352" s="253"/>
      <c r="O352" s="253"/>
      <c r="P352" s="253"/>
      <c r="Q352" s="253"/>
      <c r="R352" s="253"/>
      <c r="S352" s="253"/>
      <c r="T352" s="25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55" t="s">
        <v>163</v>
      </c>
      <c r="AU352" s="255" t="s">
        <v>81</v>
      </c>
      <c r="AV352" s="14" t="s">
        <v>81</v>
      </c>
      <c r="AW352" s="14" t="s">
        <v>36</v>
      </c>
      <c r="AX352" s="14" t="s">
        <v>73</v>
      </c>
      <c r="AY352" s="255" t="s">
        <v>152</v>
      </c>
    </row>
    <row r="353" spans="1:51" s="13" customFormat="1" ht="12">
      <c r="A353" s="13"/>
      <c r="B353" s="235"/>
      <c r="C353" s="236"/>
      <c r="D353" s="230" t="s">
        <v>163</v>
      </c>
      <c r="E353" s="237" t="s">
        <v>19</v>
      </c>
      <c r="F353" s="238" t="s">
        <v>191</v>
      </c>
      <c r="G353" s="236"/>
      <c r="H353" s="237" t="s">
        <v>19</v>
      </c>
      <c r="I353" s="239"/>
      <c r="J353" s="236"/>
      <c r="K353" s="236"/>
      <c r="L353" s="240"/>
      <c r="M353" s="241"/>
      <c r="N353" s="242"/>
      <c r="O353" s="242"/>
      <c r="P353" s="242"/>
      <c r="Q353" s="242"/>
      <c r="R353" s="242"/>
      <c r="S353" s="242"/>
      <c r="T353" s="24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44" t="s">
        <v>163</v>
      </c>
      <c r="AU353" s="244" t="s">
        <v>81</v>
      </c>
      <c r="AV353" s="13" t="s">
        <v>79</v>
      </c>
      <c r="AW353" s="13" t="s">
        <v>36</v>
      </c>
      <c r="AX353" s="13" t="s">
        <v>73</v>
      </c>
      <c r="AY353" s="244" t="s">
        <v>152</v>
      </c>
    </row>
    <row r="354" spans="1:51" s="14" customFormat="1" ht="12">
      <c r="A354" s="14"/>
      <c r="B354" s="245"/>
      <c r="C354" s="246"/>
      <c r="D354" s="230" t="s">
        <v>163</v>
      </c>
      <c r="E354" s="247" t="s">
        <v>19</v>
      </c>
      <c r="F354" s="248" t="s">
        <v>331</v>
      </c>
      <c r="G354" s="246"/>
      <c r="H354" s="249">
        <v>260.8</v>
      </c>
      <c r="I354" s="250"/>
      <c r="J354" s="246"/>
      <c r="K354" s="246"/>
      <c r="L354" s="251"/>
      <c r="M354" s="252"/>
      <c r="N354" s="253"/>
      <c r="O354" s="253"/>
      <c r="P354" s="253"/>
      <c r="Q354" s="253"/>
      <c r="R354" s="253"/>
      <c r="S354" s="253"/>
      <c r="T354" s="25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55" t="s">
        <v>163</v>
      </c>
      <c r="AU354" s="255" t="s">
        <v>81</v>
      </c>
      <c r="AV354" s="14" t="s">
        <v>81</v>
      </c>
      <c r="AW354" s="14" t="s">
        <v>36</v>
      </c>
      <c r="AX354" s="14" t="s">
        <v>73</v>
      </c>
      <c r="AY354" s="255" t="s">
        <v>152</v>
      </c>
    </row>
    <row r="355" spans="1:51" s="13" customFormat="1" ht="12">
      <c r="A355" s="13"/>
      <c r="B355" s="235"/>
      <c r="C355" s="236"/>
      <c r="D355" s="230" t="s">
        <v>163</v>
      </c>
      <c r="E355" s="237" t="s">
        <v>19</v>
      </c>
      <c r="F355" s="238" t="s">
        <v>193</v>
      </c>
      <c r="G355" s="236"/>
      <c r="H355" s="237" t="s">
        <v>19</v>
      </c>
      <c r="I355" s="239"/>
      <c r="J355" s="236"/>
      <c r="K355" s="236"/>
      <c r="L355" s="240"/>
      <c r="M355" s="241"/>
      <c r="N355" s="242"/>
      <c r="O355" s="242"/>
      <c r="P355" s="242"/>
      <c r="Q355" s="242"/>
      <c r="R355" s="242"/>
      <c r="S355" s="242"/>
      <c r="T355" s="24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44" t="s">
        <v>163</v>
      </c>
      <c r="AU355" s="244" t="s">
        <v>81</v>
      </c>
      <c r="AV355" s="13" t="s">
        <v>79</v>
      </c>
      <c r="AW355" s="13" t="s">
        <v>36</v>
      </c>
      <c r="AX355" s="13" t="s">
        <v>73</v>
      </c>
      <c r="AY355" s="244" t="s">
        <v>152</v>
      </c>
    </row>
    <row r="356" spans="1:51" s="14" customFormat="1" ht="12">
      <c r="A356" s="14"/>
      <c r="B356" s="245"/>
      <c r="C356" s="246"/>
      <c r="D356" s="230" t="s">
        <v>163</v>
      </c>
      <c r="E356" s="247" t="s">
        <v>19</v>
      </c>
      <c r="F356" s="248" t="s">
        <v>332</v>
      </c>
      <c r="G356" s="246"/>
      <c r="H356" s="249">
        <v>220.8</v>
      </c>
      <c r="I356" s="250"/>
      <c r="J356" s="246"/>
      <c r="K356" s="246"/>
      <c r="L356" s="251"/>
      <c r="M356" s="252"/>
      <c r="N356" s="253"/>
      <c r="O356" s="253"/>
      <c r="P356" s="253"/>
      <c r="Q356" s="253"/>
      <c r="R356" s="253"/>
      <c r="S356" s="253"/>
      <c r="T356" s="25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55" t="s">
        <v>163</v>
      </c>
      <c r="AU356" s="255" t="s">
        <v>81</v>
      </c>
      <c r="AV356" s="14" t="s">
        <v>81</v>
      </c>
      <c r="AW356" s="14" t="s">
        <v>36</v>
      </c>
      <c r="AX356" s="14" t="s">
        <v>73</v>
      </c>
      <c r="AY356" s="255" t="s">
        <v>152</v>
      </c>
    </row>
    <row r="357" spans="1:51" s="15" customFormat="1" ht="12">
      <c r="A357" s="15"/>
      <c r="B357" s="256"/>
      <c r="C357" s="257"/>
      <c r="D357" s="230" t="s">
        <v>163</v>
      </c>
      <c r="E357" s="258" t="s">
        <v>19</v>
      </c>
      <c r="F357" s="259" t="s">
        <v>167</v>
      </c>
      <c r="G357" s="257"/>
      <c r="H357" s="260">
        <v>2502.3</v>
      </c>
      <c r="I357" s="261"/>
      <c r="J357" s="257"/>
      <c r="K357" s="257"/>
      <c r="L357" s="262"/>
      <c r="M357" s="263"/>
      <c r="N357" s="264"/>
      <c r="O357" s="264"/>
      <c r="P357" s="264"/>
      <c r="Q357" s="264"/>
      <c r="R357" s="264"/>
      <c r="S357" s="264"/>
      <c r="T357" s="26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T357" s="266" t="s">
        <v>163</v>
      </c>
      <c r="AU357" s="266" t="s">
        <v>81</v>
      </c>
      <c r="AV357" s="15" t="s">
        <v>159</v>
      </c>
      <c r="AW357" s="15" t="s">
        <v>36</v>
      </c>
      <c r="AX357" s="15" t="s">
        <v>79</v>
      </c>
      <c r="AY357" s="266" t="s">
        <v>152</v>
      </c>
    </row>
    <row r="358" spans="1:65" s="2" customFormat="1" ht="14.4" customHeight="1">
      <c r="A358" s="40"/>
      <c r="B358" s="41"/>
      <c r="C358" s="217" t="s">
        <v>455</v>
      </c>
      <c r="D358" s="217" t="s">
        <v>154</v>
      </c>
      <c r="E358" s="218" t="s">
        <v>456</v>
      </c>
      <c r="F358" s="219" t="s">
        <v>457</v>
      </c>
      <c r="G358" s="220" t="s">
        <v>157</v>
      </c>
      <c r="H358" s="221">
        <v>1712.64</v>
      </c>
      <c r="I358" s="222"/>
      <c r="J358" s="223">
        <f>ROUND(I358*H358,2)</f>
        <v>0</v>
      </c>
      <c r="K358" s="219" t="s">
        <v>158</v>
      </c>
      <c r="L358" s="46"/>
      <c r="M358" s="224" t="s">
        <v>19</v>
      </c>
      <c r="N358" s="225" t="s">
        <v>44</v>
      </c>
      <c r="O358" s="86"/>
      <c r="P358" s="226">
        <f>O358*H358</f>
        <v>0</v>
      </c>
      <c r="Q358" s="226">
        <v>0.36834</v>
      </c>
      <c r="R358" s="226">
        <f>Q358*H358</f>
        <v>630.8338176000001</v>
      </c>
      <c r="S358" s="226">
        <v>0</v>
      </c>
      <c r="T358" s="227">
        <f>S358*H358</f>
        <v>0</v>
      </c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R358" s="228" t="s">
        <v>159</v>
      </c>
      <c r="AT358" s="228" t="s">
        <v>154</v>
      </c>
      <c r="AU358" s="228" t="s">
        <v>81</v>
      </c>
      <c r="AY358" s="19" t="s">
        <v>152</v>
      </c>
      <c r="BE358" s="229">
        <f>IF(N358="základní",J358,0)</f>
        <v>0</v>
      </c>
      <c r="BF358" s="229">
        <f>IF(N358="snížená",J358,0)</f>
        <v>0</v>
      </c>
      <c r="BG358" s="229">
        <f>IF(N358="zákl. přenesená",J358,0)</f>
        <v>0</v>
      </c>
      <c r="BH358" s="229">
        <f>IF(N358="sníž. přenesená",J358,0)</f>
        <v>0</v>
      </c>
      <c r="BI358" s="229">
        <f>IF(N358="nulová",J358,0)</f>
        <v>0</v>
      </c>
      <c r="BJ358" s="19" t="s">
        <v>79</v>
      </c>
      <c r="BK358" s="229">
        <f>ROUND(I358*H358,2)</f>
        <v>0</v>
      </c>
      <c r="BL358" s="19" t="s">
        <v>159</v>
      </c>
      <c r="BM358" s="228" t="s">
        <v>458</v>
      </c>
    </row>
    <row r="359" spans="1:47" s="2" customFormat="1" ht="12">
      <c r="A359" s="40"/>
      <c r="B359" s="41"/>
      <c r="C359" s="42"/>
      <c r="D359" s="230" t="s">
        <v>161</v>
      </c>
      <c r="E359" s="42"/>
      <c r="F359" s="231" t="s">
        <v>459</v>
      </c>
      <c r="G359" s="42"/>
      <c r="H359" s="42"/>
      <c r="I359" s="232"/>
      <c r="J359" s="42"/>
      <c r="K359" s="42"/>
      <c r="L359" s="46"/>
      <c r="M359" s="233"/>
      <c r="N359" s="234"/>
      <c r="O359" s="86"/>
      <c r="P359" s="86"/>
      <c r="Q359" s="86"/>
      <c r="R359" s="86"/>
      <c r="S359" s="86"/>
      <c r="T359" s="87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T359" s="19" t="s">
        <v>161</v>
      </c>
      <c r="AU359" s="19" t="s">
        <v>81</v>
      </c>
    </row>
    <row r="360" spans="1:51" s="13" customFormat="1" ht="12">
      <c r="A360" s="13"/>
      <c r="B360" s="235"/>
      <c r="C360" s="236"/>
      <c r="D360" s="230" t="s">
        <v>163</v>
      </c>
      <c r="E360" s="237" t="s">
        <v>19</v>
      </c>
      <c r="F360" s="238" t="s">
        <v>177</v>
      </c>
      <c r="G360" s="236"/>
      <c r="H360" s="237" t="s">
        <v>19</v>
      </c>
      <c r="I360" s="239"/>
      <c r="J360" s="236"/>
      <c r="K360" s="236"/>
      <c r="L360" s="240"/>
      <c r="M360" s="241"/>
      <c r="N360" s="242"/>
      <c r="O360" s="242"/>
      <c r="P360" s="242"/>
      <c r="Q360" s="242"/>
      <c r="R360" s="242"/>
      <c r="S360" s="242"/>
      <c r="T360" s="24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44" t="s">
        <v>163</v>
      </c>
      <c r="AU360" s="244" t="s">
        <v>81</v>
      </c>
      <c r="AV360" s="13" t="s">
        <v>79</v>
      </c>
      <c r="AW360" s="13" t="s">
        <v>36</v>
      </c>
      <c r="AX360" s="13" t="s">
        <v>73</v>
      </c>
      <c r="AY360" s="244" t="s">
        <v>152</v>
      </c>
    </row>
    <row r="361" spans="1:51" s="13" customFormat="1" ht="12">
      <c r="A361" s="13"/>
      <c r="B361" s="235"/>
      <c r="C361" s="236"/>
      <c r="D361" s="230" t="s">
        <v>163</v>
      </c>
      <c r="E361" s="237" t="s">
        <v>19</v>
      </c>
      <c r="F361" s="238" t="s">
        <v>328</v>
      </c>
      <c r="G361" s="236"/>
      <c r="H361" s="237" t="s">
        <v>19</v>
      </c>
      <c r="I361" s="239"/>
      <c r="J361" s="236"/>
      <c r="K361" s="236"/>
      <c r="L361" s="240"/>
      <c r="M361" s="241"/>
      <c r="N361" s="242"/>
      <c r="O361" s="242"/>
      <c r="P361" s="242"/>
      <c r="Q361" s="242"/>
      <c r="R361" s="242"/>
      <c r="S361" s="242"/>
      <c r="T361" s="24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44" t="s">
        <v>163</v>
      </c>
      <c r="AU361" s="244" t="s">
        <v>81</v>
      </c>
      <c r="AV361" s="13" t="s">
        <v>79</v>
      </c>
      <c r="AW361" s="13" t="s">
        <v>36</v>
      </c>
      <c r="AX361" s="13" t="s">
        <v>73</v>
      </c>
      <c r="AY361" s="244" t="s">
        <v>152</v>
      </c>
    </row>
    <row r="362" spans="1:51" s="14" customFormat="1" ht="12">
      <c r="A362" s="14"/>
      <c r="B362" s="245"/>
      <c r="C362" s="246"/>
      <c r="D362" s="230" t="s">
        <v>163</v>
      </c>
      <c r="E362" s="247" t="s">
        <v>19</v>
      </c>
      <c r="F362" s="248" t="s">
        <v>460</v>
      </c>
      <c r="G362" s="246"/>
      <c r="H362" s="249">
        <v>1353</v>
      </c>
      <c r="I362" s="250"/>
      <c r="J362" s="246"/>
      <c r="K362" s="246"/>
      <c r="L362" s="251"/>
      <c r="M362" s="252"/>
      <c r="N362" s="253"/>
      <c r="O362" s="253"/>
      <c r="P362" s="253"/>
      <c r="Q362" s="253"/>
      <c r="R362" s="253"/>
      <c r="S362" s="253"/>
      <c r="T362" s="25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55" t="s">
        <v>163</v>
      </c>
      <c r="AU362" s="255" t="s">
        <v>81</v>
      </c>
      <c r="AV362" s="14" t="s">
        <v>81</v>
      </c>
      <c r="AW362" s="14" t="s">
        <v>36</v>
      </c>
      <c r="AX362" s="14" t="s">
        <v>73</v>
      </c>
      <c r="AY362" s="255" t="s">
        <v>152</v>
      </c>
    </row>
    <row r="363" spans="1:51" s="13" customFormat="1" ht="12">
      <c r="A363" s="13"/>
      <c r="B363" s="235"/>
      <c r="C363" s="236"/>
      <c r="D363" s="230" t="s">
        <v>163</v>
      </c>
      <c r="E363" s="237" t="s">
        <v>19</v>
      </c>
      <c r="F363" s="238" t="s">
        <v>189</v>
      </c>
      <c r="G363" s="236"/>
      <c r="H363" s="237" t="s">
        <v>19</v>
      </c>
      <c r="I363" s="239"/>
      <c r="J363" s="236"/>
      <c r="K363" s="236"/>
      <c r="L363" s="240"/>
      <c r="M363" s="241"/>
      <c r="N363" s="242"/>
      <c r="O363" s="242"/>
      <c r="P363" s="242"/>
      <c r="Q363" s="242"/>
      <c r="R363" s="242"/>
      <c r="S363" s="242"/>
      <c r="T363" s="24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44" t="s">
        <v>163</v>
      </c>
      <c r="AU363" s="244" t="s">
        <v>81</v>
      </c>
      <c r="AV363" s="13" t="s">
        <v>79</v>
      </c>
      <c r="AW363" s="13" t="s">
        <v>36</v>
      </c>
      <c r="AX363" s="13" t="s">
        <v>73</v>
      </c>
      <c r="AY363" s="244" t="s">
        <v>152</v>
      </c>
    </row>
    <row r="364" spans="1:51" s="14" customFormat="1" ht="12">
      <c r="A364" s="14"/>
      <c r="B364" s="245"/>
      <c r="C364" s="246"/>
      <c r="D364" s="230" t="s">
        <v>163</v>
      </c>
      <c r="E364" s="247" t="s">
        <v>19</v>
      </c>
      <c r="F364" s="248" t="s">
        <v>461</v>
      </c>
      <c r="G364" s="246"/>
      <c r="H364" s="249">
        <v>34.56</v>
      </c>
      <c r="I364" s="250"/>
      <c r="J364" s="246"/>
      <c r="K364" s="246"/>
      <c r="L364" s="251"/>
      <c r="M364" s="252"/>
      <c r="N364" s="253"/>
      <c r="O364" s="253"/>
      <c r="P364" s="253"/>
      <c r="Q364" s="253"/>
      <c r="R364" s="253"/>
      <c r="S364" s="253"/>
      <c r="T364" s="25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55" t="s">
        <v>163</v>
      </c>
      <c r="AU364" s="255" t="s">
        <v>81</v>
      </c>
      <c r="AV364" s="14" t="s">
        <v>81</v>
      </c>
      <c r="AW364" s="14" t="s">
        <v>36</v>
      </c>
      <c r="AX364" s="14" t="s">
        <v>73</v>
      </c>
      <c r="AY364" s="255" t="s">
        <v>152</v>
      </c>
    </row>
    <row r="365" spans="1:51" s="13" customFormat="1" ht="12">
      <c r="A365" s="13"/>
      <c r="B365" s="235"/>
      <c r="C365" s="236"/>
      <c r="D365" s="230" t="s">
        <v>163</v>
      </c>
      <c r="E365" s="237" t="s">
        <v>19</v>
      </c>
      <c r="F365" s="238" t="s">
        <v>191</v>
      </c>
      <c r="G365" s="236"/>
      <c r="H365" s="237" t="s">
        <v>19</v>
      </c>
      <c r="I365" s="239"/>
      <c r="J365" s="236"/>
      <c r="K365" s="236"/>
      <c r="L365" s="240"/>
      <c r="M365" s="241"/>
      <c r="N365" s="242"/>
      <c r="O365" s="242"/>
      <c r="P365" s="242"/>
      <c r="Q365" s="242"/>
      <c r="R365" s="242"/>
      <c r="S365" s="242"/>
      <c r="T365" s="24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44" t="s">
        <v>163</v>
      </c>
      <c r="AU365" s="244" t="s">
        <v>81</v>
      </c>
      <c r="AV365" s="13" t="s">
        <v>79</v>
      </c>
      <c r="AW365" s="13" t="s">
        <v>36</v>
      </c>
      <c r="AX365" s="13" t="s">
        <v>73</v>
      </c>
      <c r="AY365" s="244" t="s">
        <v>152</v>
      </c>
    </row>
    <row r="366" spans="1:51" s="14" customFormat="1" ht="12">
      <c r="A366" s="14"/>
      <c r="B366" s="245"/>
      <c r="C366" s="246"/>
      <c r="D366" s="230" t="s">
        <v>163</v>
      </c>
      <c r="E366" s="247" t="s">
        <v>19</v>
      </c>
      <c r="F366" s="248" t="s">
        <v>462</v>
      </c>
      <c r="G366" s="246"/>
      <c r="H366" s="249">
        <v>176.04</v>
      </c>
      <c r="I366" s="250"/>
      <c r="J366" s="246"/>
      <c r="K366" s="246"/>
      <c r="L366" s="251"/>
      <c r="M366" s="252"/>
      <c r="N366" s="253"/>
      <c r="O366" s="253"/>
      <c r="P366" s="253"/>
      <c r="Q366" s="253"/>
      <c r="R366" s="253"/>
      <c r="S366" s="253"/>
      <c r="T366" s="25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55" t="s">
        <v>163</v>
      </c>
      <c r="AU366" s="255" t="s">
        <v>81</v>
      </c>
      <c r="AV366" s="14" t="s">
        <v>81</v>
      </c>
      <c r="AW366" s="14" t="s">
        <v>36</v>
      </c>
      <c r="AX366" s="14" t="s">
        <v>73</v>
      </c>
      <c r="AY366" s="255" t="s">
        <v>152</v>
      </c>
    </row>
    <row r="367" spans="1:51" s="13" customFormat="1" ht="12">
      <c r="A367" s="13"/>
      <c r="B367" s="235"/>
      <c r="C367" s="236"/>
      <c r="D367" s="230" t="s">
        <v>163</v>
      </c>
      <c r="E367" s="237" t="s">
        <v>19</v>
      </c>
      <c r="F367" s="238" t="s">
        <v>193</v>
      </c>
      <c r="G367" s="236"/>
      <c r="H367" s="237" t="s">
        <v>19</v>
      </c>
      <c r="I367" s="239"/>
      <c r="J367" s="236"/>
      <c r="K367" s="236"/>
      <c r="L367" s="240"/>
      <c r="M367" s="241"/>
      <c r="N367" s="242"/>
      <c r="O367" s="242"/>
      <c r="P367" s="242"/>
      <c r="Q367" s="242"/>
      <c r="R367" s="242"/>
      <c r="S367" s="242"/>
      <c r="T367" s="24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44" t="s">
        <v>163</v>
      </c>
      <c r="AU367" s="244" t="s">
        <v>81</v>
      </c>
      <c r="AV367" s="13" t="s">
        <v>79</v>
      </c>
      <c r="AW367" s="13" t="s">
        <v>36</v>
      </c>
      <c r="AX367" s="13" t="s">
        <v>73</v>
      </c>
      <c r="AY367" s="244" t="s">
        <v>152</v>
      </c>
    </row>
    <row r="368" spans="1:51" s="14" customFormat="1" ht="12">
      <c r="A368" s="14"/>
      <c r="B368" s="245"/>
      <c r="C368" s="246"/>
      <c r="D368" s="230" t="s">
        <v>163</v>
      </c>
      <c r="E368" s="247" t="s">
        <v>19</v>
      </c>
      <c r="F368" s="248" t="s">
        <v>463</v>
      </c>
      <c r="G368" s="246"/>
      <c r="H368" s="249">
        <v>149.04</v>
      </c>
      <c r="I368" s="250"/>
      <c r="J368" s="246"/>
      <c r="K368" s="246"/>
      <c r="L368" s="251"/>
      <c r="M368" s="252"/>
      <c r="N368" s="253"/>
      <c r="O368" s="253"/>
      <c r="P368" s="253"/>
      <c r="Q368" s="253"/>
      <c r="R368" s="253"/>
      <c r="S368" s="253"/>
      <c r="T368" s="25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55" t="s">
        <v>163</v>
      </c>
      <c r="AU368" s="255" t="s">
        <v>81</v>
      </c>
      <c r="AV368" s="14" t="s">
        <v>81</v>
      </c>
      <c r="AW368" s="14" t="s">
        <v>36</v>
      </c>
      <c r="AX368" s="14" t="s">
        <v>73</v>
      </c>
      <c r="AY368" s="255" t="s">
        <v>152</v>
      </c>
    </row>
    <row r="369" spans="1:51" s="15" customFormat="1" ht="12">
      <c r="A369" s="15"/>
      <c r="B369" s="256"/>
      <c r="C369" s="257"/>
      <c r="D369" s="230" t="s">
        <v>163</v>
      </c>
      <c r="E369" s="258" t="s">
        <v>19</v>
      </c>
      <c r="F369" s="259" t="s">
        <v>167</v>
      </c>
      <c r="G369" s="257"/>
      <c r="H369" s="260">
        <v>1712.64</v>
      </c>
      <c r="I369" s="261"/>
      <c r="J369" s="257"/>
      <c r="K369" s="257"/>
      <c r="L369" s="262"/>
      <c r="M369" s="263"/>
      <c r="N369" s="264"/>
      <c r="O369" s="264"/>
      <c r="P369" s="264"/>
      <c r="Q369" s="264"/>
      <c r="R369" s="264"/>
      <c r="S369" s="264"/>
      <c r="T369" s="26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T369" s="266" t="s">
        <v>163</v>
      </c>
      <c r="AU369" s="266" t="s">
        <v>81</v>
      </c>
      <c r="AV369" s="15" t="s">
        <v>159</v>
      </c>
      <c r="AW369" s="15" t="s">
        <v>36</v>
      </c>
      <c r="AX369" s="15" t="s">
        <v>79</v>
      </c>
      <c r="AY369" s="266" t="s">
        <v>152</v>
      </c>
    </row>
    <row r="370" spans="1:65" s="2" customFormat="1" ht="14.4" customHeight="1">
      <c r="A370" s="40"/>
      <c r="B370" s="41"/>
      <c r="C370" s="217" t="s">
        <v>464</v>
      </c>
      <c r="D370" s="217" t="s">
        <v>154</v>
      </c>
      <c r="E370" s="218" t="s">
        <v>465</v>
      </c>
      <c r="F370" s="219" t="s">
        <v>466</v>
      </c>
      <c r="G370" s="220" t="s">
        <v>183</v>
      </c>
      <c r="H370" s="221">
        <v>111.5</v>
      </c>
      <c r="I370" s="222"/>
      <c r="J370" s="223">
        <f>ROUND(I370*H370,2)</f>
        <v>0</v>
      </c>
      <c r="K370" s="219" t="s">
        <v>19</v>
      </c>
      <c r="L370" s="46"/>
      <c r="M370" s="224" t="s">
        <v>19</v>
      </c>
      <c r="N370" s="225" t="s">
        <v>44</v>
      </c>
      <c r="O370" s="86"/>
      <c r="P370" s="226">
        <f>O370*H370</f>
        <v>0</v>
      </c>
      <c r="Q370" s="226">
        <v>0</v>
      </c>
      <c r="R370" s="226">
        <f>Q370*H370</f>
        <v>0</v>
      </c>
      <c r="S370" s="226">
        <v>0</v>
      </c>
      <c r="T370" s="227">
        <f>S370*H370</f>
        <v>0</v>
      </c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R370" s="228" t="s">
        <v>159</v>
      </c>
      <c r="AT370" s="228" t="s">
        <v>154</v>
      </c>
      <c r="AU370" s="228" t="s">
        <v>81</v>
      </c>
      <c r="AY370" s="19" t="s">
        <v>152</v>
      </c>
      <c r="BE370" s="229">
        <f>IF(N370="základní",J370,0)</f>
        <v>0</v>
      </c>
      <c r="BF370" s="229">
        <f>IF(N370="snížená",J370,0)</f>
        <v>0</v>
      </c>
      <c r="BG370" s="229">
        <f>IF(N370="zákl. přenesená",J370,0)</f>
        <v>0</v>
      </c>
      <c r="BH370" s="229">
        <f>IF(N370="sníž. přenesená",J370,0)</f>
        <v>0</v>
      </c>
      <c r="BI370" s="229">
        <f>IF(N370="nulová",J370,0)</f>
        <v>0</v>
      </c>
      <c r="BJ370" s="19" t="s">
        <v>79</v>
      </c>
      <c r="BK370" s="229">
        <f>ROUND(I370*H370,2)</f>
        <v>0</v>
      </c>
      <c r="BL370" s="19" t="s">
        <v>159</v>
      </c>
      <c r="BM370" s="228" t="s">
        <v>467</v>
      </c>
    </row>
    <row r="371" spans="1:47" s="2" customFormat="1" ht="12">
      <c r="A371" s="40"/>
      <c r="B371" s="41"/>
      <c r="C371" s="42"/>
      <c r="D371" s="230" t="s">
        <v>161</v>
      </c>
      <c r="E371" s="42"/>
      <c r="F371" s="231" t="s">
        <v>466</v>
      </c>
      <c r="G371" s="42"/>
      <c r="H371" s="42"/>
      <c r="I371" s="232"/>
      <c r="J371" s="42"/>
      <c r="K371" s="42"/>
      <c r="L371" s="46"/>
      <c r="M371" s="233"/>
      <c r="N371" s="234"/>
      <c r="O371" s="86"/>
      <c r="P371" s="86"/>
      <c r="Q371" s="86"/>
      <c r="R371" s="86"/>
      <c r="S371" s="86"/>
      <c r="T371" s="87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T371" s="19" t="s">
        <v>161</v>
      </c>
      <c r="AU371" s="19" t="s">
        <v>81</v>
      </c>
    </row>
    <row r="372" spans="1:51" s="13" customFormat="1" ht="12">
      <c r="A372" s="13"/>
      <c r="B372" s="235"/>
      <c r="C372" s="236"/>
      <c r="D372" s="230" t="s">
        <v>163</v>
      </c>
      <c r="E372" s="237" t="s">
        <v>19</v>
      </c>
      <c r="F372" s="238" t="s">
        <v>177</v>
      </c>
      <c r="G372" s="236"/>
      <c r="H372" s="237" t="s">
        <v>19</v>
      </c>
      <c r="I372" s="239"/>
      <c r="J372" s="236"/>
      <c r="K372" s="236"/>
      <c r="L372" s="240"/>
      <c r="M372" s="241"/>
      <c r="N372" s="242"/>
      <c r="O372" s="242"/>
      <c r="P372" s="242"/>
      <c r="Q372" s="242"/>
      <c r="R372" s="242"/>
      <c r="S372" s="242"/>
      <c r="T372" s="24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44" t="s">
        <v>163</v>
      </c>
      <c r="AU372" s="244" t="s">
        <v>81</v>
      </c>
      <c r="AV372" s="13" t="s">
        <v>79</v>
      </c>
      <c r="AW372" s="13" t="s">
        <v>36</v>
      </c>
      <c r="AX372" s="13" t="s">
        <v>73</v>
      </c>
      <c r="AY372" s="244" t="s">
        <v>152</v>
      </c>
    </row>
    <row r="373" spans="1:51" s="13" customFormat="1" ht="12">
      <c r="A373" s="13"/>
      <c r="B373" s="235"/>
      <c r="C373" s="236"/>
      <c r="D373" s="230" t="s">
        <v>163</v>
      </c>
      <c r="E373" s="237" t="s">
        <v>19</v>
      </c>
      <c r="F373" s="238" t="s">
        <v>468</v>
      </c>
      <c r="G373" s="236"/>
      <c r="H373" s="237" t="s">
        <v>19</v>
      </c>
      <c r="I373" s="239"/>
      <c r="J373" s="236"/>
      <c r="K373" s="236"/>
      <c r="L373" s="240"/>
      <c r="M373" s="241"/>
      <c r="N373" s="242"/>
      <c r="O373" s="242"/>
      <c r="P373" s="242"/>
      <c r="Q373" s="242"/>
      <c r="R373" s="242"/>
      <c r="S373" s="242"/>
      <c r="T373" s="24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44" t="s">
        <v>163</v>
      </c>
      <c r="AU373" s="244" t="s">
        <v>81</v>
      </c>
      <c r="AV373" s="13" t="s">
        <v>79</v>
      </c>
      <c r="AW373" s="13" t="s">
        <v>36</v>
      </c>
      <c r="AX373" s="13" t="s">
        <v>73</v>
      </c>
      <c r="AY373" s="244" t="s">
        <v>152</v>
      </c>
    </row>
    <row r="374" spans="1:51" s="14" customFormat="1" ht="12">
      <c r="A374" s="14"/>
      <c r="B374" s="245"/>
      <c r="C374" s="246"/>
      <c r="D374" s="230" t="s">
        <v>163</v>
      </c>
      <c r="E374" s="247" t="s">
        <v>19</v>
      </c>
      <c r="F374" s="248" t="s">
        <v>469</v>
      </c>
      <c r="G374" s="246"/>
      <c r="H374" s="249">
        <v>111.5</v>
      </c>
      <c r="I374" s="250"/>
      <c r="J374" s="246"/>
      <c r="K374" s="246"/>
      <c r="L374" s="251"/>
      <c r="M374" s="252"/>
      <c r="N374" s="253"/>
      <c r="O374" s="253"/>
      <c r="P374" s="253"/>
      <c r="Q374" s="253"/>
      <c r="R374" s="253"/>
      <c r="S374" s="253"/>
      <c r="T374" s="25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55" t="s">
        <v>163</v>
      </c>
      <c r="AU374" s="255" t="s">
        <v>81</v>
      </c>
      <c r="AV374" s="14" t="s">
        <v>81</v>
      </c>
      <c r="AW374" s="14" t="s">
        <v>36</v>
      </c>
      <c r="AX374" s="14" t="s">
        <v>79</v>
      </c>
      <c r="AY374" s="255" t="s">
        <v>152</v>
      </c>
    </row>
    <row r="375" spans="1:65" s="2" customFormat="1" ht="14.4" customHeight="1">
      <c r="A375" s="40"/>
      <c r="B375" s="41"/>
      <c r="C375" s="217" t="s">
        <v>470</v>
      </c>
      <c r="D375" s="217" t="s">
        <v>154</v>
      </c>
      <c r="E375" s="218" t="s">
        <v>471</v>
      </c>
      <c r="F375" s="219" t="s">
        <v>472</v>
      </c>
      <c r="G375" s="220" t="s">
        <v>183</v>
      </c>
      <c r="H375" s="221">
        <v>86.33</v>
      </c>
      <c r="I375" s="222"/>
      <c r="J375" s="223">
        <f>ROUND(I375*H375,2)</f>
        <v>0</v>
      </c>
      <c r="K375" s="219" t="s">
        <v>19</v>
      </c>
      <c r="L375" s="46"/>
      <c r="M375" s="224" t="s">
        <v>19</v>
      </c>
      <c r="N375" s="225" t="s">
        <v>44</v>
      </c>
      <c r="O375" s="86"/>
      <c r="P375" s="226">
        <f>O375*H375</f>
        <v>0</v>
      </c>
      <c r="Q375" s="226">
        <v>0</v>
      </c>
      <c r="R375" s="226">
        <f>Q375*H375</f>
        <v>0</v>
      </c>
      <c r="S375" s="226">
        <v>0</v>
      </c>
      <c r="T375" s="227">
        <f>S375*H375</f>
        <v>0</v>
      </c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R375" s="228" t="s">
        <v>159</v>
      </c>
      <c r="AT375" s="228" t="s">
        <v>154</v>
      </c>
      <c r="AU375" s="228" t="s">
        <v>81</v>
      </c>
      <c r="AY375" s="19" t="s">
        <v>152</v>
      </c>
      <c r="BE375" s="229">
        <f>IF(N375="základní",J375,0)</f>
        <v>0</v>
      </c>
      <c r="BF375" s="229">
        <f>IF(N375="snížená",J375,0)</f>
        <v>0</v>
      </c>
      <c r="BG375" s="229">
        <f>IF(N375="zákl. přenesená",J375,0)</f>
        <v>0</v>
      </c>
      <c r="BH375" s="229">
        <f>IF(N375="sníž. přenesená",J375,0)</f>
        <v>0</v>
      </c>
      <c r="BI375" s="229">
        <f>IF(N375="nulová",J375,0)</f>
        <v>0</v>
      </c>
      <c r="BJ375" s="19" t="s">
        <v>79</v>
      </c>
      <c r="BK375" s="229">
        <f>ROUND(I375*H375,2)</f>
        <v>0</v>
      </c>
      <c r="BL375" s="19" t="s">
        <v>159</v>
      </c>
      <c r="BM375" s="228" t="s">
        <v>473</v>
      </c>
    </row>
    <row r="376" spans="1:47" s="2" customFormat="1" ht="12">
      <c r="A376" s="40"/>
      <c r="B376" s="41"/>
      <c r="C376" s="42"/>
      <c r="D376" s="230" t="s">
        <v>161</v>
      </c>
      <c r="E376" s="42"/>
      <c r="F376" s="231" t="s">
        <v>472</v>
      </c>
      <c r="G376" s="42"/>
      <c r="H376" s="42"/>
      <c r="I376" s="232"/>
      <c r="J376" s="42"/>
      <c r="K376" s="42"/>
      <c r="L376" s="46"/>
      <c r="M376" s="233"/>
      <c r="N376" s="234"/>
      <c r="O376" s="86"/>
      <c r="P376" s="86"/>
      <c r="Q376" s="86"/>
      <c r="R376" s="86"/>
      <c r="S376" s="86"/>
      <c r="T376" s="87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T376" s="19" t="s">
        <v>161</v>
      </c>
      <c r="AU376" s="19" t="s">
        <v>81</v>
      </c>
    </row>
    <row r="377" spans="1:51" s="13" customFormat="1" ht="12">
      <c r="A377" s="13"/>
      <c r="B377" s="235"/>
      <c r="C377" s="236"/>
      <c r="D377" s="230" t="s">
        <v>163</v>
      </c>
      <c r="E377" s="237" t="s">
        <v>19</v>
      </c>
      <c r="F377" s="238" t="s">
        <v>177</v>
      </c>
      <c r="G377" s="236"/>
      <c r="H377" s="237" t="s">
        <v>19</v>
      </c>
      <c r="I377" s="239"/>
      <c r="J377" s="236"/>
      <c r="K377" s="236"/>
      <c r="L377" s="240"/>
      <c r="M377" s="241"/>
      <c r="N377" s="242"/>
      <c r="O377" s="242"/>
      <c r="P377" s="242"/>
      <c r="Q377" s="242"/>
      <c r="R377" s="242"/>
      <c r="S377" s="242"/>
      <c r="T377" s="24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44" t="s">
        <v>163</v>
      </c>
      <c r="AU377" s="244" t="s">
        <v>81</v>
      </c>
      <c r="AV377" s="13" t="s">
        <v>79</v>
      </c>
      <c r="AW377" s="13" t="s">
        <v>36</v>
      </c>
      <c r="AX377" s="13" t="s">
        <v>73</v>
      </c>
      <c r="AY377" s="244" t="s">
        <v>152</v>
      </c>
    </row>
    <row r="378" spans="1:51" s="14" customFormat="1" ht="12">
      <c r="A378" s="14"/>
      <c r="B378" s="245"/>
      <c r="C378" s="246"/>
      <c r="D378" s="230" t="s">
        <v>163</v>
      </c>
      <c r="E378" s="247" t="s">
        <v>19</v>
      </c>
      <c r="F378" s="248" t="s">
        <v>474</v>
      </c>
      <c r="G378" s="246"/>
      <c r="H378" s="249">
        <v>86.33</v>
      </c>
      <c r="I378" s="250"/>
      <c r="J378" s="246"/>
      <c r="K378" s="246"/>
      <c r="L378" s="251"/>
      <c r="M378" s="252"/>
      <c r="N378" s="253"/>
      <c r="O378" s="253"/>
      <c r="P378" s="253"/>
      <c r="Q378" s="253"/>
      <c r="R378" s="253"/>
      <c r="S378" s="253"/>
      <c r="T378" s="25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55" t="s">
        <v>163</v>
      </c>
      <c r="AU378" s="255" t="s">
        <v>81</v>
      </c>
      <c r="AV378" s="14" t="s">
        <v>81</v>
      </c>
      <c r="AW378" s="14" t="s">
        <v>36</v>
      </c>
      <c r="AX378" s="14" t="s">
        <v>79</v>
      </c>
      <c r="AY378" s="255" t="s">
        <v>152</v>
      </c>
    </row>
    <row r="379" spans="1:65" s="2" customFormat="1" ht="12">
      <c r="A379" s="40"/>
      <c r="B379" s="41"/>
      <c r="C379" s="217" t="s">
        <v>475</v>
      </c>
      <c r="D379" s="217" t="s">
        <v>154</v>
      </c>
      <c r="E379" s="218" t="s">
        <v>476</v>
      </c>
      <c r="F379" s="219" t="s">
        <v>477</v>
      </c>
      <c r="G379" s="220" t="s">
        <v>478</v>
      </c>
      <c r="H379" s="221">
        <v>1563</v>
      </c>
      <c r="I379" s="222"/>
      <c r="J379" s="223">
        <f>ROUND(I379*H379,2)</f>
        <v>0</v>
      </c>
      <c r="K379" s="219" t="s">
        <v>19</v>
      </c>
      <c r="L379" s="46"/>
      <c r="M379" s="224" t="s">
        <v>19</v>
      </c>
      <c r="N379" s="225" t="s">
        <v>44</v>
      </c>
      <c r="O379" s="86"/>
      <c r="P379" s="226">
        <f>O379*H379</f>
        <v>0</v>
      </c>
      <c r="Q379" s="226">
        <v>0.13188</v>
      </c>
      <c r="R379" s="226">
        <f>Q379*H379</f>
        <v>206.12843999999998</v>
      </c>
      <c r="S379" s="226">
        <v>0</v>
      </c>
      <c r="T379" s="227">
        <f>S379*H379</f>
        <v>0</v>
      </c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R379" s="228" t="s">
        <v>159</v>
      </c>
      <c r="AT379" s="228" t="s">
        <v>154</v>
      </c>
      <c r="AU379" s="228" t="s">
        <v>81</v>
      </c>
      <c r="AY379" s="19" t="s">
        <v>152</v>
      </c>
      <c r="BE379" s="229">
        <f>IF(N379="základní",J379,0)</f>
        <v>0</v>
      </c>
      <c r="BF379" s="229">
        <f>IF(N379="snížená",J379,0)</f>
        <v>0</v>
      </c>
      <c r="BG379" s="229">
        <f>IF(N379="zákl. přenesená",J379,0)</f>
        <v>0</v>
      </c>
      <c r="BH379" s="229">
        <f>IF(N379="sníž. přenesená",J379,0)</f>
        <v>0</v>
      </c>
      <c r="BI379" s="229">
        <f>IF(N379="nulová",J379,0)</f>
        <v>0</v>
      </c>
      <c r="BJ379" s="19" t="s">
        <v>79</v>
      </c>
      <c r="BK379" s="229">
        <f>ROUND(I379*H379,2)</f>
        <v>0</v>
      </c>
      <c r="BL379" s="19" t="s">
        <v>159</v>
      </c>
      <c r="BM379" s="228" t="s">
        <v>479</v>
      </c>
    </row>
    <row r="380" spans="1:47" s="2" customFormat="1" ht="12">
      <c r="A380" s="40"/>
      <c r="B380" s="41"/>
      <c r="C380" s="42"/>
      <c r="D380" s="230" t="s">
        <v>161</v>
      </c>
      <c r="E380" s="42"/>
      <c r="F380" s="231" t="s">
        <v>477</v>
      </c>
      <c r="G380" s="42"/>
      <c r="H380" s="42"/>
      <c r="I380" s="232"/>
      <c r="J380" s="42"/>
      <c r="K380" s="42"/>
      <c r="L380" s="46"/>
      <c r="M380" s="233"/>
      <c r="N380" s="234"/>
      <c r="O380" s="86"/>
      <c r="P380" s="86"/>
      <c r="Q380" s="86"/>
      <c r="R380" s="86"/>
      <c r="S380" s="86"/>
      <c r="T380" s="87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T380" s="19" t="s">
        <v>161</v>
      </c>
      <c r="AU380" s="19" t="s">
        <v>81</v>
      </c>
    </row>
    <row r="381" spans="1:51" s="13" customFormat="1" ht="12">
      <c r="A381" s="13"/>
      <c r="B381" s="235"/>
      <c r="C381" s="236"/>
      <c r="D381" s="230" t="s">
        <v>163</v>
      </c>
      <c r="E381" s="237" t="s">
        <v>19</v>
      </c>
      <c r="F381" s="238" t="s">
        <v>177</v>
      </c>
      <c r="G381" s="236"/>
      <c r="H381" s="237" t="s">
        <v>19</v>
      </c>
      <c r="I381" s="239"/>
      <c r="J381" s="236"/>
      <c r="K381" s="236"/>
      <c r="L381" s="240"/>
      <c r="M381" s="241"/>
      <c r="N381" s="242"/>
      <c r="O381" s="242"/>
      <c r="P381" s="242"/>
      <c r="Q381" s="242"/>
      <c r="R381" s="242"/>
      <c r="S381" s="242"/>
      <c r="T381" s="24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44" t="s">
        <v>163</v>
      </c>
      <c r="AU381" s="244" t="s">
        <v>81</v>
      </c>
      <c r="AV381" s="13" t="s">
        <v>79</v>
      </c>
      <c r="AW381" s="13" t="s">
        <v>36</v>
      </c>
      <c r="AX381" s="13" t="s">
        <v>73</v>
      </c>
      <c r="AY381" s="244" t="s">
        <v>152</v>
      </c>
    </row>
    <row r="382" spans="1:51" s="13" customFormat="1" ht="12">
      <c r="A382" s="13"/>
      <c r="B382" s="235"/>
      <c r="C382" s="236"/>
      <c r="D382" s="230" t="s">
        <v>163</v>
      </c>
      <c r="E382" s="237" t="s">
        <v>19</v>
      </c>
      <c r="F382" s="238" t="s">
        <v>328</v>
      </c>
      <c r="G382" s="236"/>
      <c r="H382" s="237" t="s">
        <v>19</v>
      </c>
      <c r="I382" s="239"/>
      <c r="J382" s="236"/>
      <c r="K382" s="236"/>
      <c r="L382" s="240"/>
      <c r="M382" s="241"/>
      <c r="N382" s="242"/>
      <c r="O382" s="242"/>
      <c r="P382" s="242"/>
      <c r="Q382" s="242"/>
      <c r="R382" s="242"/>
      <c r="S382" s="242"/>
      <c r="T382" s="24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44" t="s">
        <v>163</v>
      </c>
      <c r="AU382" s="244" t="s">
        <v>81</v>
      </c>
      <c r="AV382" s="13" t="s">
        <v>79</v>
      </c>
      <c r="AW382" s="13" t="s">
        <v>36</v>
      </c>
      <c r="AX382" s="13" t="s">
        <v>73</v>
      </c>
      <c r="AY382" s="244" t="s">
        <v>152</v>
      </c>
    </row>
    <row r="383" spans="1:51" s="14" customFormat="1" ht="12">
      <c r="A383" s="14"/>
      <c r="B383" s="245"/>
      <c r="C383" s="246"/>
      <c r="D383" s="230" t="s">
        <v>163</v>
      </c>
      <c r="E383" s="247" t="s">
        <v>19</v>
      </c>
      <c r="F383" s="248" t="s">
        <v>480</v>
      </c>
      <c r="G383" s="246"/>
      <c r="H383" s="249">
        <v>1230</v>
      </c>
      <c r="I383" s="250"/>
      <c r="J383" s="246"/>
      <c r="K383" s="246"/>
      <c r="L383" s="251"/>
      <c r="M383" s="252"/>
      <c r="N383" s="253"/>
      <c r="O383" s="253"/>
      <c r="P383" s="253"/>
      <c r="Q383" s="253"/>
      <c r="R383" s="253"/>
      <c r="S383" s="253"/>
      <c r="T383" s="25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55" t="s">
        <v>163</v>
      </c>
      <c r="AU383" s="255" t="s">
        <v>81</v>
      </c>
      <c r="AV383" s="14" t="s">
        <v>81</v>
      </c>
      <c r="AW383" s="14" t="s">
        <v>36</v>
      </c>
      <c r="AX383" s="14" t="s">
        <v>73</v>
      </c>
      <c r="AY383" s="255" t="s">
        <v>152</v>
      </c>
    </row>
    <row r="384" spans="1:51" s="13" customFormat="1" ht="12">
      <c r="A384" s="13"/>
      <c r="B384" s="235"/>
      <c r="C384" s="236"/>
      <c r="D384" s="230" t="s">
        <v>163</v>
      </c>
      <c r="E384" s="237" t="s">
        <v>19</v>
      </c>
      <c r="F384" s="238" t="s">
        <v>189</v>
      </c>
      <c r="G384" s="236"/>
      <c r="H384" s="237" t="s">
        <v>19</v>
      </c>
      <c r="I384" s="239"/>
      <c r="J384" s="236"/>
      <c r="K384" s="236"/>
      <c r="L384" s="240"/>
      <c r="M384" s="241"/>
      <c r="N384" s="242"/>
      <c r="O384" s="242"/>
      <c r="P384" s="242"/>
      <c r="Q384" s="242"/>
      <c r="R384" s="242"/>
      <c r="S384" s="242"/>
      <c r="T384" s="24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44" t="s">
        <v>163</v>
      </c>
      <c r="AU384" s="244" t="s">
        <v>81</v>
      </c>
      <c r="AV384" s="13" t="s">
        <v>79</v>
      </c>
      <c r="AW384" s="13" t="s">
        <v>36</v>
      </c>
      <c r="AX384" s="13" t="s">
        <v>73</v>
      </c>
      <c r="AY384" s="244" t="s">
        <v>152</v>
      </c>
    </row>
    <row r="385" spans="1:51" s="14" customFormat="1" ht="12">
      <c r="A385" s="14"/>
      <c r="B385" s="245"/>
      <c r="C385" s="246"/>
      <c r="D385" s="230" t="s">
        <v>163</v>
      </c>
      <c r="E385" s="247" t="s">
        <v>19</v>
      </c>
      <c r="F385" s="248" t="s">
        <v>481</v>
      </c>
      <c r="G385" s="246"/>
      <c r="H385" s="249">
        <v>32</v>
      </c>
      <c r="I385" s="250"/>
      <c r="J385" s="246"/>
      <c r="K385" s="246"/>
      <c r="L385" s="251"/>
      <c r="M385" s="252"/>
      <c r="N385" s="253"/>
      <c r="O385" s="253"/>
      <c r="P385" s="253"/>
      <c r="Q385" s="253"/>
      <c r="R385" s="253"/>
      <c r="S385" s="253"/>
      <c r="T385" s="25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55" t="s">
        <v>163</v>
      </c>
      <c r="AU385" s="255" t="s">
        <v>81</v>
      </c>
      <c r="AV385" s="14" t="s">
        <v>81</v>
      </c>
      <c r="AW385" s="14" t="s">
        <v>36</v>
      </c>
      <c r="AX385" s="14" t="s">
        <v>73</v>
      </c>
      <c r="AY385" s="255" t="s">
        <v>152</v>
      </c>
    </row>
    <row r="386" spans="1:51" s="13" customFormat="1" ht="12">
      <c r="A386" s="13"/>
      <c r="B386" s="235"/>
      <c r="C386" s="236"/>
      <c r="D386" s="230" t="s">
        <v>163</v>
      </c>
      <c r="E386" s="237" t="s">
        <v>19</v>
      </c>
      <c r="F386" s="238" t="s">
        <v>191</v>
      </c>
      <c r="G386" s="236"/>
      <c r="H386" s="237" t="s">
        <v>19</v>
      </c>
      <c r="I386" s="239"/>
      <c r="J386" s="236"/>
      <c r="K386" s="236"/>
      <c r="L386" s="240"/>
      <c r="M386" s="241"/>
      <c r="N386" s="242"/>
      <c r="O386" s="242"/>
      <c r="P386" s="242"/>
      <c r="Q386" s="242"/>
      <c r="R386" s="242"/>
      <c r="S386" s="242"/>
      <c r="T386" s="24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44" t="s">
        <v>163</v>
      </c>
      <c r="AU386" s="244" t="s">
        <v>81</v>
      </c>
      <c r="AV386" s="13" t="s">
        <v>79</v>
      </c>
      <c r="AW386" s="13" t="s">
        <v>36</v>
      </c>
      <c r="AX386" s="13" t="s">
        <v>73</v>
      </c>
      <c r="AY386" s="244" t="s">
        <v>152</v>
      </c>
    </row>
    <row r="387" spans="1:51" s="14" customFormat="1" ht="12">
      <c r="A387" s="14"/>
      <c r="B387" s="245"/>
      <c r="C387" s="246"/>
      <c r="D387" s="230" t="s">
        <v>163</v>
      </c>
      <c r="E387" s="247" t="s">
        <v>19</v>
      </c>
      <c r="F387" s="248" t="s">
        <v>482</v>
      </c>
      <c r="G387" s="246"/>
      <c r="H387" s="249">
        <v>163</v>
      </c>
      <c r="I387" s="250"/>
      <c r="J387" s="246"/>
      <c r="K387" s="246"/>
      <c r="L387" s="251"/>
      <c r="M387" s="252"/>
      <c r="N387" s="253"/>
      <c r="O387" s="253"/>
      <c r="P387" s="253"/>
      <c r="Q387" s="253"/>
      <c r="R387" s="253"/>
      <c r="S387" s="253"/>
      <c r="T387" s="25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55" t="s">
        <v>163</v>
      </c>
      <c r="AU387" s="255" t="s">
        <v>81</v>
      </c>
      <c r="AV387" s="14" t="s">
        <v>81</v>
      </c>
      <c r="AW387" s="14" t="s">
        <v>36</v>
      </c>
      <c r="AX387" s="14" t="s">
        <v>73</v>
      </c>
      <c r="AY387" s="255" t="s">
        <v>152</v>
      </c>
    </row>
    <row r="388" spans="1:51" s="13" customFormat="1" ht="12">
      <c r="A388" s="13"/>
      <c r="B388" s="235"/>
      <c r="C388" s="236"/>
      <c r="D388" s="230" t="s">
        <v>163</v>
      </c>
      <c r="E388" s="237" t="s">
        <v>19</v>
      </c>
      <c r="F388" s="238" t="s">
        <v>193</v>
      </c>
      <c r="G388" s="236"/>
      <c r="H388" s="237" t="s">
        <v>19</v>
      </c>
      <c r="I388" s="239"/>
      <c r="J388" s="236"/>
      <c r="K388" s="236"/>
      <c r="L388" s="240"/>
      <c r="M388" s="241"/>
      <c r="N388" s="242"/>
      <c r="O388" s="242"/>
      <c r="P388" s="242"/>
      <c r="Q388" s="242"/>
      <c r="R388" s="242"/>
      <c r="S388" s="242"/>
      <c r="T388" s="24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44" t="s">
        <v>163</v>
      </c>
      <c r="AU388" s="244" t="s">
        <v>81</v>
      </c>
      <c r="AV388" s="13" t="s">
        <v>79</v>
      </c>
      <c r="AW388" s="13" t="s">
        <v>36</v>
      </c>
      <c r="AX388" s="13" t="s">
        <v>73</v>
      </c>
      <c r="AY388" s="244" t="s">
        <v>152</v>
      </c>
    </row>
    <row r="389" spans="1:51" s="14" customFormat="1" ht="12">
      <c r="A389" s="14"/>
      <c r="B389" s="245"/>
      <c r="C389" s="246"/>
      <c r="D389" s="230" t="s">
        <v>163</v>
      </c>
      <c r="E389" s="247" t="s">
        <v>19</v>
      </c>
      <c r="F389" s="248" t="s">
        <v>483</v>
      </c>
      <c r="G389" s="246"/>
      <c r="H389" s="249">
        <v>138</v>
      </c>
      <c r="I389" s="250"/>
      <c r="J389" s="246"/>
      <c r="K389" s="246"/>
      <c r="L389" s="251"/>
      <c r="M389" s="252"/>
      <c r="N389" s="253"/>
      <c r="O389" s="253"/>
      <c r="P389" s="253"/>
      <c r="Q389" s="253"/>
      <c r="R389" s="253"/>
      <c r="S389" s="253"/>
      <c r="T389" s="25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55" t="s">
        <v>163</v>
      </c>
      <c r="AU389" s="255" t="s">
        <v>81</v>
      </c>
      <c r="AV389" s="14" t="s">
        <v>81</v>
      </c>
      <c r="AW389" s="14" t="s">
        <v>36</v>
      </c>
      <c r="AX389" s="14" t="s">
        <v>73</v>
      </c>
      <c r="AY389" s="255" t="s">
        <v>152</v>
      </c>
    </row>
    <row r="390" spans="1:51" s="15" customFormat="1" ht="12">
      <c r="A390" s="15"/>
      <c r="B390" s="256"/>
      <c r="C390" s="257"/>
      <c r="D390" s="230" t="s">
        <v>163</v>
      </c>
      <c r="E390" s="258" t="s">
        <v>19</v>
      </c>
      <c r="F390" s="259" t="s">
        <v>167</v>
      </c>
      <c r="G390" s="257"/>
      <c r="H390" s="260">
        <v>1563</v>
      </c>
      <c r="I390" s="261"/>
      <c r="J390" s="257"/>
      <c r="K390" s="257"/>
      <c r="L390" s="262"/>
      <c r="M390" s="263"/>
      <c r="N390" s="264"/>
      <c r="O390" s="264"/>
      <c r="P390" s="264"/>
      <c r="Q390" s="264"/>
      <c r="R390" s="264"/>
      <c r="S390" s="264"/>
      <c r="T390" s="26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T390" s="266" t="s">
        <v>163</v>
      </c>
      <c r="AU390" s="266" t="s">
        <v>81</v>
      </c>
      <c r="AV390" s="15" t="s">
        <v>159</v>
      </c>
      <c r="AW390" s="15" t="s">
        <v>36</v>
      </c>
      <c r="AX390" s="15" t="s">
        <v>79</v>
      </c>
      <c r="AY390" s="266" t="s">
        <v>152</v>
      </c>
    </row>
    <row r="391" spans="1:65" s="2" customFormat="1" ht="19.8" customHeight="1">
      <c r="A391" s="40"/>
      <c r="B391" s="41"/>
      <c r="C391" s="217" t="s">
        <v>484</v>
      </c>
      <c r="D391" s="217" t="s">
        <v>154</v>
      </c>
      <c r="E391" s="218" t="s">
        <v>485</v>
      </c>
      <c r="F391" s="219" t="s">
        <v>486</v>
      </c>
      <c r="G391" s="220" t="s">
        <v>478</v>
      </c>
      <c r="H391" s="221">
        <v>1563</v>
      </c>
      <c r="I391" s="222"/>
      <c r="J391" s="223">
        <f>ROUND(I391*H391,2)</f>
        <v>0</v>
      </c>
      <c r="K391" s="219" t="s">
        <v>158</v>
      </c>
      <c r="L391" s="46"/>
      <c r="M391" s="224" t="s">
        <v>19</v>
      </c>
      <c r="N391" s="225" t="s">
        <v>44</v>
      </c>
      <c r="O391" s="86"/>
      <c r="P391" s="226">
        <f>O391*H391</f>
        <v>0</v>
      </c>
      <c r="Q391" s="226">
        <v>0.10373</v>
      </c>
      <c r="R391" s="226">
        <f>Q391*H391</f>
        <v>162.12999</v>
      </c>
      <c r="S391" s="226">
        <v>0</v>
      </c>
      <c r="T391" s="227">
        <f>S391*H391</f>
        <v>0</v>
      </c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R391" s="228" t="s">
        <v>159</v>
      </c>
      <c r="AT391" s="228" t="s">
        <v>154</v>
      </c>
      <c r="AU391" s="228" t="s">
        <v>81</v>
      </c>
      <c r="AY391" s="19" t="s">
        <v>152</v>
      </c>
      <c r="BE391" s="229">
        <f>IF(N391="základní",J391,0)</f>
        <v>0</v>
      </c>
      <c r="BF391" s="229">
        <f>IF(N391="snížená",J391,0)</f>
        <v>0</v>
      </c>
      <c r="BG391" s="229">
        <f>IF(N391="zákl. přenesená",J391,0)</f>
        <v>0</v>
      </c>
      <c r="BH391" s="229">
        <f>IF(N391="sníž. přenesená",J391,0)</f>
        <v>0</v>
      </c>
      <c r="BI391" s="229">
        <f>IF(N391="nulová",J391,0)</f>
        <v>0</v>
      </c>
      <c r="BJ391" s="19" t="s">
        <v>79</v>
      </c>
      <c r="BK391" s="229">
        <f>ROUND(I391*H391,2)</f>
        <v>0</v>
      </c>
      <c r="BL391" s="19" t="s">
        <v>159</v>
      </c>
      <c r="BM391" s="228" t="s">
        <v>487</v>
      </c>
    </row>
    <row r="392" spans="1:47" s="2" customFormat="1" ht="12">
      <c r="A392" s="40"/>
      <c r="B392" s="41"/>
      <c r="C392" s="42"/>
      <c r="D392" s="230" t="s">
        <v>161</v>
      </c>
      <c r="E392" s="42"/>
      <c r="F392" s="231" t="s">
        <v>488</v>
      </c>
      <c r="G392" s="42"/>
      <c r="H392" s="42"/>
      <c r="I392" s="232"/>
      <c r="J392" s="42"/>
      <c r="K392" s="42"/>
      <c r="L392" s="46"/>
      <c r="M392" s="233"/>
      <c r="N392" s="234"/>
      <c r="O392" s="86"/>
      <c r="P392" s="86"/>
      <c r="Q392" s="86"/>
      <c r="R392" s="86"/>
      <c r="S392" s="86"/>
      <c r="T392" s="87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T392" s="19" t="s">
        <v>161</v>
      </c>
      <c r="AU392" s="19" t="s">
        <v>81</v>
      </c>
    </row>
    <row r="393" spans="1:51" s="13" customFormat="1" ht="12">
      <c r="A393" s="13"/>
      <c r="B393" s="235"/>
      <c r="C393" s="236"/>
      <c r="D393" s="230" t="s">
        <v>163</v>
      </c>
      <c r="E393" s="237" t="s">
        <v>19</v>
      </c>
      <c r="F393" s="238" t="s">
        <v>489</v>
      </c>
      <c r="G393" s="236"/>
      <c r="H393" s="237" t="s">
        <v>19</v>
      </c>
      <c r="I393" s="239"/>
      <c r="J393" s="236"/>
      <c r="K393" s="236"/>
      <c r="L393" s="240"/>
      <c r="M393" s="241"/>
      <c r="N393" s="242"/>
      <c r="O393" s="242"/>
      <c r="P393" s="242"/>
      <c r="Q393" s="242"/>
      <c r="R393" s="242"/>
      <c r="S393" s="242"/>
      <c r="T393" s="24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44" t="s">
        <v>163</v>
      </c>
      <c r="AU393" s="244" t="s">
        <v>81</v>
      </c>
      <c r="AV393" s="13" t="s">
        <v>79</v>
      </c>
      <c r="AW393" s="13" t="s">
        <v>36</v>
      </c>
      <c r="AX393" s="13" t="s">
        <v>73</v>
      </c>
      <c r="AY393" s="244" t="s">
        <v>152</v>
      </c>
    </row>
    <row r="394" spans="1:51" s="14" customFormat="1" ht="12">
      <c r="A394" s="14"/>
      <c r="B394" s="245"/>
      <c r="C394" s="246"/>
      <c r="D394" s="230" t="s">
        <v>163</v>
      </c>
      <c r="E394" s="247" t="s">
        <v>19</v>
      </c>
      <c r="F394" s="248" t="s">
        <v>490</v>
      </c>
      <c r="G394" s="246"/>
      <c r="H394" s="249">
        <v>1563</v>
      </c>
      <c r="I394" s="250"/>
      <c r="J394" s="246"/>
      <c r="K394" s="246"/>
      <c r="L394" s="251"/>
      <c r="M394" s="252"/>
      <c r="N394" s="253"/>
      <c r="O394" s="253"/>
      <c r="P394" s="253"/>
      <c r="Q394" s="253"/>
      <c r="R394" s="253"/>
      <c r="S394" s="253"/>
      <c r="T394" s="25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55" t="s">
        <v>163</v>
      </c>
      <c r="AU394" s="255" t="s">
        <v>81</v>
      </c>
      <c r="AV394" s="14" t="s">
        <v>81</v>
      </c>
      <c r="AW394" s="14" t="s">
        <v>36</v>
      </c>
      <c r="AX394" s="14" t="s">
        <v>79</v>
      </c>
      <c r="AY394" s="255" t="s">
        <v>152</v>
      </c>
    </row>
    <row r="395" spans="1:65" s="2" customFormat="1" ht="14.4" customHeight="1">
      <c r="A395" s="40"/>
      <c r="B395" s="41"/>
      <c r="C395" s="217" t="s">
        <v>491</v>
      </c>
      <c r="D395" s="217" t="s">
        <v>154</v>
      </c>
      <c r="E395" s="218" t="s">
        <v>492</v>
      </c>
      <c r="F395" s="219" t="s">
        <v>493</v>
      </c>
      <c r="G395" s="220" t="s">
        <v>157</v>
      </c>
      <c r="H395" s="221">
        <v>1563</v>
      </c>
      <c r="I395" s="222"/>
      <c r="J395" s="223">
        <f>ROUND(I395*H395,2)</f>
        <v>0</v>
      </c>
      <c r="K395" s="219" t="s">
        <v>158</v>
      </c>
      <c r="L395" s="46"/>
      <c r="M395" s="224" t="s">
        <v>19</v>
      </c>
      <c r="N395" s="225" t="s">
        <v>44</v>
      </c>
      <c r="O395" s="86"/>
      <c r="P395" s="226">
        <f>O395*H395</f>
        <v>0</v>
      </c>
      <c r="Q395" s="226">
        <v>0.00071</v>
      </c>
      <c r="R395" s="226">
        <f>Q395*H395</f>
        <v>1.10973</v>
      </c>
      <c r="S395" s="226">
        <v>0</v>
      </c>
      <c r="T395" s="227">
        <f>S395*H395</f>
        <v>0</v>
      </c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R395" s="228" t="s">
        <v>159</v>
      </c>
      <c r="AT395" s="228" t="s">
        <v>154</v>
      </c>
      <c r="AU395" s="228" t="s">
        <v>81</v>
      </c>
      <c r="AY395" s="19" t="s">
        <v>152</v>
      </c>
      <c r="BE395" s="229">
        <f>IF(N395="základní",J395,0)</f>
        <v>0</v>
      </c>
      <c r="BF395" s="229">
        <f>IF(N395="snížená",J395,0)</f>
        <v>0</v>
      </c>
      <c r="BG395" s="229">
        <f>IF(N395="zákl. přenesená",J395,0)</f>
        <v>0</v>
      </c>
      <c r="BH395" s="229">
        <f>IF(N395="sníž. přenesená",J395,0)</f>
        <v>0</v>
      </c>
      <c r="BI395" s="229">
        <f>IF(N395="nulová",J395,0)</f>
        <v>0</v>
      </c>
      <c r="BJ395" s="19" t="s">
        <v>79</v>
      </c>
      <c r="BK395" s="229">
        <f>ROUND(I395*H395,2)</f>
        <v>0</v>
      </c>
      <c r="BL395" s="19" t="s">
        <v>159</v>
      </c>
      <c r="BM395" s="228" t="s">
        <v>494</v>
      </c>
    </row>
    <row r="396" spans="1:47" s="2" customFormat="1" ht="12">
      <c r="A396" s="40"/>
      <c r="B396" s="41"/>
      <c r="C396" s="42"/>
      <c r="D396" s="230" t="s">
        <v>161</v>
      </c>
      <c r="E396" s="42"/>
      <c r="F396" s="231" t="s">
        <v>495</v>
      </c>
      <c r="G396" s="42"/>
      <c r="H396" s="42"/>
      <c r="I396" s="232"/>
      <c r="J396" s="42"/>
      <c r="K396" s="42"/>
      <c r="L396" s="46"/>
      <c r="M396" s="233"/>
      <c r="N396" s="234"/>
      <c r="O396" s="86"/>
      <c r="P396" s="86"/>
      <c r="Q396" s="86"/>
      <c r="R396" s="86"/>
      <c r="S396" s="86"/>
      <c r="T396" s="87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T396" s="19" t="s">
        <v>161</v>
      </c>
      <c r="AU396" s="19" t="s">
        <v>81</v>
      </c>
    </row>
    <row r="397" spans="1:51" s="13" customFormat="1" ht="12">
      <c r="A397" s="13"/>
      <c r="B397" s="235"/>
      <c r="C397" s="236"/>
      <c r="D397" s="230" t="s">
        <v>163</v>
      </c>
      <c r="E397" s="237" t="s">
        <v>19</v>
      </c>
      <c r="F397" s="238" t="s">
        <v>489</v>
      </c>
      <c r="G397" s="236"/>
      <c r="H397" s="237" t="s">
        <v>19</v>
      </c>
      <c r="I397" s="239"/>
      <c r="J397" s="236"/>
      <c r="K397" s="236"/>
      <c r="L397" s="240"/>
      <c r="M397" s="241"/>
      <c r="N397" s="242"/>
      <c r="O397" s="242"/>
      <c r="P397" s="242"/>
      <c r="Q397" s="242"/>
      <c r="R397" s="242"/>
      <c r="S397" s="242"/>
      <c r="T397" s="24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44" t="s">
        <v>163</v>
      </c>
      <c r="AU397" s="244" t="s">
        <v>81</v>
      </c>
      <c r="AV397" s="13" t="s">
        <v>79</v>
      </c>
      <c r="AW397" s="13" t="s">
        <v>36</v>
      </c>
      <c r="AX397" s="13" t="s">
        <v>73</v>
      </c>
      <c r="AY397" s="244" t="s">
        <v>152</v>
      </c>
    </row>
    <row r="398" spans="1:51" s="14" customFormat="1" ht="12">
      <c r="A398" s="14"/>
      <c r="B398" s="245"/>
      <c r="C398" s="246"/>
      <c r="D398" s="230" t="s">
        <v>163</v>
      </c>
      <c r="E398" s="247" t="s">
        <v>19</v>
      </c>
      <c r="F398" s="248" t="s">
        <v>490</v>
      </c>
      <c r="G398" s="246"/>
      <c r="H398" s="249">
        <v>1563</v>
      </c>
      <c r="I398" s="250"/>
      <c r="J398" s="246"/>
      <c r="K398" s="246"/>
      <c r="L398" s="251"/>
      <c r="M398" s="252"/>
      <c r="N398" s="253"/>
      <c r="O398" s="253"/>
      <c r="P398" s="253"/>
      <c r="Q398" s="253"/>
      <c r="R398" s="253"/>
      <c r="S398" s="253"/>
      <c r="T398" s="25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55" t="s">
        <v>163</v>
      </c>
      <c r="AU398" s="255" t="s">
        <v>81</v>
      </c>
      <c r="AV398" s="14" t="s">
        <v>81</v>
      </c>
      <c r="AW398" s="14" t="s">
        <v>36</v>
      </c>
      <c r="AX398" s="14" t="s">
        <v>79</v>
      </c>
      <c r="AY398" s="255" t="s">
        <v>152</v>
      </c>
    </row>
    <row r="399" spans="1:65" s="2" customFormat="1" ht="14.4" customHeight="1">
      <c r="A399" s="40"/>
      <c r="B399" s="41"/>
      <c r="C399" s="217" t="s">
        <v>496</v>
      </c>
      <c r="D399" s="217" t="s">
        <v>154</v>
      </c>
      <c r="E399" s="218" t="s">
        <v>497</v>
      </c>
      <c r="F399" s="219" t="s">
        <v>498</v>
      </c>
      <c r="G399" s="220" t="s">
        <v>157</v>
      </c>
      <c r="H399" s="221">
        <v>1563</v>
      </c>
      <c r="I399" s="222"/>
      <c r="J399" s="223">
        <f>ROUND(I399*H399,2)</f>
        <v>0</v>
      </c>
      <c r="K399" s="219" t="s">
        <v>158</v>
      </c>
      <c r="L399" s="46"/>
      <c r="M399" s="224" t="s">
        <v>19</v>
      </c>
      <c r="N399" s="225" t="s">
        <v>44</v>
      </c>
      <c r="O399" s="86"/>
      <c r="P399" s="226">
        <f>O399*H399</f>
        <v>0</v>
      </c>
      <c r="Q399" s="226">
        <v>0.00753</v>
      </c>
      <c r="R399" s="226">
        <f>Q399*H399</f>
        <v>11.76939</v>
      </c>
      <c r="S399" s="226">
        <v>0</v>
      </c>
      <c r="T399" s="227">
        <f>S399*H399</f>
        <v>0</v>
      </c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R399" s="228" t="s">
        <v>159</v>
      </c>
      <c r="AT399" s="228" t="s">
        <v>154</v>
      </c>
      <c r="AU399" s="228" t="s">
        <v>81</v>
      </c>
      <c r="AY399" s="19" t="s">
        <v>152</v>
      </c>
      <c r="BE399" s="229">
        <f>IF(N399="základní",J399,0)</f>
        <v>0</v>
      </c>
      <c r="BF399" s="229">
        <f>IF(N399="snížená",J399,0)</f>
        <v>0</v>
      </c>
      <c r="BG399" s="229">
        <f>IF(N399="zákl. přenesená",J399,0)</f>
        <v>0</v>
      </c>
      <c r="BH399" s="229">
        <f>IF(N399="sníž. přenesená",J399,0)</f>
        <v>0</v>
      </c>
      <c r="BI399" s="229">
        <f>IF(N399="nulová",J399,0)</f>
        <v>0</v>
      </c>
      <c r="BJ399" s="19" t="s">
        <v>79</v>
      </c>
      <c r="BK399" s="229">
        <f>ROUND(I399*H399,2)</f>
        <v>0</v>
      </c>
      <c r="BL399" s="19" t="s">
        <v>159</v>
      </c>
      <c r="BM399" s="228" t="s">
        <v>499</v>
      </c>
    </row>
    <row r="400" spans="1:47" s="2" customFormat="1" ht="12">
      <c r="A400" s="40"/>
      <c r="B400" s="41"/>
      <c r="C400" s="42"/>
      <c r="D400" s="230" t="s">
        <v>161</v>
      </c>
      <c r="E400" s="42"/>
      <c r="F400" s="231" t="s">
        <v>500</v>
      </c>
      <c r="G400" s="42"/>
      <c r="H400" s="42"/>
      <c r="I400" s="232"/>
      <c r="J400" s="42"/>
      <c r="K400" s="42"/>
      <c r="L400" s="46"/>
      <c r="M400" s="233"/>
      <c r="N400" s="234"/>
      <c r="O400" s="86"/>
      <c r="P400" s="86"/>
      <c r="Q400" s="86"/>
      <c r="R400" s="86"/>
      <c r="S400" s="86"/>
      <c r="T400" s="87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T400" s="19" t="s">
        <v>161</v>
      </c>
      <c r="AU400" s="19" t="s">
        <v>81</v>
      </c>
    </row>
    <row r="401" spans="1:51" s="13" customFormat="1" ht="12">
      <c r="A401" s="13"/>
      <c r="B401" s="235"/>
      <c r="C401" s="236"/>
      <c r="D401" s="230" t="s">
        <v>163</v>
      </c>
      <c r="E401" s="237" t="s">
        <v>19</v>
      </c>
      <c r="F401" s="238" t="s">
        <v>489</v>
      </c>
      <c r="G401" s="236"/>
      <c r="H401" s="237" t="s">
        <v>19</v>
      </c>
      <c r="I401" s="239"/>
      <c r="J401" s="236"/>
      <c r="K401" s="236"/>
      <c r="L401" s="240"/>
      <c r="M401" s="241"/>
      <c r="N401" s="242"/>
      <c r="O401" s="242"/>
      <c r="P401" s="242"/>
      <c r="Q401" s="242"/>
      <c r="R401" s="242"/>
      <c r="S401" s="242"/>
      <c r="T401" s="24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44" t="s">
        <v>163</v>
      </c>
      <c r="AU401" s="244" t="s">
        <v>81</v>
      </c>
      <c r="AV401" s="13" t="s">
        <v>79</v>
      </c>
      <c r="AW401" s="13" t="s">
        <v>36</v>
      </c>
      <c r="AX401" s="13" t="s">
        <v>73</v>
      </c>
      <c r="AY401" s="244" t="s">
        <v>152</v>
      </c>
    </row>
    <row r="402" spans="1:51" s="14" customFormat="1" ht="12">
      <c r="A402" s="14"/>
      <c r="B402" s="245"/>
      <c r="C402" s="246"/>
      <c r="D402" s="230" t="s">
        <v>163</v>
      </c>
      <c r="E402" s="247" t="s">
        <v>19</v>
      </c>
      <c r="F402" s="248" t="s">
        <v>490</v>
      </c>
      <c r="G402" s="246"/>
      <c r="H402" s="249">
        <v>1563</v>
      </c>
      <c r="I402" s="250"/>
      <c r="J402" s="246"/>
      <c r="K402" s="246"/>
      <c r="L402" s="251"/>
      <c r="M402" s="252"/>
      <c r="N402" s="253"/>
      <c r="O402" s="253"/>
      <c r="P402" s="253"/>
      <c r="Q402" s="253"/>
      <c r="R402" s="253"/>
      <c r="S402" s="253"/>
      <c r="T402" s="25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55" t="s">
        <v>163</v>
      </c>
      <c r="AU402" s="255" t="s">
        <v>81</v>
      </c>
      <c r="AV402" s="14" t="s">
        <v>81</v>
      </c>
      <c r="AW402" s="14" t="s">
        <v>36</v>
      </c>
      <c r="AX402" s="14" t="s">
        <v>79</v>
      </c>
      <c r="AY402" s="255" t="s">
        <v>152</v>
      </c>
    </row>
    <row r="403" spans="1:65" s="2" customFormat="1" ht="14.4" customHeight="1">
      <c r="A403" s="40"/>
      <c r="B403" s="41"/>
      <c r="C403" s="217" t="s">
        <v>501</v>
      </c>
      <c r="D403" s="217" t="s">
        <v>154</v>
      </c>
      <c r="E403" s="218" t="s">
        <v>502</v>
      </c>
      <c r="F403" s="219" t="s">
        <v>503</v>
      </c>
      <c r="G403" s="220" t="s">
        <v>157</v>
      </c>
      <c r="H403" s="221">
        <v>90</v>
      </c>
      <c r="I403" s="222"/>
      <c r="J403" s="223">
        <f>ROUND(I403*H403,2)</f>
        <v>0</v>
      </c>
      <c r="K403" s="219" t="s">
        <v>158</v>
      </c>
      <c r="L403" s="46"/>
      <c r="M403" s="224" t="s">
        <v>19</v>
      </c>
      <c r="N403" s="225" t="s">
        <v>44</v>
      </c>
      <c r="O403" s="86"/>
      <c r="P403" s="226">
        <f>O403*H403</f>
        <v>0</v>
      </c>
      <c r="Q403" s="226">
        <v>0.0835</v>
      </c>
      <c r="R403" s="226">
        <f>Q403*H403</f>
        <v>7.515000000000001</v>
      </c>
      <c r="S403" s="226">
        <v>0</v>
      </c>
      <c r="T403" s="227">
        <f>S403*H403</f>
        <v>0</v>
      </c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R403" s="228" t="s">
        <v>159</v>
      </c>
      <c r="AT403" s="228" t="s">
        <v>154</v>
      </c>
      <c r="AU403" s="228" t="s">
        <v>81</v>
      </c>
      <c r="AY403" s="19" t="s">
        <v>152</v>
      </c>
      <c r="BE403" s="229">
        <f>IF(N403="základní",J403,0)</f>
        <v>0</v>
      </c>
      <c r="BF403" s="229">
        <f>IF(N403="snížená",J403,0)</f>
        <v>0</v>
      </c>
      <c r="BG403" s="229">
        <f>IF(N403="zákl. přenesená",J403,0)</f>
        <v>0</v>
      </c>
      <c r="BH403" s="229">
        <f>IF(N403="sníž. přenesená",J403,0)</f>
        <v>0</v>
      </c>
      <c r="BI403" s="229">
        <f>IF(N403="nulová",J403,0)</f>
        <v>0</v>
      </c>
      <c r="BJ403" s="19" t="s">
        <v>79</v>
      </c>
      <c r="BK403" s="229">
        <f>ROUND(I403*H403,2)</f>
        <v>0</v>
      </c>
      <c r="BL403" s="19" t="s">
        <v>159</v>
      </c>
      <c r="BM403" s="228" t="s">
        <v>504</v>
      </c>
    </row>
    <row r="404" spans="1:47" s="2" customFormat="1" ht="12">
      <c r="A404" s="40"/>
      <c r="B404" s="41"/>
      <c r="C404" s="42"/>
      <c r="D404" s="230" t="s">
        <v>161</v>
      </c>
      <c r="E404" s="42"/>
      <c r="F404" s="231" t="s">
        <v>505</v>
      </c>
      <c r="G404" s="42"/>
      <c r="H404" s="42"/>
      <c r="I404" s="232"/>
      <c r="J404" s="42"/>
      <c r="K404" s="42"/>
      <c r="L404" s="46"/>
      <c r="M404" s="233"/>
      <c r="N404" s="234"/>
      <c r="O404" s="86"/>
      <c r="P404" s="86"/>
      <c r="Q404" s="86"/>
      <c r="R404" s="86"/>
      <c r="S404" s="86"/>
      <c r="T404" s="87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T404" s="19" t="s">
        <v>161</v>
      </c>
      <c r="AU404" s="19" t="s">
        <v>81</v>
      </c>
    </row>
    <row r="405" spans="1:51" s="13" customFormat="1" ht="12">
      <c r="A405" s="13"/>
      <c r="B405" s="235"/>
      <c r="C405" s="236"/>
      <c r="D405" s="230" t="s">
        <v>163</v>
      </c>
      <c r="E405" s="237" t="s">
        <v>19</v>
      </c>
      <c r="F405" s="238" t="s">
        <v>177</v>
      </c>
      <c r="G405" s="236"/>
      <c r="H405" s="237" t="s">
        <v>19</v>
      </c>
      <c r="I405" s="239"/>
      <c r="J405" s="236"/>
      <c r="K405" s="236"/>
      <c r="L405" s="240"/>
      <c r="M405" s="241"/>
      <c r="N405" s="242"/>
      <c r="O405" s="242"/>
      <c r="P405" s="242"/>
      <c r="Q405" s="242"/>
      <c r="R405" s="242"/>
      <c r="S405" s="242"/>
      <c r="T405" s="24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44" t="s">
        <v>163</v>
      </c>
      <c r="AU405" s="244" t="s">
        <v>81</v>
      </c>
      <c r="AV405" s="13" t="s">
        <v>79</v>
      </c>
      <c r="AW405" s="13" t="s">
        <v>36</v>
      </c>
      <c r="AX405" s="13" t="s">
        <v>73</v>
      </c>
      <c r="AY405" s="244" t="s">
        <v>152</v>
      </c>
    </row>
    <row r="406" spans="1:51" s="13" customFormat="1" ht="12">
      <c r="A406" s="13"/>
      <c r="B406" s="235"/>
      <c r="C406" s="236"/>
      <c r="D406" s="230" t="s">
        <v>163</v>
      </c>
      <c r="E406" s="237" t="s">
        <v>19</v>
      </c>
      <c r="F406" s="238" t="s">
        <v>506</v>
      </c>
      <c r="G406" s="236"/>
      <c r="H406" s="237" t="s">
        <v>19</v>
      </c>
      <c r="I406" s="239"/>
      <c r="J406" s="236"/>
      <c r="K406" s="236"/>
      <c r="L406" s="240"/>
      <c r="M406" s="241"/>
      <c r="N406" s="242"/>
      <c r="O406" s="242"/>
      <c r="P406" s="242"/>
      <c r="Q406" s="242"/>
      <c r="R406" s="242"/>
      <c r="S406" s="242"/>
      <c r="T406" s="24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44" t="s">
        <v>163</v>
      </c>
      <c r="AU406" s="244" t="s">
        <v>81</v>
      </c>
      <c r="AV406" s="13" t="s">
        <v>79</v>
      </c>
      <c r="AW406" s="13" t="s">
        <v>36</v>
      </c>
      <c r="AX406" s="13" t="s">
        <v>73</v>
      </c>
      <c r="AY406" s="244" t="s">
        <v>152</v>
      </c>
    </row>
    <row r="407" spans="1:51" s="14" customFormat="1" ht="12">
      <c r="A407" s="14"/>
      <c r="B407" s="245"/>
      <c r="C407" s="246"/>
      <c r="D407" s="230" t="s">
        <v>163</v>
      </c>
      <c r="E407" s="247" t="s">
        <v>19</v>
      </c>
      <c r="F407" s="248" t="s">
        <v>507</v>
      </c>
      <c r="G407" s="246"/>
      <c r="H407" s="249">
        <v>90</v>
      </c>
      <c r="I407" s="250"/>
      <c r="J407" s="246"/>
      <c r="K407" s="246"/>
      <c r="L407" s="251"/>
      <c r="M407" s="252"/>
      <c r="N407" s="253"/>
      <c r="O407" s="253"/>
      <c r="P407" s="253"/>
      <c r="Q407" s="253"/>
      <c r="R407" s="253"/>
      <c r="S407" s="253"/>
      <c r="T407" s="25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55" t="s">
        <v>163</v>
      </c>
      <c r="AU407" s="255" t="s">
        <v>81</v>
      </c>
      <c r="AV407" s="14" t="s">
        <v>81</v>
      </c>
      <c r="AW407" s="14" t="s">
        <v>36</v>
      </c>
      <c r="AX407" s="14" t="s">
        <v>73</v>
      </c>
      <c r="AY407" s="255" t="s">
        <v>152</v>
      </c>
    </row>
    <row r="408" spans="1:51" s="15" customFormat="1" ht="12">
      <c r="A408" s="15"/>
      <c r="B408" s="256"/>
      <c r="C408" s="257"/>
      <c r="D408" s="230" t="s">
        <v>163</v>
      </c>
      <c r="E408" s="258" t="s">
        <v>19</v>
      </c>
      <c r="F408" s="259" t="s">
        <v>167</v>
      </c>
      <c r="G408" s="257"/>
      <c r="H408" s="260">
        <v>90</v>
      </c>
      <c r="I408" s="261"/>
      <c r="J408" s="257"/>
      <c r="K408" s="257"/>
      <c r="L408" s="262"/>
      <c r="M408" s="263"/>
      <c r="N408" s="264"/>
      <c r="O408" s="264"/>
      <c r="P408" s="264"/>
      <c r="Q408" s="264"/>
      <c r="R408" s="264"/>
      <c r="S408" s="264"/>
      <c r="T408" s="26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T408" s="266" t="s">
        <v>163</v>
      </c>
      <c r="AU408" s="266" t="s">
        <v>81</v>
      </c>
      <c r="AV408" s="15" t="s">
        <v>159</v>
      </c>
      <c r="AW408" s="15" t="s">
        <v>36</v>
      </c>
      <c r="AX408" s="15" t="s">
        <v>79</v>
      </c>
      <c r="AY408" s="266" t="s">
        <v>152</v>
      </c>
    </row>
    <row r="409" spans="1:65" s="2" customFormat="1" ht="14.4" customHeight="1">
      <c r="A409" s="40"/>
      <c r="B409" s="41"/>
      <c r="C409" s="267" t="s">
        <v>508</v>
      </c>
      <c r="D409" s="267" t="s">
        <v>360</v>
      </c>
      <c r="E409" s="268" t="s">
        <v>509</v>
      </c>
      <c r="F409" s="269" t="s">
        <v>510</v>
      </c>
      <c r="G409" s="270" t="s">
        <v>212</v>
      </c>
      <c r="H409" s="271">
        <v>20</v>
      </c>
      <c r="I409" s="272"/>
      <c r="J409" s="273">
        <f>ROUND(I409*H409,2)</f>
        <v>0</v>
      </c>
      <c r="K409" s="269" t="s">
        <v>19</v>
      </c>
      <c r="L409" s="274"/>
      <c r="M409" s="275" t="s">
        <v>19</v>
      </c>
      <c r="N409" s="276" t="s">
        <v>44</v>
      </c>
      <c r="O409" s="86"/>
      <c r="P409" s="226">
        <f>O409*H409</f>
        <v>0</v>
      </c>
      <c r="Q409" s="226">
        <v>2.37</v>
      </c>
      <c r="R409" s="226">
        <f>Q409*H409</f>
        <v>47.400000000000006</v>
      </c>
      <c r="S409" s="226">
        <v>0</v>
      </c>
      <c r="T409" s="227">
        <f>S409*H409</f>
        <v>0</v>
      </c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R409" s="228" t="s">
        <v>216</v>
      </c>
      <c r="AT409" s="228" t="s">
        <v>360</v>
      </c>
      <c r="AU409" s="228" t="s">
        <v>81</v>
      </c>
      <c r="AY409" s="19" t="s">
        <v>152</v>
      </c>
      <c r="BE409" s="229">
        <f>IF(N409="základní",J409,0)</f>
        <v>0</v>
      </c>
      <c r="BF409" s="229">
        <f>IF(N409="snížená",J409,0)</f>
        <v>0</v>
      </c>
      <c r="BG409" s="229">
        <f>IF(N409="zákl. přenesená",J409,0)</f>
        <v>0</v>
      </c>
      <c r="BH409" s="229">
        <f>IF(N409="sníž. přenesená",J409,0)</f>
        <v>0</v>
      </c>
      <c r="BI409" s="229">
        <f>IF(N409="nulová",J409,0)</f>
        <v>0</v>
      </c>
      <c r="BJ409" s="19" t="s">
        <v>79</v>
      </c>
      <c r="BK409" s="229">
        <f>ROUND(I409*H409,2)</f>
        <v>0</v>
      </c>
      <c r="BL409" s="19" t="s">
        <v>159</v>
      </c>
      <c r="BM409" s="228" t="s">
        <v>511</v>
      </c>
    </row>
    <row r="410" spans="1:47" s="2" customFormat="1" ht="12">
      <c r="A410" s="40"/>
      <c r="B410" s="41"/>
      <c r="C410" s="42"/>
      <c r="D410" s="230" t="s">
        <v>161</v>
      </c>
      <c r="E410" s="42"/>
      <c r="F410" s="231" t="s">
        <v>510</v>
      </c>
      <c r="G410" s="42"/>
      <c r="H410" s="42"/>
      <c r="I410" s="232"/>
      <c r="J410" s="42"/>
      <c r="K410" s="42"/>
      <c r="L410" s="46"/>
      <c r="M410" s="233"/>
      <c r="N410" s="234"/>
      <c r="O410" s="86"/>
      <c r="P410" s="86"/>
      <c r="Q410" s="86"/>
      <c r="R410" s="86"/>
      <c r="S410" s="86"/>
      <c r="T410" s="87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T410" s="19" t="s">
        <v>161</v>
      </c>
      <c r="AU410" s="19" t="s">
        <v>81</v>
      </c>
    </row>
    <row r="411" spans="1:51" s="13" customFormat="1" ht="12">
      <c r="A411" s="13"/>
      <c r="B411" s="235"/>
      <c r="C411" s="236"/>
      <c r="D411" s="230" t="s">
        <v>163</v>
      </c>
      <c r="E411" s="237" t="s">
        <v>19</v>
      </c>
      <c r="F411" s="238" t="s">
        <v>415</v>
      </c>
      <c r="G411" s="236"/>
      <c r="H411" s="237" t="s">
        <v>19</v>
      </c>
      <c r="I411" s="239"/>
      <c r="J411" s="236"/>
      <c r="K411" s="236"/>
      <c r="L411" s="240"/>
      <c r="M411" s="241"/>
      <c r="N411" s="242"/>
      <c r="O411" s="242"/>
      <c r="P411" s="242"/>
      <c r="Q411" s="242"/>
      <c r="R411" s="242"/>
      <c r="S411" s="242"/>
      <c r="T411" s="24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44" t="s">
        <v>163</v>
      </c>
      <c r="AU411" s="244" t="s">
        <v>81</v>
      </c>
      <c r="AV411" s="13" t="s">
        <v>79</v>
      </c>
      <c r="AW411" s="13" t="s">
        <v>36</v>
      </c>
      <c r="AX411" s="13" t="s">
        <v>73</v>
      </c>
      <c r="AY411" s="244" t="s">
        <v>152</v>
      </c>
    </row>
    <row r="412" spans="1:51" s="14" customFormat="1" ht="12">
      <c r="A412" s="14"/>
      <c r="B412" s="245"/>
      <c r="C412" s="246"/>
      <c r="D412" s="230" t="s">
        <v>163</v>
      </c>
      <c r="E412" s="247" t="s">
        <v>19</v>
      </c>
      <c r="F412" s="248" t="s">
        <v>512</v>
      </c>
      <c r="G412" s="246"/>
      <c r="H412" s="249">
        <v>20</v>
      </c>
      <c r="I412" s="250"/>
      <c r="J412" s="246"/>
      <c r="K412" s="246"/>
      <c r="L412" s="251"/>
      <c r="M412" s="252"/>
      <c r="N412" s="253"/>
      <c r="O412" s="253"/>
      <c r="P412" s="253"/>
      <c r="Q412" s="253"/>
      <c r="R412" s="253"/>
      <c r="S412" s="253"/>
      <c r="T412" s="25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55" t="s">
        <v>163</v>
      </c>
      <c r="AU412" s="255" t="s">
        <v>81</v>
      </c>
      <c r="AV412" s="14" t="s">
        <v>81</v>
      </c>
      <c r="AW412" s="14" t="s">
        <v>36</v>
      </c>
      <c r="AX412" s="14" t="s">
        <v>73</v>
      </c>
      <c r="AY412" s="255" t="s">
        <v>152</v>
      </c>
    </row>
    <row r="413" spans="1:51" s="15" customFormat="1" ht="12">
      <c r="A413" s="15"/>
      <c r="B413" s="256"/>
      <c r="C413" s="257"/>
      <c r="D413" s="230" t="s">
        <v>163</v>
      </c>
      <c r="E413" s="258" t="s">
        <v>19</v>
      </c>
      <c r="F413" s="259" t="s">
        <v>167</v>
      </c>
      <c r="G413" s="257"/>
      <c r="H413" s="260">
        <v>20</v>
      </c>
      <c r="I413" s="261"/>
      <c r="J413" s="257"/>
      <c r="K413" s="257"/>
      <c r="L413" s="262"/>
      <c r="M413" s="263"/>
      <c r="N413" s="264"/>
      <c r="O413" s="264"/>
      <c r="P413" s="264"/>
      <c r="Q413" s="264"/>
      <c r="R413" s="264"/>
      <c r="S413" s="264"/>
      <c r="T413" s="26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T413" s="266" t="s">
        <v>163</v>
      </c>
      <c r="AU413" s="266" t="s">
        <v>81</v>
      </c>
      <c r="AV413" s="15" t="s">
        <v>159</v>
      </c>
      <c r="AW413" s="15" t="s">
        <v>36</v>
      </c>
      <c r="AX413" s="15" t="s">
        <v>79</v>
      </c>
      <c r="AY413" s="266" t="s">
        <v>152</v>
      </c>
    </row>
    <row r="414" spans="1:63" s="12" customFormat="1" ht="22.8" customHeight="1">
      <c r="A414" s="12"/>
      <c r="B414" s="201"/>
      <c r="C414" s="202"/>
      <c r="D414" s="203" t="s">
        <v>72</v>
      </c>
      <c r="E414" s="215" t="s">
        <v>216</v>
      </c>
      <c r="F414" s="215" t="s">
        <v>513</v>
      </c>
      <c r="G414" s="202"/>
      <c r="H414" s="202"/>
      <c r="I414" s="205"/>
      <c r="J414" s="216">
        <f>BK414</f>
        <v>0</v>
      </c>
      <c r="K414" s="202"/>
      <c r="L414" s="207"/>
      <c r="M414" s="208"/>
      <c r="N414" s="209"/>
      <c r="O414" s="209"/>
      <c r="P414" s="210">
        <f>SUM(P415:P422)</f>
        <v>0</v>
      </c>
      <c r="Q414" s="209"/>
      <c r="R414" s="210">
        <f>SUM(R415:R422)</f>
        <v>3.5873299999999997</v>
      </c>
      <c r="S414" s="209"/>
      <c r="T414" s="211">
        <f>SUM(T415:T422)</f>
        <v>0</v>
      </c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R414" s="212" t="s">
        <v>79</v>
      </c>
      <c r="AT414" s="213" t="s">
        <v>72</v>
      </c>
      <c r="AU414" s="213" t="s">
        <v>79</v>
      </c>
      <c r="AY414" s="212" t="s">
        <v>152</v>
      </c>
      <c r="BK414" s="214">
        <f>SUM(BK415:BK422)</f>
        <v>0</v>
      </c>
    </row>
    <row r="415" spans="1:65" s="2" customFormat="1" ht="14.4" customHeight="1">
      <c r="A415" s="40"/>
      <c r="B415" s="41"/>
      <c r="C415" s="217" t="s">
        <v>514</v>
      </c>
      <c r="D415" s="217" t="s">
        <v>154</v>
      </c>
      <c r="E415" s="218" t="s">
        <v>515</v>
      </c>
      <c r="F415" s="219" t="s">
        <v>516</v>
      </c>
      <c r="G415" s="220" t="s">
        <v>212</v>
      </c>
      <c r="H415" s="221">
        <v>1</v>
      </c>
      <c r="I415" s="222"/>
      <c r="J415" s="223">
        <f>ROUND(I415*H415,2)</f>
        <v>0</v>
      </c>
      <c r="K415" s="219" t="s">
        <v>158</v>
      </c>
      <c r="L415" s="46"/>
      <c r="M415" s="224" t="s">
        <v>19</v>
      </c>
      <c r="N415" s="225" t="s">
        <v>44</v>
      </c>
      <c r="O415" s="86"/>
      <c r="P415" s="226">
        <f>O415*H415</f>
        <v>0</v>
      </c>
      <c r="Q415" s="226">
        <v>1.53073</v>
      </c>
      <c r="R415" s="226">
        <f>Q415*H415</f>
        <v>1.53073</v>
      </c>
      <c r="S415" s="226">
        <v>0</v>
      </c>
      <c r="T415" s="227">
        <f>S415*H415</f>
        <v>0</v>
      </c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R415" s="228" t="s">
        <v>159</v>
      </c>
      <c r="AT415" s="228" t="s">
        <v>154</v>
      </c>
      <c r="AU415" s="228" t="s">
        <v>81</v>
      </c>
      <c r="AY415" s="19" t="s">
        <v>152</v>
      </c>
      <c r="BE415" s="229">
        <f>IF(N415="základní",J415,0)</f>
        <v>0</v>
      </c>
      <c r="BF415" s="229">
        <f>IF(N415="snížená",J415,0)</f>
        <v>0</v>
      </c>
      <c r="BG415" s="229">
        <f>IF(N415="zákl. přenesená",J415,0)</f>
        <v>0</v>
      </c>
      <c r="BH415" s="229">
        <f>IF(N415="sníž. přenesená",J415,0)</f>
        <v>0</v>
      </c>
      <c r="BI415" s="229">
        <f>IF(N415="nulová",J415,0)</f>
        <v>0</v>
      </c>
      <c r="BJ415" s="19" t="s">
        <v>79</v>
      </c>
      <c r="BK415" s="229">
        <f>ROUND(I415*H415,2)</f>
        <v>0</v>
      </c>
      <c r="BL415" s="19" t="s">
        <v>159</v>
      </c>
      <c r="BM415" s="228" t="s">
        <v>517</v>
      </c>
    </row>
    <row r="416" spans="1:47" s="2" customFormat="1" ht="12">
      <c r="A416" s="40"/>
      <c r="B416" s="41"/>
      <c r="C416" s="42"/>
      <c r="D416" s="230" t="s">
        <v>161</v>
      </c>
      <c r="E416" s="42"/>
      <c r="F416" s="231" t="s">
        <v>518</v>
      </c>
      <c r="G416" s="42"/>
      <c r="H416" s="42"/>
      <c r="I416" s="232"/>
      <c r="J416" s="42"/>
      <c r="K416" s="42"/>
      <c r="L416" s="46"/>
      <c r="M416" s="233"/>
      <c r="N416" s="234"/>
      <c r="O416" s="86"/>
      <c r="P416" s="86"/>
      <c r="Q416" s="86"/>
      <c r="R416" s="86"/>
      <c r="S416" s="86"/>
      <c r="T416" s="87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T416" s="19" t="s">
        <v>161</v>
      </c>
      <c r="AU416" s="19" t="s">
        <v>81</v>
      </c>
    </row>
    <row r="417" spans="1:51" s="13" customFormat="1" ht="12">
      <c r="A417" s="13"/>
      <c r="B417" s="235"/>
      <c r="C417" s="236"/>
      <c r="D417" s="230" t="s">
        <v>163</v>
      </c>
      <c r="E417" s="237" t="s">
        <v>19</v>
      </c>
      <c r="F417" s="238" t="s">
        <v>164</v>
      </c>
      <c r="G417" s="236"/>
      <c r="H417" s="237" t="s">
        <v>19</v>
      </c>
      <c r="I417" s="239"/>
      <c r="J417" s="236"/>
      <c r="K417" s="236"/>
      <c r="L417" s="240"/>
      <c r="M417" s="241"/>
      <c r="N417" s="242"/>
      <c r="O417" s="242"/>
      <c r="P417" s="242"/>
      <c r="Q417" s="242"/>
      <c r="R417" s="242"/>
      <c r="S417" s="242"/>
      <c r="T417" s="24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44" t="s">
        <v>163</v>
      </c>
      <c r="AU417" s="244" t="s">
        <v>81</v>
      </c>
      <c r="AV417" s="13" t="s">
        <v>79</v>
      </c>
      <c r="AW417" s="13" t="s">
        <v>36</v>
      </c>
      <c r="AX417" s="13" t="s">
        <v>73</v>
      </c>
      <c r="AY417" s="244" t="s">
        <v>152</v>
      </c>
    </row>
    <row r="418" spans="1:51" s="14" customFormat="1" ht="12">
      <c r="A418" s="14"/>
      <c r="B418" s="245"/>
      <c r="C418" s="246"/>
      <c r="D418" s="230" t="s">
        <v>163</v>
      </c>
      <c r="E418" s="247" t="s">
        <v>19</v>
      </c>
      <c r="F418" s="248" t="s">
        <v>79</v>
      </c>
      <c r="G418" s="246"/>
      <c r="H418" s="249">
        <v>1</v>
      </c>
      <c r="I418" s="250"/>
      <c r="J418" s="246"/>
      <c r="K418" s="246"/>
      <c r="L418" s="251"/>
      <c r="M418" s="252"/>
      <c r="N418" s="253"/>
      <c r="O418" s="253"/>
      <c r="P418" s="253"/>
      <c r="Q418" s="253"/>
      <c r="R418" s="253"/>
      <c r="S418" s="253"/>
      <c r="T418" s="25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55" t="s">
        <v>163</v>
      </c>
      <c r="AU418" s="255" t="s">
        <v>81</v>
      </c>
      <c r="AV418" s="14" t="s">
        <v>81</v>
      </c>
      <c r="AW418" s="14" t="s">
        <v>36</v>
      </c>
      <c r="AX418" s="14" t="s">
        <v>79</v>
      </c>
      <c r="AY418" s="255" t="s">
        <v>152</v>
      </c>
    </row>
    <row r="419" spans="1:65" s="2" customFormat="1" ht="14.4" customHeight="1">
      <c r="A419" s="40"/>
      <c r="B419" s="41"/>
      <c r="C419" s="217" t="s">
        <v>519</v>
      </c>
      <c r="D419" s="217" t="s">
        <v>154</v>
      </c>
      <c r="E419" s="218" t="s">
        <v>520</v>
      </c>
      <c r="F419" s="219" t="s">
        <v>521</v>
      </c>
      <c r="G419" s="220" t="s">
        <v>212</v>
      </c>
      <c r="H419" s="221">
        <v>5</v>
      </c>
      <c r="I419" s="222"/>
      <c r="J419" s="223">
        <f>ROUND(I419*H419,2)</f>
        <v>0</v>
      </c>
      <c r="K419" s="219" t="s">
        <v>158</v>
      </c>
      <c r="L419" s="46"/>
      <c r="M419" s="224" t="s">
        <v>19</v>
      </c>
      <c r="N419" s="225" t="s">
        <v>44</v>
      </c>
      <c r="O419" s="86"/>
      <c r="P419" s="226">
        <f>O419*H419</f>
        <v>0</v>
      </c>
      <c r="Q419" s="226">
        <v>0.41132</v>
      </c>
      <c r="R419" s="226">
        <f>Q419*H419</f>
        <v>2.0566</v>
      </c>
      <c r="S419" s="226">
        <v>0</v>
      </c>
      <c r="T419" s="227">
        <f>S419*H419</f>
        <v>0</v>
      </c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R419" s="228" t="s">
        <v>159</v>
      </c>
      <c r="AT419" s="228" t="s">
        <v>154</v>
      </c>
      <c r="AU419" s="228" t="s">
        <v>81</v>
      </c>
      <c r="AY419" s="19" t="s">
        <v>152</v>
      </c>
      <c r="BE419" s="229">
        <f>IF(N419="základní",J419,0)</f>
        <v>0</v>
      </c>
      <c r="BF419" s="229">
        <f>IF(N419="snížená",J419,0)</f>
        <v>0</v>
      </c>
      <c r="BG419" s="229">
        <f>IF(N419="zákl. přenesená",J419,0)</f>
        <v>0</v>
      </c>
      <c r="BH419" s="229">
        <f>IF(N419="sníž. přenesená",J419,0)</f>
        <v>0</v>
      </c>
      <c r="BI419" s="229">
        <f>IF(N419="nulová",J419,0)</f>
        <v>0</v>
      </c>
      <c r="BJ419" s="19" t="s">
        <v>79</v>
      </c>
      <c r="BK419" s="229">
        <f>ROUND(I419*H419,2)</f>
        <v>0</v>
      </c>
      <c r="BL419" s="19" t="s">
        <v>159</v>
      </c>
      <c r="BM419" s="228" t="s">
        <v>522</v>
      </c>
    </row>
    <row r="420" spans="1:47" s="2" customFormat="1" ht="12">
      <c r="A420" s="40"/>
      <c r="B420" s="41"/>
      <c r="C420" s="42"/>
      <c r="D420" s="230" t="s">
        <v>161</v>
      </c>
      <c r="E420" s="42"/>
      <c r="F420" s="231" t="s">
        <v>523</v>
      </c>
      <c r="G420" s="42"/>
      <c r="H420" s="42"/>
      <c r="I420" s="232"/>
      <c r="J420" s="42"/>
      <c r="K420" s="42"/>
      <c r="L420" s="46"/>
      <c r="M420" s="233"/>
      <c r="N420" s="234"/>
      <c r="O420" s="86"/>
      <c r="P420" s="86"/>
      <c r="Q420" s="86"/>
      <c r="R420" s="86"/>
      <c r="S420" s="86"/>
      <c r="T420" s="87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T420" s="19" t="s">
        <v>161</v>
      </c>
      <c r="AU420" s="19" t="s">
        <v>81</v>
      </c>
    </row>
    <row r="421" spans="1:51" s="13" customFormat="1" ht="12">
      <c r="A421" s="13"/>
      <c r="B421" s="235"/>
      <c r="C421" s="236"/>
      <c r="D421" s="230" t="s">
        <v>163</v>
      </c>
      <c r="E421" s="237" t="s">
        <v>19</v>
      </c>
      <c r="F421" s="238" t="s">
        <v>524</v>
      </c>
      <c r="G421" s="236"/>
      <c r="H421" s="237" t="s">
        <v>19</v>
      </c>
      <c r="I421" s="239"/>
      <c r="J421" s="236"/>
      <c r="K421" s="236"/>
      <c r="L421" s="240"/>
      <c r="M421" s="241"/>
      <c r="N421" s="242"/>
      <c r="O421" s="242"/>
      <c r="P421" s="242"/>
      <c r="Q421" s="242"/>
      <c r="R421" s="242"/>
      <c r="S421" s="242"/>
      <c r="T421" s="24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44" t="s">
        <v>163</v>
      </c>
      <c r="AU421" s="244" t="s">
        <v>81</v>
      </c>
      <c r="AV421" s="13" t="s">
        <v>79</v>
      </c>
      <c r="AW421" s="13" t="s">
        <v>36</v>
      </c>
      <c r="AX421" s="13" t="s">
        <v>73</v>
      </c>
      <c r="AY421" s="244" t="s">
        <v>152</v>
      </c>
    </row>
    <row r="422" spans="1:51" s="14" customFormat="1" ht="12">
      <c r="A422" s="14"/>
      <c r="B422" s="245"/>
      <c r="C422" s="246"/>
      <c r="D422" s="230" t="s">
        <v>163</v>
      </c>
      <c r="E422" s="247" t="s">
        <v>19</v>
      </c>
      <c r="F422" s="248" t="s">
        <v>195</v>
      </c>
      <c r="G422" s="246"/>
      <c r="H422" s="249">
        <v>5</v>
      </c>
      <c r="I422" s="250"/>
      <c r="J422" s="246"/>
      <c r="K422" s="246"/>
      <c r="L422" s="251"/>
      <c r="M422" s="252"/>
      <c r="N422" s="253"/>
      <c r="O422" s="253"/>
      <c r="P422" s="253"/>
      <c r="Q422" s="253"/>
      <c r="R422" s="253"/>
      <c r="S422" s="253"/>
      <c r="T422" s="25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55" t="s">
        <v>163</v>
      </c>
      <c r="AU422" s="255" t="s">
        <v>81</v>
      </c>
      <c r="AV422" s="14" t="s">
        <v>81</v>
      </c>
      <c r="AW422" s="14" t="s">
        <v>36</v>
      </c>
      <c r="AX422" s="14" t="s">
        <v>79</v>
      </c>
      <c r="AY422" s="255" t="s">
        <v>152</v>
      </c>
    </row>
    <row r="423" spans="1:63" s="12" customFormat="1" ht="22.8" customHeight="1">
      <c r="A423" s="12"/>
      <c r="B423" s="201"/>
      <c r="C423" s="202"/>
      <c r="D423" s="203" t="s">
        <v>72</v>
      </c>
      <c r="E423" s="215" t="s">
        <v>221</v>
      </c>
      <c r="F423" s="215" t="s">
        <v>525</v>
      </c>
      <c r="G423" s="202"/>
      <c r="H423" s="202"/>
      <c r="I423" s="205"/>
      <c r="J423" s="216">
        <f>BK423</f>
        <v>0</v>
      </c>
      <c r="K423" s="202"/>
      <c r="L423" s="207"/>
      <c r="M423" s="208"/>
      <c r="N423" s="209"/>
      <c r="O423" s="209"/>
      <c r="P423" s="210">
        <f>SUM(P424:P428)</f>
        <v>0</v>
      </c>
      <c r="Q423" s="209"/>
      <c r="R423" s="210">
        <f>SUM(R424:R428)</f>
        <v>0</v>
      </c>
      <c r="S423" s="209"/>
      <c r="T423" s="211">
        <f>SUM(T424:T428)</f>
        <v>17.6</v>
      </c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R423" s="212" t="s">
        <v>79</v>
      </c>
      <c r="AT423" s="213" t="s">
        <v>72</v>
      </c>
      <c r="AU423" s="213" t="s">
        <v>79</v>
      </c>
      <c r="AY423" s="212" t="s">
        <v>152</v>
      </c>
      <c r="BK423" s="214">
        <f>SUM(BK424:BK428)</f>
        <v>0</v>
      </c>
    </row>
    <row r="424" spans="1:65" s="2" customFormat="1" ht="14.4" customHeight="1">
      <c r="A424" s="40"/>
      <c r="B424" s="41"/>
      <c r="C424" s="217" t="s">
        <v>526</v>
      </c>
      <c r="D424" s="217" t="s">
        <v>154</v>
      </c>
      <c r="E424" s="218" t="s">
        <v>527</v>
      </c>
      <c r="F424" s="219" t="s">
        <v>528</v>
      </c>
      <c r="G424" s="220" t="s">
        <v>183</v>
      </c>
      <c r="H424" s="221">
        <v>8.8</v>
      </c>
      <c r="I424" s="222"/>
      <c r="J424" s="223">
        <f>ROUND(I424*H424,2)</f>
        <v>0</v>
      </c>
      <c r="K424" s="219" t="s">
        <v>158</v>
      </c>
      <c r="L424" s="46"/>
      <c r="M424" s="224" t="s">
        <v>19</v>
      </c>
      <c r="N424" s="225" t="s">
        <v>44</v>
      </c>
      <c r="O424" s="86"/>
      <c r="P424" s="226">
        <f>O424*H424</f>
        <v>0</v>
      </c>
      <c r="Q424" s="226">
        <v>0</v>
      </c>
      <c r="R424" s="226">
        <f>Q424*H424</f>
        <v>0</v>
      </c>
      <c r="S424" s="226">
        <v>2</v>
      </c>
      <c r="T424" s="227">
        <f>S424*H424</f>
        <v>17.6</v>
      </c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R424" s="228" t="s">
        <v>159</v>
      </c>
      <c r="AT424" s="228" t="s">
        <v>154</v>
      </c>
      <c r="AU424" s="228" t="s">
        <v>81</v>
      </c>
      <c r="AY424" s="19" t="s">
        <v>152</v>
      </c>
      <c r="BE424" s="229">
        <f>IF(N424="základní",J424,0)</f>
        <v>0</v>
      </c>
      <c r="BF424" s="229">
        <f>IF(N424="snížená",J424,0)</f>
        <v>0</v>
      </c>
      <c r="BG424" s="229">
        <f>IF(N424="zákl. přenesená",J424,0)</f>
        <v>0</v>
      </c>
      <c r="BH424" s="229">
        <f>IF(N424="sníž. přenesená",J424,0)</f>
        <v>0</v>
      </c>
      <c r="BI424" s="229">
        <f>IF(N424="nulová",J424,0)</f>
        <v>0</v>
      </c>
      <c r="BJ424" s="19" t="s">
        <v>79</v>
      </c>
      <c r="BK424" s="229">
        <f>ROUND(I424*H424,2)</f>
        <v>0</v>
      </c>
      <c r="BL424" s="19" t="s">
        <v>159</v>
      </c>
      <c r="BM424" s="228" t="s">
        <v>529</v>
      </c>
    </row>
    <row r="425" spans="1:47" s="2" customFormat="1" ht="12">
      <c r="A425" s="40"/>
      <c r="B425" s="41"/>
      <c r="C425" s="42"/>
      <c r="D425" s="230" t="s">
        <v>161</v>
      </c>
      <c r="E425" s="42"/>
      <c r="F425" s="231" t="s">
        <v>530</v>
      </c>
      <c r="G425" s="42"/>
      <c r="H425" s="42"/>
      <c r="I425" s="232"/>
      <c r="J425" s="42"/>
      <c r="K425" s="42"/>
      <c r="L425" s="46"/>
      <c r="M425" s="233"/>
      <c r="N425" s="234"/>
      <c r="O425" s="86"/>
      <c r="P425" s="86"/>
      <c r="Q425" s="86"/>
      <c r="R425" s="86"/>
      <c r="S425" s="86"/>
      <c r="T425" s="87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  <c r="AT425" s="19" t="s">
        <v>161</v>
      </c>
      <c r="AU425" s="19" t="s">
        <v>81</v>
      </c>
    </row>
    <row r="426" spans="1:51" s="13" customFormat="1" ht="12">
      <c r="A426" s="13"/>
      <c r="B426" s="235"/>
      <c r="C426" s="236"/>
      <c r="D426" s="230" t="s">
        <v>163</v>
      </c>
      <c r="E426" s="237" t="s">
        <v>19</v>
      </c>
      <c r="F426" s="238" t="s">
        <v>531</v>
      </c>
      <c r="G426" s="236"/>
      <c r="H426" s="237" t="s">
        <v>19</v>
      </c>
      <c r="I426" s="239"/>
      <c r="J426" s="236"/>
      <c r="K426" s="236"/>
      <c r="L426" s="240"/>
      <c r="M426" s="241"/>
      <c r="N426" s="242"/>
      <c r="O426" s="242"/>
      <c r="P426" s="242"/>
      <c r="Q426" s="242"/>
      <c r="R426" s="242"/>
      <c r="S426" s="242"/>
      <c r="T426" s="24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44" t="s">
        <v>163</v>
      </c>
      <c r="AU426" s="244" t="s">
        <v>81</v>
      </c>
      <c r="AV426" s="13" t="s">
        <v>79</v>
      </c>
      <c r="AW426" s="13" t="s">
        <v>36</v>
      </c>
      <c r="AX426" s="13" t="s">
        <v>73</v>
      </c>
      <c r="AY426" s="244" t="s">
        <v>152</v>
      </c>
    </row>
    <row r="427" spans="1:51" s="14" customFormat="1" ht="12">
      <c r="A427" s="14"/>
      <c r="B427" s="245"/>
      <c r="C427" s="246"/>
      <c r="D427" s="230" t="s">
        <v>163</v>
      </c>
      <c r="E427" s="247" t="s">
        <v>19</v>
      </c>
      <c r="F427" s="248" t="s">
        <v>532</v>
      </c>
      <c r="G427" s="246"/>
      <c r="H427" s="249">
        <v>8.8</v>
      </c>
      <c r="I427" s="250"/>
      <c r="J427" s="246"/>
      <c r="K427" s="246"/>
      <c r="L427" s="251"/>
      <c r="M427" s="252"/>
      <c r="N427" s="253"/>
      <c r="O427" s="253"/>
      <c r="P427" s="253"/>
      <c r="Q427" s="253"/>
      <c r="R427" s="253"/>
      <c r="S427" s="253"/>
      <c r="T427" s="25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55" t="s">
        <v>163</v>
      </c>
      <c r="AU427" s="255" t="s">
        <v>81</v>
      </c>
      <c r="AV427" s="14" t="s">
        <v>81</v>
      </c>
      <c r="AW427" s="14" t="s">
        <v>36</v>
      </c>
      <c r="AX427" s="14" t="s">
        <v>73</v>
      </c>
      <c r="AY427" s="255" t="s">
        <v>152</v>
      </c>
    </row>
    <row r="428" spans="1:51" s="15" customFormat="1" ht="12">
      <c r="A428" s="15"/>
      <c r="B428" s="256"/>
      <c r="C428" s="257"/>
      <c r="D428" s="230" t="s">
        <v>163</v>
      </c>
      <c r="E428" s="258" t="s">
        <v>19</v>
      </c>
      <c r="F428" s="259" t="s">
        <v>167</v>
      </c>
      <c r="G428" s="257"/>
      <c r="H428" s="260">
        <v>8.8</v>
      </c>
      <c r="I428" s="261"/>
      <c r="J428" s="257"/>
      <c r="K428" s="257"/>
      <c r="L428" s="262"/>
      <c r="M428" s="263"/>
      <c r="N428" s="264"/>
      <c r="O428" s="264"/>
      <c r="P428" s="264"/>
      <c r="Q428" s="264"/>
      <c r="R428" s="264"/>
      <c r="S428" s="264"/>
      <c r="T428" s="26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T428" s="266" t="s">
        <v>163</v>
      </c>
      <c r="AU428" s="266" t="s">
        <v>81</v>
      </c>
      <c r="AV428" s="15" t="s">
        <v>159</v>
      </c>
      <c r="AW428" s="15" t="s">
        <v>36</v>
      </c>
      <c r="AX428" s="15" t="s">
        <v>79</v>
      </c>
      <c r="AY428" s="266" t="s">
        <v>152</v>
      </c>
    </row>
    <row r="429" spans="1:63" s="12" customFormat="1" ht="22.8" customHeight="1">
      <c r="A429" s="12"/>
      <c r="B429" s="201"/>
      <c r="C429" s="202"/>
      <c r="D429" s="203" t="s">
        <v>72</v>
      </c>
      <c r="E429" s="215" t="s">
        <v>533</v>
      </c>
      <c r="F429" s="215" t="s">
        <v>534</v>
      </c>
      <c r="G429" s="202"/>
      <c r="H429" s="202"/>
      <c r="I429" s="205"/>
      <c r="J429" s="216">
        <f>BK429</f>
        <v>0</v>
      </c>
      <c r="K429" s="202"/>
      <c r="L429" s="207"/>
      <c r="M429" s="208"/>
      <c r="N429" s="209"/>
      <c r="O429" s="209"/>
      <c r="P429" s="210">
        <f>SUM(P430:P434)</f>
        <v>0</v>
      </c>
      <c r="Q429" s="209"/>
      <c r="R429" s="210">
        <f>SUM(R430:R434)</f>
        <v>0</v>
      </c>
      <c r="S429" s="209"/>
      <c r="T429" s="211">
        <f>SUM(T430:T434)</f>
        <v>0</v>
      </c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R429" s="212" t="s">
        <v>79</v>
      </c>
      <c r="AT429" s="213" t="s">
        <v>72</v>
      </c>
      <c r="AU429" s="213" t="s">
        <v>79</v>
      </c>
      <c r="AY429" s="212" t="s">
        <v>152</v>
      </c>
      <c r="BK429" s="214">
        <f>SUM(BK430:BK434)</f>
        <v>0</v>
      </c>
    </row>
    <row r="430" spans="1:65" s="2" customFormat="1" ht="14.4" customHeight="1">
      <c r="A430" s="40"/>
      <c r="B430" s="41"/>
      <c r="C430" s="217" t="s">
        <v>535</v>
      </c>
      <c r="D430" s="217" t="s">
        <v>154</v>
      </c>
      <c r="E430" s="218" t="s">
        <v>536</v>
      </c>
      <c r="F430" s="219" t="s">
        <v>537</v>
      </c>
      <c r="G430" s="220" t="s">
        <v>538</v>
      </c>
      <c r="H430" s="221">
        <v>6</v>
      </c>
      <c r="I430" s="222"/>
      <c r="J430" s="223">
        <f>ROUND(I430*H430,2)</f>
        <v>0</v>
      </c>
      <c r="K430" s="219" t="s">
        <v>19</v>
      </c>
      <c r="L430" s="46"/>
      <c r="M430" s="224" t="s">
        <v>19</v>
      </c>
      <c r="N430" s="225" t="s">
        <v>44</v>
      </c>
      <c r="O430" s="86"/>
      <c r="P430" s="226">
        <f>O430*H430</f>
        <v>0</v>
      </c>
      <c r="Q430" s="226">
        <v>0</v>
      </c>
      <c r="R430" s="226">
        <f>Q430*H430</f>
        <v>0</v>
      </c>
      <c r="S430" s="226">
        <v>0</v>
      </c>
      <c r="T430" s="227">
        <f>S430*H430</f>
        <v>0</v>
      </c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R430" s="228" t="s">
        <v>159</v>
      </c>
      <c r="AT430" s="228" t="s">
        <v>154</v>
      </c>
      <c r="AU430" s="228" t="s">
        <v>81</v>
      </c>
      <c r="AY430" s="19" t="s">
        <v>152</v>
      </c>
      <c r="BE430" s="229">
        <f>IF(N430="základní",J430,0)</f>
        <v>0</v>
      </c>
      <c r="BF430" s="229">
        <f>IF(N430="snížená",J430,0)</f>
        <v>0</v>
      </c>
      <c r="BG430" s="229">
        <f>IF(N430="zákl. přenesená",J430,0)</f>
        <v>0</v>
      </c>
      <c r="BH430" s="229">
        <f>IF(N430="sníž. přenesená",J430,0)</f>
        <v>0</v>
      </c>
      <c r="BI430" s="229">
        <f>IF(N430="nulová",J430,0)</f>
        <v>0</v>
      </c>
      <c r="BJ430" s="19" t="s">
        <v>79</v>
      </c>
      <c r="BK430" s="229">
        <f>ROUND(I430*H430,2)</f>
        <v>0</v>
      </c>
      <c r="BL430" s="19" t="s">
        <v>159</v>
      </c>
      <c r="BM430" s="228" t="s">
        <v>539</v>
      </c>
    </row>
    <row r="431" spans="1:47" s="2" customFormat="1" ht="12">
      <c r="A431" s="40"/>
      <c r="B431" s="41"/>
      <c r="C431" s="42"/>
      <c r="D431" s="230" t="s">
        <v>161</v>
      </c>
      <c r="E431" s="42"/>
      <c r="F431" s="231" t="s">
        <v>537</v>
      </c>
      <c r="G431" s="42"/>
      <c r="H431" s="42"/>
      <c r="I431" s="232"/>
      <c r="J431" s="42"/>
      <c r="K431" s="42"/>
      <c r="L431" s="46"/>
      <c r="M431" s="233"/>
      <c r="N431" s="234"/>
      <c r="O431" s="86"/>
      <c r="P431" s="86"/>
      <c r="Q431" s="86"/>
      <c r="R431" s="86"/>
      <c r="S431" s="86"/>
      <c r="T431" s="87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T431" s="19" t="s">
        <v>161</v>
      </c>
      <c r="AU431" s="19" t="s">
        <v>81</v>
      </c>
    </row>
    <row r="432" spans="1:51" s="13" customFormat="1" ht="12">
      <c r="A432" s="13"/>
      <c r="B432" s="235"/>
      <c r="C432" s="236"/>
      <c r="D432" s="230" t="s">
        <v>163</v>
      </c>
      <c r="E432" s="237" t="s">
        <v>19</v>
      </c>
      <c r="F432" s="238" t="s">
        <v>164</v>
      </c>
      <c r="G432" s="236"/>
      <c r="H432" s="237" t="s">
        <v>19</v>
      </c>
      <c r="I432" s="239"/>
      <c r="J432" s="236"/>
      <c r="K432" s="236"/>
      <c r="L432" s="240"/>
      <c r="M432" s="241"/>
      <c r="N432" s="242"/>
      <c r="O432" s="242"/>
      <c r="P432" s="242"/>
      <c r="Q432" s="242"/>
      <c r="R432" s="242"/>
      <c r="S432" s="242"/>
      <c r="T432" s="24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44" t="s">
        <v>163</v>
      </c>
      <c r="AU432" s="244" t="s">
        <v>81</v>
      </c>
      <c r="AV432" s="13" t="s">
        <v>79</v>
      </c>
      <c r="AW432" s="13" t="s">
        <v>36</v>
      </c>
      <c r="AX432" s="13" t="s">
        <v>73</v>
      </c>
      <c r="AY432" s="244" t="s">
        <v>152</v>
      </c>
    </row>
    <row r="433" spans="1:51" s="13" customFormat="1" ht="12">
      <c r="A433" s="13"/>
      <c r="B433" s="235"/>
      <c r="C433" s="236"/>
      <c r="D433" s="230" t="s">
        <v>163</v>
      </c>
      <c r="E433" s="237" t="s">
        <v>19</v>
      </c>
      <c r="F433" s="238" t="s">
        <v>540</v>
      </c>
      <c r="G433" s="236"/>
      <c r="H433" s="237" t="s">
        <v>19</v>
      </c>
      <c r="I433" s="239"/>
      <c r="J433" s="236"/>
      <c r="K433" s="236"/>
      <c r="L433" s="240"/>
      <c r="M433" s="241"/>
      <c r="N433" s="242"/>
      <c r="O433" s="242"/>
      <c r="P433" s="242"/>
      <c r="Q433" s="242"/>
      <c r="R433" s="242"/>
      <c r="S433" s="242"/>
      <c r="T433" s="24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44" t="s">
        <v>163</v>
      </c>
      <c r="AU433" s="244" t="s">
        <v>81</v>
      </c>
      <c r="AV433" s="13" t="s">
        <v>79</v>
      </c>
      <c r="AW433" s="13" t="s">
        <v>36</v>
      </c>
      <c r="AX433" s="13" t="s">
        <v>73</v>
      </c>
      <c r="AY433" s="244" t="s">
        <v>152</v>
      </c>
    </row>
    <row r="434" spans="1:51" s="14" customFormat="1" ht="12">
      <c r="A434" s="14"/>
      <c r="B434" s="245"/>
      <c r="C434" s="246"/>
      <c r="D434" s="230" t="s">
        <v>163</v>
      </c>
      <c r="E434" s="247" t="s">
        <v>19</v>
      </c>
      <c r="F434" s="248" t="s">
        <v>202</v>
      </c>
      <c r="G434" s="246"/>
      <c r="H434" s="249">
        <v>6</v>
      </c>
      <c r="I434" s="250"/>
      <c r="J434" s="246"/>
      <c r="K434" s="246"/>
      <c r="L434" s="251"/>
      <c r="M434" s="252"/>
      <c r="N434" s="253"/>
      <c r="O434" s="253"/>
      <c r="P434" s="253"/>
      <c r="Q434" s="253"/>
      <c r="R434" s="253"/>
      <c r="S434" s="253"/>
      <c r="T434" s="25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55" t="s">
        <v>163</v>
      </c>
      <c r="AU434" s="255" t="s">
        <v>81</v>
      </c>
      <c r="AV434" s="14" t="s">
        <v>81</v>
      </c>
      <c r="AW434" s="14" t="s">
        <v>36</v>
      </c>
      <c r="AX434" s="14" t="s">
        <v>79</v>
      </c>
      <c r="AY434" s="255" t="s">
        <v>152</v>
      </c>
    </row>
    <row r="435" spans="1:63" s="12" customFormat="1" ht="22.8" customHeight="1">
      <c r="A435" s="12"/>
      <c r="B435" s="201"/>
      <c r="C435" s="202"/>
      <c r="D435" s="203" t="s">
        <v>72</v>
      </c>
      <c r="E435" s="215" t="s">
        <v>541</v>
      </c>
      <c r="F435" s="215" t="s">
        <v>542</v>
      </c>
      <c r="G435" s="202"/>
      <c r="H435" s="202"/>
      <c r="I435" s="205"/>
      <c r="J435" s="216">
        <f>BK435</f>
        <v>0</v>
      </c>
      <c r="K435" s="202"/>
      <c r="L435" s="207"/>
      <c r="M435" s="208"/>
      <c r="N435" s="209"/>
      <c r="O435" s="209"/>
      <c r="P435" s="210">
        <f>SUM(P436:P452)</f>
        <v>0</v>
      </c>
      <c r="Q435" s="209"/>
      <c r="R435" s="210">
        <f>SUM(R436:R452)</f>
        <v>0</v>
      </c>
      <c r="S435" s="209"/>
      <c r="T435" s="211">
        <f>SUM(T436:T452)</f>
        <v>0</v>
      </c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R435" s="212" t="s">
        <v>79</v>
      </c>
      <c r="AT435" s="213" t="s">
        <v>72</v>
      </c>
      <c r="AU435" s="213" t="s">
        <v>79</v>
      </c>
      <c r="AY435" s="212" t="s">
        <v>152</v>
      </c>
      <c r="BK435" s="214">
        <f>SUM(BK436:BK452)</f>
        <v>0</v>
      </c>
    </row>
    <row r="436" spans="1:65" s="2" customFormat="1" ht="14.4" customHeight="1">
      <c r="A436" s="40"/>
      <c r="B436" s="41"/>
      <c r="C436" s="217" t="s">
        <v>543</v>
      </c>
      <c r="D436" s="217" t="s">
        <v>154</v>
      </c>
      <c r="E436" s="218" t="s">
        <v>544</v>
      </c>
      <c r="F436" s="219" t="s">
        <v>545</v>
      </c>
      <c r="G436" s="220" t="s">
        <v>294</v>
      </c>
      <c r="H436" s="221">
        <v>1.733</v>
      </c>
      <c r="I436" s="222"/>
      <c r="J436" s="223">
        <f>ROUND(I436*H436,2)</f>
        <v>0</v>
      </c>
      <c r="K436" s="219" t="s">
        <v>158</v>
      </c>
      <c r="L436" s="46"/>
      <c r="M436" s="224" t="s">
        <v>19</v>
      </c>
      <c r="N436" s="225" t="s">
        <v>44</v>
      </c>
      <c r="O436" s="86"/>
      <c r="P436" s="226">
        <f>O436*H436</f>
        <v>0</v>
      </c>
      <c r="Q436" s="226">
        <v>0</v>
      </c>
      <c r="R436" s="226">
        <f>Q436*H436</f>
        <v>0</v>
      </c>
      <c r="S436" s="226">
        <v>0</v>
      </c>
      <c r="T436" s="227">
        <f>S436*H436</f>
        <v>0</v>
      </c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  <c r="AR436" s="228" t="s">
        <v>159</v>
      </c>
      <c r="AT436" s="228" t="s">
        <v>154</v>
      </c>
      <c r="AU436" s="228" t="s">
        <v>81</v>
      </c>
      <c r="AY436" s="19" t="s">
        <v>152</v>
      </c>
      <c r="BE436" s="229">
        <f>IF(N436="základní",J436,0)</f>
        <v>0</v>
      </c>
      <c r="BF436" s="229">
        <f>IF(N436="snížená",J436,0)</f>
        <v>0</v>
      </c>
      <c r="BG436" s="229">
        <f>IF(N436="zákl. přenesená",J436,0)</f>
        <v>0</v>
      </c>
      <c r="BH436" s="229">
        <f>IF(N436="sníž. přenesená",J436,0)</f>
        <v>0</v>
      </c>
      <c r="BI436" s="229">
        <f>IF(N436="nulová",J436,0)</f>
        <v>0</v>
      </c>
      <c r="BJ436" s="19" t="s">
        <v>79</v>
      </c>
      <c r="BK436" s="229">
        <f>ROUND(I436*H436,2)</f>
        <v>0</v>
      </c>
      <c r="BL436" s="19" t="s">
        <v>159</v>
      </c>
      <c r="BM436" s="228" t="s">
        <v>546</v>
      </c>
    </row>
    <row r="437" spans="1:47" s="2" customFormat="1" ht="12">
      <c r="A437" s="40"/>
      <c r="B437" s="41"/>
      <c r="C437" s="42"/>
      <c r="D437" s="230" t="s">
        <v>161</v>
      </c>
      <c r="E437" s="42"/>
      <c r="F437" s="231" t="s">
        <v>547</v>
      </c>
      <c r="G437" s="42"/>
      <c r="H437" s="42"/>
      <c r="I437" s="232"/>
      <c r="J437" s="42"/>
      <c r="K437" s="42"/>
      <c r="L437" s="46"/>
      <c r="M437" s="233"/>
      <c r="N437" s="234"/>
      <c r="O437" s="86"/>
      <c r="P437" s="86"/>
      <c r="Q437" s="86"/>
      <c r="R437" s="86"/>
      <c r="S437" s="86"/>
      <c r="T437" s="87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  <c r="AE437" s="40"/>
      <c r="AT437" s="19" t="s">
        <v>161</v>
      </c>
      <c r="AU437" s="19" t="s">
        <v>81</v>
      </c>
    </row>
    <row r="438" spans="1:51" s="13" customFormat="1" ht="12">
      <c r="A438" s="13"/>
      <c r="B438" s="235"/>
      <c r="C438" s="236"/>
      <c r="D438" s="230" t="s">
        <v>163</v>
      </c>
      <c r="E438" s="237" t="s">
        <v>19</v>
      </c>
      <c r="F438" s="238" t="s">
        <v>548</v>
      </c>
      <c r="G438" s="236"/>
      <c r="H438" s="237" t="s">
        <v>19</v>
      </c>
      <c r="I438" s="239"/>
      <c r="J438" s="236"/>
      <c r="K438" s="236"/>
      <c r="L438" s="240"/>
      <c r="M438" s="241"/>
      <c r="N438" s="242"/>
      <c r="O438" s="242"/>
      <c r="P438" s="242"/>
      <c r="Q438" s="242"/>
      <c r="R438" s="242"/>
      <c r="S438" s="242"/>
      <c r="T438" s="24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44" t="s">
        <v>163</v>
      </c>
      <c r="AU438" s="244" t="s">
        <v>81</v>
      </c>
      <c r="AV438" s="13" t="s">
        <v>79</v>
      </c>
      <c r="AW438" s="13" t="s">
        <v>36</v>
      </c>
      <c r="AX438" s="13" t="s">
        <v>73</v>
      </c>
      <c r="AY438" s="244" t="s">
        <v>152</v>
      </c>
    </row>
    <row r="439" spans="1:51" s="14" customFormat="1" ht="12">
      <c r="A439" s="14"/>
      <c r="B439" s="245"/>
      <c r="C439" s="246"/>
      <c r="D439" s="230" t="s">
        <v>163</v>
      </c>
      <c r="E439" s="247" t="s">
        <v>19</v>
      </c>
      <c r="F439" s="248" t="s">
        <v>549</v>
      </c>
      <c r="G439" s="246"/>
      <c r="H439" s="249">
        <v>1.7325</v>
      </c>
      <c r="I439" s="250"/>
      <c r="J439" s="246"/>
      <c r="K439" s="246"/>
      <c r="L439" s="251"/>
      <c r="M439" s="252"/>
      <c r="N439" s="253"/>
      <c r="O439" s="253"/>
      <c r="P439" s="253"/>
      <c r="Q439" s="253"/>
      <c r="R439" s="253"/>
      <c r="S439" s="253"/>
      <c r="T439" s="25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55" t="s">
        <v>163</v>
      </c>
      <c r="AU439" s="255" t="s">
        <v>81</v>
      </c>
      <c r="AV439" s="14" t="s">
        <v>81</v>
      </c>
      <c r="AW439" s="14" t="s">
        <v>36</v>
      </c>
      <c r="AX439" s="14" t="s">
        <v>73</v>
      </c>
      <c r="AY439" s="255" t="s">
        <v>152</v>
      </c>
    </row>
    <row r="440" spans="1:51" s="15" customFormat="1" ht="12">
      <c r="A440" s="15"/>
      <c r="B440" s="256"/>
      <c r="C440" s="257"/>
      <c r="D440" s="230" t="s">
        <v>163</v>
      </c>
      <c r="E440" s="258" t="s">
        <v>19</v>
      </c>
      <c r="F440" s="259" t="s">
        <v>167</v>
      </c>
      <c r="G440" s="257"/>
      <c r="H440" s="260">
        <v>1.7325</v>
      </c>
      <c r="I440" s="261"/>
      <c r="J440" s="257"/>
      <c r="K440" s="257"/>
      <c r="L440" s="262"/>
      <c r="M440" s="263"/>
      <c r="N440" s="264"/>
      <c r="O440" s="264"/>
      <c r="P440" s="264"/>
      <c r="Q440" s="264"/>
      <c r="R440" s="264"/>
      <c r="S440" s="264"/>
      <c r="T440" s="26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T440" s="266" t="s">
        <v>163</v>
      </c>
      <c r="AU440" s="266" t="s">
        <v>81</v>
      </c>
      <c r="AV440" s="15" t="s">
        <v>159</v>
      </c>
      <c r="AW440" s="15" t="s">
        <v>36</v>
      </c>
      <c r="AX440" s="15" t="s">
        <v>79</v>
      </c>
      <c r="AY440" s="266" t="s">
        <v>152</v>
      </c>
    </row>
    <row r="441" spans="1:65" s="2" customFormat="1" ht="14.4" customHeight="1">
      <c r="A441" s="40"/>
      <c r="B441" s="41"/>
      <c r="C441" s="217" t="s">
        <v>550</v>
      </c>
      <c r="D441" s="217" t="s">
        <v>154</v>
      </c>
      <c r="E441" s="218" t="s">
        <v>551</v>
      </c>
      <c r="F441" s="219" t="s">
        <v>552</v>
      </c>
      <c r="G441" s="220" t="s">
        <v>294</v>
      </c>
      <c r="H441" s="221">
        <v>20.163</v>
      </c>
      <c r="I441" s="222"/>
      <c r="J441" s="223">
        <f>ROUND(I441*H441,2)</f>
        <v>0</v>
      </c>
      <c r="K441" s="219" t="s">
        <v>158</v>
      </c>
      <c r="L441" s="46"/>
      <c r="M441" s="224" t="s">
        <v>19</v>
      </c>
      <c r="N441" s="225" t="s">
        <v>44</v>
      </c>
      <c r="O441" s="86"/>
      <c r="P441" s="226">
        <f>O441*H441</f>
        <v>0</v>
      </c>
      <c r="Q441" s="226">
        <v>0</v>
      </c>
      <c r="R441" s="226">
        <f>Q441*H441</f>
        <v>0</v>
      </c>
      <c r="S441" s="226">
        <v>0</v>
      </c>
      <c r="T441" s="227">
        <f>S441*H441</f>
        <v>0</v>
      </c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R441" s="228" t="s">
        <v>159</v>
      </c>
      <c r="AT441" s="228" t="s">
        <v>154</v>
      </c>
      <c r="AU441" s="228" t="s">
        <v>81</v>
      </c>
      <c r="AY441" s="19" t="s">
        <v>152</v>
      </c>
      <c r="BE441" s="229">
        <f>IF(N441="základní",J441,0)</f>
        <v>0</v>
      </c>
      <c r="BF441" s="229">
        <f>IF(N441="snížená",J441,0)</f>
        <v>0</v>
      </c>
      <c r="BG441" s="229">
        <f>IF(N441="zákl. přenesená",J441,0)</f>
        <v>0</v>
      </c>
      <c r="BH441" s="229">
        <f>IF(N441="sníž. přenesená",J441,0)</f>
        <v>0</v>
      </c>
      <c r="BI441" s="229">
        <f>IF(N441="nulová",J441,0)</f>
        <v>0</v>
      </c>
      <c r="BJ441" s="19" t="s">
        <v>79</v>
      </c>
      <c r="BK441" s="229">
        <f>ROUND(I441*H441,2)</f>
        <v>0</v>
      </c>
      <c r="BL441" s="19" t="s">
        <v>159</v>
      </c>
      <c r="BM441" s="228" t="s">
        <v>553</v>
      </c>
    </row>
    <row r="442" spans="1:47" s="2" customFormat="1" ht="12">
      <c r="A442" s="40"/>
      <c r="B442" s="41"/>
      <c r="C442" s="42"/>
      <c r="D442" s="230" t="s">
        <v>161</v>
      </c>
      <c r="E442" s="42"/>
      <c r="F442" s="231" t="s">
        <v>554</v>
      </c>
      <c r="G442" s="42"/>
      <c r="H442" s="42"/>
      <c r="I442" s="232"/>
      <c r="J442" s="42"/>
      <c r="K442" s="42"/>
      <c r="L442" s="46"/>
      <c r="M442" s="233"/>
      <c r="N442" s="234"/>
      <c r="O442" s="86"/>
      <c r="P442" s="86"/>
      <c r="Q442" s="86"/>
      <c r="R442" s="86"/>
      <c r="S442" s="86"/>
      <c r="T442" s="87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T442" s="19" t="s">
        <v>161</v>
      </c>
      <c r="AU442" s="19" t="s">
        <v>81</v>
      </c>
    </row>
    <row r="443" spans="1:65" s="2" customFormat="1" ht="14.4" customHeight="1">
      <c r="A443" s="40"/>
      <c r="B443" s="41"/>
      <c r="C443" s="217" t="s">
        <v>555</v>
      </c>
      <c r="D443" s="217" t="s">
        <v>154</v>
      </c>
      <c r="E443" s="218" t="s">
        <v>556</v>
      </c>
      <c r="F443" s="219" t="s">
        <v>557</v>
      </c>
      <c r="G443" s="220" t="s">
        <v>294</v>
      </c>
      <c r="H443" s="221">
        <v>383.097</v>
      </c>
      <c r="I443" s="222"/>
      <c r="J443" s="223">
        <f>ROUND(I443*H443,2)</f>
        <v>0</v>
      </c>
      <c r="K443" s="219" t="s">
        <v>158</v>
      </c>
      <c r="L443" s="46"/>
      <c r="M443" s="224" t="s">
        <v>19</v>
      </c>
      <c r="N443" s="225" t="s">
        <v>44</v>
      </c>
      <c r="O443" s="86"/>
      <c r="P443" s="226">
        <f>O443*H443</f>
        <v>0</v>
      </c>
      <c r="Q443" s="226">
        <v>0</v>
      </c>
      <c r="R443" s="226">
        <f>Q443*H443</f>
        <v>0</v>
      </c>
      <c r="S443" s="226">
        <v>0</v>
      </c>
      <c r="T443" s="227">
        <f>S443*H443</f>
        <v>0</v>
      </c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R443" s="228" t="s">
        <v>159</v>
      </c>
      <c r="AT443" s="228" t="s">
        <v>154</v>
      </c>
      <c r="AU443" s="228" t="s">
        <v>81</v>
      </c>
      <c r="AY443" s="19" t="s">
        <v>152</v>
      </c>
      <c r="BE443" s="229">
        <f>IF(N443="základní",J443,0)</f>
        <v>0</v>
      </c>
      <c r="BF443" s="229">
        <f>IF(N443="snížená",J443,0)</f>
        <v>0</v>
      </c>
      <c r="BG443" s="229">
        <f>IF(N443="zákl. přenesená",J443,0)</f>
        <v>0</v>
      </c>
      <c r="BH443" s="229">
        <f>IF(N443="sníž. přenesená",J443,0)</f>
        <v>0</v>
      </c>
      <c r="BI443" s="229">
        <f>IF(N443="nulová",J443,0)</f>
        <v>0</v>
      </c>
      <c r="BJ443" s="19" t="s">
        <v>79</v>
      </c>
      <c r="BK443" s="229">
        <f>ROUND(I443*H443,2)</f>
        <v>0</v>
      </c>
      <c r="BL443" s="19" t="s">
        <v>159</v>
      </c>
      <c r="BM443" s="228" t="s">
        <v>558</v>
      </c>
    </row>
    <row r="444" spans="1:47" s="2" customFormat="1" ht="12">
      <c r="A444" s="40"/>
      <c r="B444" s="41"/>
      <c r="C444" s="42"/>
      <c r="D444" s="230" t="s">
        <v>161</v>
      </c>
      <c r="E444" s="42"/>
      <c r="F444" s="231" t="s">
        <v>559</v>
      </c>
      <c r="G444" s="42"/>
      <c r="H444" s="42"/>
      <c r="I444" s="232"/>
      <c r="J444" s="42"/>
      <c r="K444" s="42"/>
      <c r="L444" s="46"/>
      <c r="M444" s="233"/>
      <c r="N444" s="234"/>
      <c r="O444" s="86"/>
      <c r="P444" s="86"/>
      <c r="Q444" s="86"/>
      <c r="R444" s="86"/>
      <c r="S444" s="86"/>
      <c r="T444" s="87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  <c r="AE444" s="40"/>
      <c r="AT444" s="19" t="s">
        <v>161</v>
      </c>
      <c r="AU444" s="19" t="s">
        <v>81</v>
      </c>
    </row>
    <row r="445" spans="1:51" s="14" customFormat="1" ht="12">
      <c r="A445" s="14"/>
      <c r="B445" s="245"/>
      <c r="C445" s="246"/>
      <c r="D445" s="230" t="s">
        <v>163</v>
      </c>
      <c r="E445" s="247" t="s">
        <v>19</v>
      </c>
      <c r="F445" s="248" t="s">
        <v>560</v>
      </c>
      <c r="G445" s="246"/>
      <c r="H445" s="249">
        <v>383.097</v>
      </c>
      <c r="I445" s="250"/>
      <c r="J445" s="246"/>
      <c r="K445" s="246"/>
      <c r="L445" s="251"/>
      <c r="M445" s="252"/>
      <c r="N445" s="253"/>
      <c r="O445" s="253"/>
      <c r="P445" s="253"/>
      <c r="Q445" s="253"/>
      <c r="R445" s="253"/>
      <c r="S445" s="253"/>
      <c r="T445" s="25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55" t="s">
        <v>163</v>
      </c>
      <c r="AU445" s="255" t="s">
        <v>81</v>
      </c>
      <c r="AV445" s="14" t="s">
        <v>81</v>
      </c>
      <c r="AW445" s="14" t="s">
        <v>36</v>
      </c>
      <c r="AX445" s="14" t="s">
        <v>79</v>
      </c>
      <c r="AY445" s="255" t="s">
        <v>152</v>
      </c>
    </row>
    <row r="446" spans="1:65" s="2" customFormat="1" ht="14.4" customHeight="1">
      <c r="A446" s="40"/>
      <c r="B446" s="41"/>
      <c r="C446" s="217" t="s">
        <v>561</v>
      </c>
      <c r="D446" s="217" t="s">
        <v>154</v>
      </c>
      <c r="E446" s="218" t="s">
        <v>562</v>
      </c>
      <c r="F446" s="219" t="s">
        <v>563</v>
      </c>
      <c r="G446" s="220" t="s">
        <v>294</v>
      </c>
      <c r="H446" s="221">
        <v>17.6</v>
      </c>
      <c r="I446" s="222"/>
      <c r="J446" s="223">
        <f>ROUND(I446*H446,2)</f>
        <v>0</v>
      </c>
      <c r="K446" s="219" t="s">
        <v>158</v>
      </c>
      <c r="L446" s="46"/>
      <c r="M446" s="224" t="s">
        <v>19</v>
      </c>
      <c r="N446" s="225" t="s">
        <v>44</v>
      </c>
      <c r="O446" s="86"/>
      <c r="P446" s="226">
        <f>O446*H446</f>
        <v>0</v>
      </c>
      <c r="Q446" s="226">
        <v>0</v>
      </c>
      <c r="R446" s="226">
        <f>Q446*H446</f>
        <v>0</v>
      </c>
      <c r="S446" s="226">
        <v>0</v>
      </c>
      <c r="T446" s="227">
        <f>S446*H446</f>
        <v>0</v>
      </c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R446" s="228" t="s">
        <v>159</v>
      </c>
      <c r="AT446" s="228" t="s">
        <v>154</v>
      </c>
      <c r="AU446" s="228" t="s">
        <v>81</v>
      </c>
      <c r="AY446" s="19" t="s">
        <v>152</v>
      </c>
      <c r="BE446" s="229">
        <f>IF(N446="základní",J446,0)</f>
        <v>0</v>
      </c>
      <c r="BF446" s="229">
        <f>IF(N446="snížená",J446,0)</f>
        <v>0</v>
      </c>
      <c r="BG446" s="229">
        <f>IF(N446="zákl. přenesená",J446,0)</f>
        <v>0</v>
      </c>
      <c r="BH446" s="229">
        <f>IF(N446="sníž. přenesená",J446,0)</f>
        <v>0</v>
      </c>
      <c r="BI446" s="229">
        <f>IF(N446="nulová",J446,0)</f>
        <v>0</v>
      </c>
      <c r="BJ446" s="19" t="s">
        <v>79</v>
      </c>
      <c r="BK446" s="229">
        <f>ROUND(I446*H446,2)</f>
        <v>0</v>
      </c>
      <c r="BL446" s="19" t="s">
        <v>159</v>
      </c>
      <c r="BM446" s="228" t="s">
        <v>564</v>
      </c>
    </row>
    <row r="447" spans="1:47" s="2" customFormat="1" ht="12">
      <c r="A447" s="40"/>
      <c r="B447" s="41"/>
      <c r="C447" s="42"/>
      <c r="D447" s="230" t="s">
        <v>161</v>
      </c>
      <c r="E447" s="42"/>
      <c r="F447" s="231" t="s">
        <v>565</v>
      </c>
      <c r="G447" s="42"/>
      <c r="H447" s="42"/>
      <c r="I447" s="232"/>
      <c r="J447" s="42"/>
      <c r="K447" s="42"/>
      <c r="L447" s="46"/>
      <c r="M447" s="233"/>
      <c r="N447" s="234"/>
      <c r="O447" s="86"/>
      <c r="P447" s="86"/>
      <c r="Q447" s="86"/>
      <c r="R447" s="86"/>
      <c r="S447" s="86"/>
      <c r="T447" s="87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T447" s="19" t="s">
        <v>161</v>
      </c>
      <c r="AU447" s="19" t="s">
        <v>81</v>
      </c>
    </row>
    <row r="448" spans="1:51" s="13" customFormat="1" ht="12">
      <c r="A448" s="13"/>
      <c r="B448" s="235"/>
      <c r="C448" s="236"/>
      <c r="D448" s="230" t="s">
        <v>163</v>
      </c>
      <c r="E448" s="237" t="s">
        <v>19</v>
      </c>
      <c r="F448" s="238" t="s">
        <v>566</v>
      </c>
      <c r="G448" s="236"/>
      <c r="H448" s="237" t="s">
        <v>19</v>
      </c>
      <c r="I448" s="239"/>
      <c r="J448" s="236"/>
      <c r="K448" s="236"/>
      <c r="L448" s="240"/>
      <c r="M448" s="241"/>
      <c r="N448" s="242"/>
      <c r="O448" s="242"/>
      <c r="P448" s="242"/>
      <c r="Q448" s="242"/>
      <c r="R448" s="242"/>
      <c r="S448" s="242"/>
      <c r="T448" s="24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44" t="s">
        <v>163</v>
      </c>
      <c r="AU448" s="244" t="s">
        <v>81</v>
      </c>
      <c r="AV448" s="13" t="s">
        <v>79</v>
      </c>
      <c r="AW448" s="13" t="s">
        <v>36</v>
      </c>
      <c r="AX448" s="13" t="s">
        <v>73</v>
      </c>
      <c r="AY448" s="244" t="s">
        <v>152</v>
      </c>
    </row>
    <row r="449" spans="1:51" s="14" customFormat="1" ht="12">
      <c r="A449" s="14"/>
      <c r="B449" s="245"/>
      <c r="C449" s="246"/>
      <c r="D449" s="230" t="s">
        <v>163</v>
      </c>
      <c r="E449" s="247" t="s">
        <v>19</v>
      </c>
      <c r="F449" s="248" t="s">
        <v>567</v>
      </c>
      <c r="G449" s="246"/>
      <c r="H449" s="249">
        <v>17.6</v>
      </c>
      <c r="I449" s="250"/>
      <c r="J449" s="246"/>
      <c r="K449" s="246"/>
      <c r="L449" s="251"/>
      <c r="M449" s="252"/>
      <c r="N449" s="253"/>
      <c r="O449" s="253"/>
      <c r="P449" s="253"/>
      <c r="Q449" s="253"/>
      <c r="R449" s="253"/>
      <c r="S449" s="253"/>
      <c r="T449" s="25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55" t="s">
        <v>163</v>
      </c>
      <c r="AU449" s="255" t="s">
        <v>81</v>
      </c>
      <c r="AV449" s="14" t="s">
        <v>81</v>
      </c>
      <c r="AW449" s="14" t="s">
        <v>36</v>
      </c>
      <c r="AX449" s="14" t="s">
        <v>79</v>
      </c>
      <c r="AY449" s="255" t="s">
        <v>152</v>
      </c>
    </row>
    <row r="450" spans="1:65" s="2" customFormat="1" ht="19.8" customHeight="1">
      <c r="A450" s="40"/>
      <c r="B450" s="41"/>
      <c r="C450" s="217" t="s">
        <v>339</v>
      </c>
      <c r="D450" s="217" t="s">
        <v>154</v>
      </c>
      <c r="E450" s="218" t="s">
        <v>568</v>
      </c>
      <c r="F450" s="219" t="s">
        <v>569</v>
      </c>
      <c r="G450" s="220" t="s">
        <v>294</v>
      </c>
      <c r="H450" s="221">
        <v>20.163</v>
      </c>
      <c r="I450" s="222"/>
      <c r="J450" s="223">
        <f>ROUND(I450*H450,2)</f>
        <v>0</v>
      </c>
      <c r="K450" s="219" t="s">
        <v>158</v>
      </c>
      <c r="L450" s="46"/>
      <c r="M450" s="224" t="s">
        <v>19</v>
      </c>
      <c r="N450" s="225" t="s">
        <v>44</v>
      </c>
      <c r="O450" s="86"/>
      <c r="P450" s="226">
        <f>O450*H450</f>
        <v>0</v>
      </c>
      <c r="Q450" s="226">
        <v>0</v>
      </c>
      <c r="R450" s="226">
        <f>Q450*H450</f>
        <v>0</v>
      </c>
      <c r="S450" s="226">
        <v>0</v>
      </c>
      <c r="T450" s="227">
        <f>S450*H450</f>
        <v>0</v>
      </c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R450" s="228" t="s">
        <v>159</v>
      </c>
      <c r="AT450" s="228" t="s">
        <v>154</v>
      </c>
      <c r="AU450" s="228" t="s">
        <v>81</v>
      </c>
      <c r="AY450" s="19" t="s">
        <v>152</v>
      </c>
      <c r="BE450" s="229">
        <f>IF(N450="základní",J450,0)</f>
        <v>0</v>
      </c>
      <c r="BF450" s="229">
        <f>IF(N450="snížená",J450,0)</f>
        <v>0</v>
      </c>
      <c r="BG450" s="229">
        <f>IF(N450="zákl. přenesená",J450,0)</f>
        <v>0</v>
      </c>
      <c r="BH450" s="229">
        <f>IF(N450="sníž. přenesená",J450,0)</f>
        <v>0</v>
      </c>
      <c r="BI450" s="229">
        <f>IF(N450="nulová",J450,0)</f>
        <v>0</v>
      </c>
      <c r="BJ450" s="19" t="s">
        <v>79</v>
      </c>
      <c r="BK450" s="229">
        <f>ROUND(I450*H450,2)</f>
        <v>0</v>
      </c>
      <c r="BL450" s="19" t="s">
        <v>159</v>
      </c>
      <c r="BM450" s="228" t="s">
        <v>570</v>
      </c>
    </row>
    <row r="451" spans="1:47" s="2" customFormat="1" ht="12">
      <c r="A451" s="40"/>
      <c r="B451" s="41"/>
      <c r="C451" s="42"/>
      <c r="D451" s="230" t="s">
        <v>161</v>
      </c>
      <c r="E451" s="42"/>
      <c r="F451" s="231" t="s">
        <v>571</v>
      </c>
      <c r="G451" s="42"/>
      <c r="H451" s="42"/>
      <c r="I451" s="232"/>
      <c r="J451" s="42"/>
      <c r="K451" s="42"/>
      <c r="L451" s="46"/>
      <c r="M451" s="233"/>
      <c r="N451" s="234"/>
      <c r="O451" s="86"/>
      <c r="P451" s="86"/>
      <c r="Q451" s="86"/>
      <c r="R451" s="86"/>
      <c r="S451" s="86"/>
      <c r="T451" s="87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  <c r="AE451" s="40"/>
      <c r="AT451" s="19" t="s">
        <v>161</v>
      </c>
      <c r="AU451" s="19" t="s">
        <v>81</v>
      </c>
    </row>
    <row r="452" spans="1:51" s="14" customFormat="1" ht="12">
      <c r="A452" s="14"/>
      <c r="B452" s="245"/>
      <c r="C452" s="246"/>
      <c r="D452" s="230" t="s">
        <v>163</v>
      </c>
      <c r="E452" s="247" t="s">
        <v>19</v>
      </c>
      <c r="F452" s="248" t="s">
        <v>572</v>
      </c>
      <c r="G452" s="246"/>
      <c r="H452" s="249">
        <v>20.163</v>
      </c>
      <c r="I452" s="250"/>
      <c r="J452" s="246"/>
      <c r="K452" s="246"/>
      <c r="L452" s="251"/>
      <c r="M452" s="252"/>
      <c r="N452" s="253"/>
      <c r="O452" s="253"/>
      <c r="P452" s="253"/>
      <c r="Q452" s="253"/>
      <c r="R452" s="253"/>
      <c r="S452" s="253"/>
      <c r="T452" s="25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55" t="s">
        <v>163</v>
      </c>
      <c r="AU452" s="255" t="s">
        <v>81</v>
      </c>
      <c r="AV452" s="14" t="s">
        <v>81</v>
      </c>
      <c r="AW452" s="14" t="s">
        <v>36</v>
      </c>
      <c r="AX452" s="14" t="s">
        <v>79</v>
      </c>
      <c r="AY452" s="255" t="s">
        <v>152</v>
      </c>
    </row>
    <row r="453" spans="1:63" s="12" customFormat="1" ht="22.8" customHeight="1">
      <c r="A453" s="12"/>
      <c r="B453" s="201"/>
      <c r="C453" s="202"/>
      <c r="D453" s="203" t="s">
        <v>72</v>
      </c>
      <c r="E453" s="215" t="s">
        <v>573</v>
      </c>
      <c r="F453" s="215" t="s">
        <v>574</v>
      </c>
      <c r="G453" s="202"/>
      <c r="H453" s="202"/>
      <c r="I453" s="205"/>
      <c r="J453" s="216">
        <f>BK453</f>
        <v>0</v>
      </c>
      <c r="K453" s="202"/>
      <c r="L453" s="207"/>
      <c r="M453" s="208"/>
      <c r="N453" s="209"/>
      <c r="O453" s="209"/>
      <c r="P453" s="210">
        <f>SUM(P454:P457)</f>
        <v>0</v>
      </c>
      <c r="Q453" s="209"/>
      <c r="R453" s="210">
        <f>SUM(R454:R457)</f>
        <v>0</v>
      </c>
      <c r="S453" s="209"/>
      <c r="T453" s="211">
        <f>SUM(T454:T457)</f>
        <v>0</v>
      </c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R453" s="212" t="s">
        <v>79</v>
      </c>
      <c r="AT453" s="213" t="s">
        <v>72</v>
      </c>
      <c r="AU453" s="213" t="s">
        <v>79</v>
      </c>
      <c r="AY453" s="212" t="s">
        <v>152</v>
      </c>
      <c r="BK453" s="214">
        <f>SUM(BK454:BK457)</f>
        <v>0</v>
      </c>
    </row>
    <row r="454" spans="1:65" s="2" customFormat="1" ht="14.4" customHeight="1">
      <c r="A454" s="40"/>
      <c r="B454" s="41"/>
      <c r="C454" s="217" t="s">
        <v>575</v>
      </c>
      <c r="D454" s="217" t="s">
        <v>154</v>
      </c>
      <c r="E454" s="218" t="s">
        <v>576</v>
      </c>
      <c r="F454" s="219" t="s">
        <v>577</v>
      </c>
      <c r="G454" s="220" t="s">
        <v>294</v>
      </c>
      <c r="H454" s="221">
        <v>331.042</v>
      </c>
      <c r="I454" s="222"/>
      <c r="J454" s="223">
        <f>ROUND(I454*H454,2)</f>
        <v>0</v>
      </c>
      <c r="K454" s="219" t="s">
        <v>158</v>
      </c>
      <c r="L454" s="46"/>
      <c r="M454" s="224" t="s">
        <v>19</v>
      </c>
      <c r="N454" s="225" t="s">
        <v>44</v>
      </c>
      <c r="O454" s="86"/>
      <c r="P454" s="226">
        <f>O454*H454</f>
        <v>0</v>
      </c>
      <c r="Q454" s="226">
        <v>0</v>
      </c>
      <c r="R454" s="226">
        <f>Q454*H454</f>
        <v>0</v>
      </c>
      <c r="S454" s="226">
        <v>0</v>
      </c>
      <c r="T454" s="227">
        <f>S454*H454</f>
        <v>0</v>
      </c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R454" s="228" t="s">
        <v>159</v>
      </c>
      <c r="AT454" s="228" t="s">
        <v>154</v>
      </c>
      <c r="AU454" s="228" t="s">
        <v>81</v>
      </c>
      <c r="AY454" s="19" t="s">
        <v>152</v>
      </c>
      <c r="BE454" s="229">
        <f>IF(N454="základní",J454,0)</f>
        <v>0</v>
      </c>
      <c r="BF454" s="229">
        <f>IF(N454="snížená",J454,0)</f>
        <v>0</v>
      </c>
      <c r="BG454" s="229">
        <f>IF(N454="zákl. přenesená",J454,0)</f>
        <v>0</v>
      </c>
      <c r="BH454" s="229">
        <f>IF(N454="sníž. přenesená",J454,0)</f>
        <v>0</v>
      </c>
      <c r="BI454" s="229">
        <f>IF(N454="nulová",J454,0)</f>
        <v>0</v>
      </c>
      <c r="BJ454" s="19" t="s">
        <v>79</v>
      </c>
      <c r="BK454" s="229">
        <f>ROUND(I454*H454,2)</f>
        <v>0</v>
      </c>
      <c r="BL454" s="19" t="s">
        <v>159</v>
      </c>
      <c r="BM454" s="228" t="s">
        <v>578</v>
      </c>
    </row>
    <row r="455" spans="1:47" s="2" customFormat="1" ht="12">
      <c r="A455" s="40"/>
      <c r="B455" s="41"/>
      <c r="C455" s="42"/>
      <c r="D455" s="230" t="s">
        <v>161</v>
      </c>
      <c r="E455" s="42"/>
      <c r="F455" s="231" t="s">
        <v>579</v>
      </c>
      <c r="G455" s="42"/>
      <c r="H455" s="42"/>
      <c r="I455" s="232"/>
      <c r="J455" s="42"/>
      <c r="K455" s="42"/>
      <c r="L455" s="46"/>
      <c r="M455" s="233"/>
      <c r="N455" s="234"/>
      <c r="O455" s="86"/>
      <c r="P455" s="86"/>
      <c r="Q455" s="86"/>
      <c r="R455" s="86"/>
      <c r="S455" s="86"/>
      <c r="T455" s="87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  <c r="AE455" s="40"/>
      <c r="AT455" s="19" t="s">
        <v>161</v>
      </c>
      <c r="AU455" s="19" t="s">
        <v>81</v>
      </c>
    </row>
    <row r="456" spans="1:65" s="2" customFormat="1" ht="19.8" customHeight="1">
      <c r="A456" s="40"/>
      <c r="B456" s="41"/>
      <c r="C456" s="217" t="s">
        <v>580</v>
      </c>
      <c r="D456" s="217" t="s">
        <v>154</v>
      </c>
      <c r="E456" s="218" t="s">
        <v>581</v>
      </c>
      <c r="F456" s="219" t="s">
        <v>582</v>
      </c>
      <c r="G456" s="220" t="s">
        <v>294</v>
      </c>
      <c r="H456" s="221">
        <v>331.042</v>
      </c>
      <c r="I456" s="222"/>
      <c r="J456" s="223">
        <f>ROUND(I456*H456,2)</f>
        <v>0</v>
      </c>
      <c r="K456" s="219" t="s">
        <v>158</v>
      </c>
      <c r="L456" s="46"/>
      <c r="M456" s="224" t="s">
        <v>19</v>
      </c>
      <c r="N456" s="225" t="s">
        <v>44</v>
      </c>
      <c r="O456" s="86"/>
      <c r="P456" s="226">
        <f>O456*H456</f>
        <v>0</v>
      </c>
      <c r="Q456" s="226">
        <v>0</v>
      </c>
      <c r="R456" s="226">
        <f>Q456*H456</f>
        <v>0</v>
      </c>
      <c r="S456" s="226">
        <v>0</v>
      </c>
      <c r="T456" s="227">
        <f>S456*H456</f>
        <v>0</v>
      </c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  <c r="AE456" s="40"/>
      <c r="AR456" s="228" t="s">
        <v>159</v>
      </c>
      <c r="AT456" s="228" t="s">
        <v>154</v>
      </c>
      <c r="AU456" s="228" t="s">
        <v>81</v>
      </c>
      <c r="AY456" s="19" t="s">
        <v>152</v>
      </c>
      <c r="BE456" s="229">
        <f>IF(N456="základní",J456,0)</f>
        <v>0</v>
      </c>
      <c r="BF456" s="229">
        <f>IF(N456="snížená",J456,0)</f>
        <v>0</v>
      </c>
      <c r="BG456" s="229">
        <f>IF(N456="zákl. přenesená",J456,0)</f>
        <v>0</v>
      </c>
      <c r="BH456" s="229">
        <f>IF(N456="sníž. přenesená",J456,0)</f>
        <v>0</v>
      </c>
      <c r="BI456" s="229">
        <f>IF(N456="nulová",J456,0)</f>
        <v>0</v>
      </c>
      <c r="BJ456" s="19" t="s">
        <v>79</v>
      </c>
      <c r="BK456" s="229">
        <f>ROUND(I456*H456,2)</f>
        <v>0</v>
      </c>
      <c r="BL456" s="19" t="s">
        <v>159</v>
      </c>
      <c r="BM456" s="228" t="s">
        <v>583</v>
      </c>
    </row>
    <row r="457" spans="1:47" s="2" customFormat="1" ht="12">
      <c r="A457" s="40"/>
      <c r="B457" s="41"/>
      <c r="C457" s="42"/>
      <c r="D457" s="230" t="s">
        <v>161</v>
      </c>
      <c r="E457" s="42"/>
      <c r="F457" s="231" t="s">
        <v>584</v>
      </c>
      <c r="G457" s="42"/>
      <c r="H457" s="42"/>
      <c r="I457" s="232"/>
      <c r="J457" s="42"/>
      <c r="K457" s="42"/>
      <c r="L457" s="46"/>
      <c r="M457" s="277"/>
      <c r="N457" s="278"/>
      <c r="O457" s="279"/>
      <c r="P457" s="279"/>
      <c r="Q457" s="279"/>
      <c r="R457" s="279"/>
      <c r="S457" s="279"/>
      <c r="T457" s="28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T457" s="19" t="s">
        <v>161</v>
      </c>
      <c r="AU457" s="19" t="s">
        <v>81</v>
      </c>
    </row>
    <row r="458" spans="1:31" s="2" customFormat="1" ht="6.95" customHeight="1">
      <c r="A458" s="40"/>
      <c r="B458" s="61"/>
      <c r="C458" s="62"/>
      <c r="D458" s="62"/>
      <c r="E458" s="62"/>
      <c r="F458" s="62"/>
      <c r="G458" s="62"/>
      <c r="H458" s="62"/>
      <c r="I458" s="62"/>
      <c r="J458" s="62"/>
      <c r="K458" s="62"/>
      <c r="L458" s="46"/>
      <c r="M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</row>
  </sheetData>
  <sheetProtection password="CC35" sheet="1" objects="1" scenarios="1" formatColumns="0" formatRows="0" autoFilter="0"/>
  <autoFilter ref="C96:K457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5:H85"/>
    <mergeCell ref="E87:H87"/>
    <mergeCell ref="E89:H8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97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90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81</v>
      </c>
    </row>
    <row r="4" spans="2:46" s="1" customFormat="1" ht="24.95" customHeight="1">
      <c r="B4" s="22"/>
      <c r="D4" s="143" t="s">
        <v>110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4.4" customHeight="1">
      <c r="B7" s="22"/>
      <c r="E7" s="146" t="str">
        <f>'Rekapitulace stavby'!K6</f>
        <v>Realizace SZ navržených v KoPÚ Brušperk - I. etapa</v>
      </c>
      <c r="F7" s="145"/>
      <c r="G7" s="145"/>
      <c r="H7" s="145"/>
      <c r="L7" s="22"/>
    </row>
    <row r="8" spans="2:12" s="1" customFormat="1" ht="12" customHeight="1">
      <c r="B8" s="22"/>
      <c r="D8" s="145" t="s">
        <v>111</v>
      </c>
      <c r="L8" s="22"/>
    </row>
    <row r="9" spans="1:31" s="2" customFormat="1" ht="14.4" customHeight="1">
      <c r="A9" s="40"/>
      <c r="B9" s="46"/>
      <c r="C9" s="40"/>
      <c r="D9" s="40"/>
      <c r="E9" s="146" t="s">
        <v>112</v>
      </c>
      <c r="F9" s="40"/>
      <c r="G9" s="40"/>
      <c r="H9" s="40"/>
      <c r="I9" s="40"/>
      <c r="J9" s="40"/>
      <c r="K9" s="40"/>
      <c r="L9" s="14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5" t="s">
        <v>113</v>
      </c>
      <c r="E10" s="40"/>
      <c r="F10" s="40"/>
      <c r="G10" s="40"/>
      <c r="H10" s="40"/>
      <c r="I10" s="40"/>
      <c r="J10" s="40"/>
      <c r="K10" s="40"/>
      <c r="L10" s="14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5.6" customHeight="1">
      <c r="A11" s="40"/>
      <c r="B11" s="46"/>
      <c r="C11" s="40"/>
      <c r="D11" s="40"/>
      <c r="E11" s="148" t="s">
        <v>585</v>
      </c>
      <c r="F11" s="40"/>
      <c r="G11" s="40"/>
      <c r="H11" s="40"/>
      <c r="I11" s="40"/>
      <c r="J11" s="40"/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5" t="s">
        <v>18</v>
      </c>
      <c r="E13" s="40"/>
      <c r="F13" s="135" t="s">
        <v>91</v>
      </c>
      <c r="G13" s="40"/>
      <c r="H13" s="40"/>
      <c r="I13" s="145" t="s">
        <v>20</v>
      </c>
      <c r="J13" s="135" t="s">
        <v>586</v>
      </c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5" t="s">
        <v>21</v>
      </c>
      <c r="E14" s="40"/>
      <c r="F14" s="135" t="s">
        <v>22</v>
      </c>
      <c r="G14" s="40"/>
      <c r="H14" s="40"/>
      <c r="I14" s="145" t="s">
        <v>23</v>
      </c>
      <c r="J14" s="149" t="str">
        <f>'Rekapitulace stavby'!AN8</f>
        <v>18. 3. 2021</v>
      </c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21.8" customHeight="1">
      <c r="A15" s="40"/>
      <c r="B15" s="46"/>
      <c r="C15" s="40"/>
      <c r="D15" s="150" t="s">
        <v>116</v>
      </c>
      <c r="E15" s="40"/>
      <c r="F15" s="151" t="s">
        <v>117</v>
      </c>
      <c r="G15" s="40"/>
      <c r="H15" s="40"/>
      <c r="I15" s="150" t="s">
        <v>118</v>
      </c>
      <c r="J15" s="151" t="s">
        <v>587</v>
      </c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25</v>
      </c>
      <c r="E16" s="40"/>
      <c r="F16" s="40"/>
      <c r="G16" s="40"/>
      <c r="H16" s="40"/>
      <c r="I16" s="145" t="s">
        <v>26</v>
      </c>
      <c r="J16" s="135" t="s">
        <v>19</v>
      </c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">
        <v>28</v>
      </c>
      <c r="F17" s="40"/>
      <c r="G17" s="40"/>
      <c r="H17" s="40"/>
      <c r="I17" s="145" t="s">
        <v>29</v>
      </c>
      <c r="J17" s="135" t="s">
        <v>19</v>
      </c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5" t="s">
        <v>30</v>
      </c>
      <c r="E19" s="40"/>
      <c r="F19" s="40"/>
      <c r="G19" s="40"/>
      <c r="H19" s="40"/>
      <c r="I19" s="145" t="s">
        <v>26</v>
      </c>
      <c r="J19" s="35" t="str">
        <f>'Rekapitulace stavby'!AN13</f>
        <v>Vyplň údaj</v>
      </c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5" t="s">
        <v>29</v>
      </c>
      <c r="J20" s="35" t="str">
        <f>'Rekapitulace stavby'!AN14</f>
        <v>Vyplň údaj</v>
      </c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5" t="s">
        <v>32</v>
      </c>
      <c r="E22" s="40"/>
      <c r="F22" s="40"/>
      <c r="G22" s="40"/>
      <c r="H22" s="40"/>
      <c r="I22" s="145" t="s">
        <v>26</v>
      </c>
      <c r="J22" s="135" t="s">
        <v>19</v>
      </c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">
        <v>33</v>
      </c>
      <c r="F23" s="40"/>
      <c r="G23" s="40"/>
      <c r="H23" s="40"/>
      <c r="I23" s="145" t="s">
        <v>29</v>
      </c>
      <c r="J23" s="135" t="s">
        <v>19</v>
      </c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5" t="s">
        <v>34</v>
      </c>
      <c r="E25" s="40"/>
      <c r="F25" s="40"/>
      <c r="G25" s="40"/>
      <c r="H25" s="40"/>
      <c r="I25" s="145" t="s">
        <v>26</v>
      </c>
      <c r="J25" s="135" t="str">
        <f>IF('Rekapitulace stavby'!AN19="","",'Rekapitulace stavby'!AN19)</f>
        <v/>
      </c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tr">
        <f>IF('Rekapitulace stavby'!E20="","",'Rekapitulace stavby'!E20)</f>
        <v xml:space="preserve"> </v>
      </c>
      <c r="F26" s="40"/>
      <c r="G26" s="40"/>
      <c r="H26" s="40"/>
      <c r="I26" s="145" t="s">
        <v>29</v>
      </c>
      <c r="J26" s="135" t="str">
        <f>IF('Rekapitulace stavby'!AN20="","",'Rekapitulace stavby'!AN20)</f>
        <v/>
      </c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7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5" t="s">
        <v>37</v>
      </c>
      <c r="E28" s="40"/>
      <c r="F28" s="40"/>
      <c r="G28" s="40"/>
      <c r="H28" s="40"/>
      <c r="I28" s="40"/>
      <c r="J28" s="40"/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48" customHeight="1">
      <c r="A29" s="152"/>
      <c r="B29" s="153"/>
      <c r="C29" s="152"/>
      <c r="D29" s="152"/>
      <c r="E29" s="154" t="s">
        <v>120</v>
      </c>
      <c r="F29" s="154"/>
      <c r="G29" s="154"/>
      <c r="H29" s="154"/>
      <c r="I29" s="152"/>
      <c r="J29" s="152"/>
      <c r="K29" s="152"/>
      <c r="L29" s="155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6"/>
      <c r="E31" s="156"/>
      <c r="F31" s="156"/>
      <c r="G31" s="156"/>
      <c r="H31" s="156"/>
      <c r="I31" s="156"/>
      <c r="J31" s="156"/>
      <c r="K31" s="156"/>
      <c r="L31" s="14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7" t="s">
        <v>39</v>
      </c>
      <c r="E32" s="40"/>
      <c r="F32" s="40"/>
      <c r="G32" s="40"/>
      <c r="H32" s="40"/>
      <c r="I32" s="40"/>
      <c r="J32" s="158">
        <f>ROUND(J102,2)</f>
        <v>0</v>
      </c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6"/>
      <c r="E33" s="156"/>
      <c r="F33" s="156"/>
      <c r="G33" s="156"/>
      <c r="H33" s="156"/>
      <c r="I33" s="156"/>
      <c r="J33" s="156"/>
      <c r="K33" s="156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9" t="s">
        <v>41</v>
      </c>
      <c r="G34" s="40"/>
      <c r="H34" s="40"/>
      <c r="I34" s="159" t="s">
        <v>40</v>
      </c>
      <c r="J34" s="159" t="s">
        <v>42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60" t="s">
        <v>43</v>
      </c>
      <c r="E35" s="145" t="s">
        <v>44</v>
      </c>
      <c r="F35" s="161">
        <f>ROUND((SUM(BE102:BE896)),2)</f>
        <v>0</v>
      </c>
      <c r="G35" s="40"/>
      <c r="H35" s="40"/>
      <c r="I35" s="162">
        <v>0.21</v>
      </c>
      <c r="J35" s="161">
        <f>ROUND(((SUM(BE102:BE896))*I35),2)</f>
        <v>0</v>
      </c>
      <c r="K35" s="40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5" t="s">
        <v>45</v>
      </c>
      <c r="F36" s="161">
        <f>ROUND((SUM(BF102:BF896)),2)</f>
        <v>0</v>
      </c>
      <c r="G36" s="40"/>
      <c r="H36" s="40"/>
      <c r="I36" s="162">
        <v>0.15</v>
      </c>
      <c r="J36" s="161">
        <f>ROUND(((SUM(BF102:BF896))*I36),2)</f>
        <v>0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5" t="s">
        <v>46</v>
      </c>
      <c r="F37" s="161">
        <f>ROUND((SUM(BG102:BG896)),2)</f>
        <v>0</v>
      </c>
      <c r="G37" s="40"/>
      <c r="H37" s="40"/>
      <c r="I37" s="162">
        <v>0.21</v>
      </c>
      <c r="J37" s="161">
        <f>0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5" t="s">
        <v>47</v>
      </c>
      <c r="F38" s="161">
        <f>ROUND((SUM(BH102:BH896)),2)</f>
        <v>0</v>
      </c>
      <c r="G38" s="40"/>
      <c r="H38" s="40"/>
      <c r="I38" s="162">
        <v>0.15</v>
      </c>
      <c r="J38" s="161">
        <f>0</f>
        <v>0</v>
      </c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48</v>
      </c>
      <c r="F39" s="161">
        <f>ROUND((SUM(BI102:BI896)),2)</f>
        <v>0</v>
      </c>
      <c r="G39" s="40"/>
      <c r="H39" s="40"/>
      <c r="I39" s="162">
        <v>0</v>
      </c>
      <c r="J39" s="161">
        <f>0</f>
        <v>0</v>
      </c>
      <c r="K39" s="40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3"/>
      <c r="D41" s="164" t="s">
        <v>49</v>
      </c>
      <c r="E41" s="165"/>
      <c r="F41" s="165"/>
      <c r="G41" s="166" t="s">
        <v>50</v>
      </c>
      <c r="H41" s="167" t="s">
        <v>51</v>
      </c>
      <c r="I41" s="165"/>
      <c r="J41" s="168">
        <f>SUM(J32:J39)</f>
        <v>0</v>
      </c>
      <c r="K41" s="169"/>
      <c r="L41" s="147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70"/>
      <c r="C42" s="171"/>
      <c r="D42" s="171"/>
      <c r="E42" s="171"/>
      <c r="F42" s="171"/>
      <c r="G42" s="171"/>
      <c r="H42" s="171"/>
      <c r="I42" s="171"/>
      <c r="J42" s="171"/>
      <c r="K42" s="171"/>
      <c r="L42" s="147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72"/>
      <c r="C46" s="173"/>
      <c r="D46" s="173"/>
      <c r="E46" s="173"/>
      <c r="F46" s="173"/>
      <c r="G46" s="173"/>
      <c r="H46" s="173"/>
      <c r="I46" s="173"/>
      <c r="J46" s="173"/>
      <c r="K46" s="173"/>
      <c r="L46" s="14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121</v>
      </c>
      <c r="D47" s="42"/>
      <c r="E47" s="42"/>
      <c r="F47" s="42"/>
      <c r="G47" s="42"/>
      <c r="H47" s="42"/>
      <c r="I47" s="42"/>
      <c r="J47" s="42"/>
      <c r="K47" s="42"/>
      <c r="L47" s="14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4.4" customHeight="1">
      <c r="A50" s="40"/>
      <c r="B50" s="41"/>
      <c r="C50" s="42"/>
      <c r="D50" s="42"/>
      <c r="E50" s="174" t="str">
        <f>E7</f>
        <v>Realizace SZ navržených v KoPÚ Brušperk - I. etapa</v>
      </c>
      <c r="F50" s="34"/>
      <c r="G50" s="34"/>
      <c r="H50" s="34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111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4.4" customHeight="1">
      <c r="A52" s="40"/>
      <c r="B52" s="41"/>
      <c r="C52" s="42"/>
      <c r="D52" s="42"/>
      <c r="E52" s="174" t="s">
        <v>112</v>
      </c>
      <c r="F52" s="42"/>
      <c r="G52" s="42"/>
      <c r="H52" s="42"/>
      <c r="I52" s="42"/>
      <c r="J52" s="42"/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113</v>
      </c>
      <c r="D53" s="42"/>
      <c r="E53" s="42"/>
      <c r="F53" s="42"/>
      <c r="G53" s="42"/>
      <c r="H53" s="42"/>
      <c r="I53" s="42"/>
      <c r="J53" s="42"/>
      <c r="K53" s="42"/>
      <c r="L53" s="14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6" customHeight="1">
      <c r="A54" s="40"/>
      <c r="B54" s="41"/>
      <c r="C54" s="42"/>
      <c r="D54" s="42"/>
      <c r="E54" s="71" t="str">
        <f>E11</f>
        <v>SO 13 - Ochranný příkop OP1</v>
      </c>
      <c r="F54" s="42"/>
      <c r="G54" s="42"/>
      <c r="H54" s="42"/>
      <c r="I54" s="42"/>
      <c r="J54" s="42"/>
      <c r="K54" s="42"/>
      <c r="L54" s="14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>Brušperk</v>
      </c>
      <c r="G56" s="42"/>
      <c r="H56" s="42"/>
      <c r="I56" s="34" t="s">
        <v>23</v>
      </c>
      <c r="J56" s="74" t="str">
        <f>IF(J14="","",J14)</f>
        <v>18. 3. 2021</v>
      </c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40.8" customHeight="1">
      <c r="A58" s="40"/>
      <c r="B58" s="41"/>
      <c r="C58" s="34" t="s">
        <v>25</v>
      </c>
      <c r="D58" s="42"/>
      <c r="E58" s="42"/>
      <c r="F58" s="29" t="str">
        <f>E17</f>
        <v>ČR-Státní pozemkový úřad ,</v>
      </c>
      <c r="G58" s="42"/>
      <c r="H58" s="42"/>
      <c r="I58" s="34" t="s">
        <v>32</v>
      </c>
      <c r="J58" s="38" t="str">
        <f>E23</f>
        <v xml:space="preserve">AgPOL  s.r.o.,Jungmanova 153/12,Olomouc</v>
      </c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15.6" customHeight="1">
      <c r="A59" s="40"/>
      <c r="B59" s="41"/>
      <c r="C59" s="34" t="s">
        <v>30</v>
      </c>
      <c r="D59" s="42"/>
      <c r="E59" s="42"/>
      <c r="F59" s="29" t="str">
        <f>IF(E20="","",E20)</f>
        <v>Vyplň údaj</v>
      </c>
      <c r="G59" s="42"/>
      <c r="H59" s="42"/>
      <c r="I59" s="34" t="s">
        <v>34</v>
      </c>
      <c r="J59" s="38" t="str">
        <f>E26</f>
        <v xml:space="preserve"> </v>
      </c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7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5" t="s">
        <v>122</v>
      </c>
      <c r="D61" s="176"/>
      <c r="E61" s="176"/>
      <c r="F61" s="176"/>
      <c r="G61" s="176"/>
      <c r="H61" s="176"/>
      <c r="I61" s="176"/>
      <c r="J61" s="177" t="s">
        <v>123</v>
      </c>
      <c r="K61" s="176"/>
      <c r="L61" s="147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7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8" t="s">
        <v>71</v>
      </c>
      <c r="D63" s="42"/>
      <c r="E63" s="42"/>
      <c r="F63" s="42"/>
      <c r="G63" s="42"/>
      <c r="H63" s="42"/>
      <c r="I63" s="42"/>
      <c r="J63" s="104">
        <f>J102</f>
        <v>0</v>
      </c>
      <c r="K63" s="42"/>
      <c r="L63" s="14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124</v>
      </c>
    </row>
    <row r="64" spans="1:31" s="9" customFormat="1" ht="24.95" customHeight="1">
      <c r="A64" s="9"/>
      <c r="B64" s="179"/>
      <c r="C64" s="180"/>
      <c r="D64" s="181" t="s">
        <v>125</v>
      </c>
      <c r="E64" s="182"/>
      <c r="F64" s="182"/>
      <c r="G64" s="182"/>
      <c r="H64" s="182"/>
      <c r="I64" s="182"/>
      <c r="J64" s="183">
        <f>J103</f>
        <v>0</v>
      </c>
      <c r="K64" s="180"/>
      <c r="L64" s="184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5"/>
      <c r="C65" s="127"/>
      <c r="D65" s="186" t="s">
        <v>126</v>
      </c>
      <c r="E65" s="187"/>
      <c r="F65" s="187"/>
      <c r="G65" s="187"/>
      <c r="H65" s="187"/>
      <c r="I65" s="187"/>
      <c r="J65" s="188">
        <f>J104</f>
        <v>0</v>
      </c>
      <c r="K65" s="127"/>
      <c r="L65" s="189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5"/>
      <c r="C66" s="127"/>
      <c r="D66" s="186" t="s">
        <v>127</v>
      </c>
      <c r="E66" s="187"/>
      <c r="F66" s="187"/>
      <c r="G66" s="187"/>
      <c r="H66" s="187"/>
      <c r="I66" s="187"/>
      <c r="J66" s="188">
        <f>J509</f>
        <v>0</v>
      </c>
      <c r="K66" s="127"/>
      <c r="L66" s="189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5"/>
      <c r="C67" s="127"/>
      <c r="D67" s="186" t="s">
        <v>128</v>
      </c>
      <c r="E67" s="187"/>
      <c r="F67" s="187"/>
      <c r="G67" s="187"/>
      <c r="H67" s="187"/>
      <c r="I67" s="187"/>
      <c r="J67" s="188">
        <f>J518</f>
        <v>0</v>
      </c>
      <c r="K67" s="127"/>
      <c r="L67" s="189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5"/>
      <c r="C68" s="127"/>
      <c r="D68" s="186" t="s">
        <v>129</v>
      </c>
      <c r="E68" s="187"/>
      <c r="F68" s="187"/>
      <c r="G68" s="187"/>
      <c r="H68" s="187"/>
      <c r="I68" s="187"/>
      <c r="J68" s="188">
        <f>J552</f>
        <v>0</v>
      </c>
      <c r="K68" s="127"/>
      <c r="L68" s="189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5"/>
      <c r="C69" s="127"/>
      <c r="D69" s="186" t="s">
        <v>588</v>
      </c>
      <c r="E69" s="187"/>
      <c r="F69" s="187"/>
      <c r="G69" s="187"/>
      <c r="H69" s="187"/>
      <c r="I69" s="187"/>
      <c r="J69" s="188">
        <f>J558</f>
        <v>0</v>
      </c>
      <c r="K69" s="127"/>
      <c r="L69" s="18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5"/>
      <c r="C70" s="127"/>
      <c r="D70" s="186" t="s">
        <v>589</v>
      </c>
      <c r="E70" s="187"/>
      <c r="F70" s="187"/>
      <c r="G70" s="187"/>
      <c r="H70" s="187"/>
      <c r="I70" s="187"/>
      <c r="J70" s="188">
        <f>J564</f>
        <v>0</v>
      </c>
      <c r="K70" s="127"/>
      <c r="L70" s="18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5"/>
      <c r="C71" s="127"/>
      <c r="D71" s="186" t="s">
        <v>590</v>
      </c>
      <c r="E71" s="187"/>
      <c r="F71" s="187"/>
      <c r="G71" s="187"/>
      <c r="H71" s="187"/>
      <c r="I71" s="187"/>
      <c r="J71" s="188">
        <f>J638</f>
        <v>0</v>
      </c>
      <c r="K71" s="127"/>
      <c r="L71" s="18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5"/>
      <c r="C72" s="127"/>
      <c r="D72" s="186" t="s">
        <v>131</v>
      </c>
      <c r="E72" s="187"/>
      <c r="F72" s="187"/>
      <c r="G72" s="187"/>
      <c r="H72" s="187"/>
      <c r="I72" s="187"/>
      <c r="J72" s="188">
        <f>J738</f>
        <v>0</v>
      </c>
      <c r="K72" s="127"/>
      <c r="L72" s="189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5"/>
      <c r="C73" s="127"/>
      <c r="D73" s="186" t="s">
        <v>133</v>
      </c>
      <c r="E73" s="187"/>
      <c r="F73" s="187"/>
      <c r="G73" s="187"/>
      <c r="H73" s="187"/>
      <c r="I73" s="187"/>
      <c r="J73" s="188">
        <f>J768</f>
        <v>0</v>
      </c>
      <c r="K73" s="127"/>
      <c r="L73" s="189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85"/>
      <c r="C74" s="127"/>
      <c r="D74" s="186" t="s">
        <v>591</v>
      </c>
      <c r="E74" s="187"/>
      <c r="F74" s="187"/>
      <c r="G74" s="187"/>
      <c r="H74" s="187"/>
      <c r="I74" s="187"/>
      <c r="J74" s="188">
        <f>J827</f>
        <v>0</v>
      </c>
      <c r="K74" s="127"/>
      <c r="L74" s="189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85"/>
      <c r="C75" s="127"/>
      <c r="D75" s="186" t="s">
        <v>135</v>
      </c>
      <c r="E75" s="187"/>
      <c r="F75" s="187"/>
      <c r="G75" s="187"/>
      <c r="H75" s="187"/>
      <c r="I75" s="187"/>
      <c r="J75" s="188">
        <f>J833</f>
        <v>0</v>
      </c>
      <c r="K75" s="127"/>
      <c r="L75" s="189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85"/>
      <c r="C76" s="127"/>
      <c r="D76" s="186" t="s">
        <v>136</v>
      </c>
      <c r="E76" s="187"/>
      <c r="F76" s="187"/>
      <c r="G76" s="187"/>
      <c r="H76" s="187"/>
      <c r="I76" s="187"/>
      <c r="J76" s="188">
        <f>J853</f>
        <v>0</v>
      </c>
      <c r="K76" s="127"/>
      <c r="L76" s="189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9" customFormat="1" ht="24.95" customHeight="1">
      <c r="A77" s="9"/>
      <c r="B77" s="179"/>
      <c r="C77" s="180"/>
      <c r="D77" s="181" t="s">
        <v>592</v>
      </c>
      <c r="E77" s="182"/>
      <c r="F77" s="182"/>
      <c r="G77" s="182"/>
      <c r="H77" s="182"/>
      <c r="I77" s="182"/>
      <c r="J77" s="183">
        <f>J858</f>
        <v>0</v>
      </c>
      <c r="K77" s="180"/>
      <c r="L77" s="184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</row>
    <row r="78" spans="1:31" s="10" customFormat="1" ht="19.9" customHeight="1">
      <c r="A78" s="10"/>
      <c r="B78" s="185"/>
      <c r="C78" s="127"/>
      <c r="D78" s="186" t="s">
        <v>593</v>
      </c>
      <c r="E78" s="187"/>
      <c r="F78" s="187"/>
      <c r="G78" s="187"/>
      <c r="H78" s="187"/>
      <c r="I78" s="187"/>
      <c r="J78" s="188">
        <f>J859</f>
        <v>0</v>
      </c>
      <c r="K78" s="127"/>
      <c r="L78" s="189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>
      <c r="A79" s="10"/>
      <c r="B79" s="185"/>
      <c r="C79" s="127"/>
      <c r="D79" s="186" t="s">
        <v>594</v>
      </c>
      <c r="E79" s="187"/>
      <c r="F79" s="187"/>
      <c r="G79" s="187"/>
      <c r="H79" s="187"/>
      <c r="I79" s="187"/>
      <c r="J79" s="188">
        <f>J868</f>
        <v>0</v>
      </c>
      <c r="K79" s="127"/>
      <c r="L79" s="189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9.9" customHeight="1">
      <c r="A80" s="10"/>
      <c r="B80" s="185"/>
      <c r="C80" s="127"/>
      <c r="D80" s="186" t="s">
        <v>595</v>
      </c>
      <c r="E80" s="187"/>
      <c r="F80" s="187"/>
      <c r="G80" s="187"/>
      <c r="H80" s="187"/>
      <c r="I80" s="187"/>
      <c r="J80" s="188">
        <f>J876</f>
        <v>0</v>
      </c>
      <c r="K80" s="127"/>
      <c r="L80" s="189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2" customFormat="1" ht="21.8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4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61"/>
      <c r="C82" s="62"/>
      <c r="D82" s="62"/>
      <c r="E82" s="62"/>
      <c r="F82" s="62"/>
      <c r="G82" s="62"/>
      <c r="H82" s="62"/>
      <c r="I82" s="62"/>
      <c r="J82" s="62"/>
      <c r="K82" s="62"/>
      <c r="L82" s="14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6" spans="1:31" s="2" customFormat="1" ht="6.95" customHeight="1">
      <c r="A86" s="40"/>
      <c r="B86" s="63"/>
      <c r="C86" s="64"/>
      <c r="D86" s="64"/>
      <c r="E86" s="64"/>
      <c r="F86" s="64"/>
      <c r="G86" s="64"/>
      <c r="H86" s="64"/>
      <c r="I86" s="64"/>
      <c r="J86" s="64"/>
      <c r="K86" s="64"/>
      <c r="L86" s="147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24.95" customHeight="1">
      <c r="A87" s="40"/>
      <c r="B87" s="41"/>
      <c r="C87" s="25" t="s">
        <v>137</v>
      </c>
      <c r="D87" s="42"/>
      <c r="E87" s="42"/>
      <c r="F87" s="42"/>
      <c r="G87" s="42"/>
      <c r="H87" s="42"/>
      <c r="I87" s="42"/>
      <c r="J87" s="42"/>
      <c r="K87" s="42"/>
      <c r="L87" s="14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4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4" t="s">
        <v>16</v>
      </c>
      <c r="D89" s="42"/>
      <c r="E89" s="42"/>
      <c r="F89" s="42"/>
      <c r="G89" s="42"/>
      <c r="H89" s="42"/>
      <c r="I89" s="42"/>
      <c r="J89" s="42"/>
      <c r="K89" s="42"/>
      <c r="L89" s="14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4.4" customHeight="1">
      <c r="A90" s="40"/>
      <c r="B90" s="41"/>
      <c r="C90" s="42"/>
      <c r="D90" s="42"/>
      <c r="E90" s="174" t="str">
        <f>E7</f>
        <v>Realizace SZ navržených v KoPÚ Brušperk - I. etapa</v>
      </c>
      <c r="F90" s="34"/>
      <c r="G90" s="34"/>
      <c r="H90" s="34"/>
      <c r="I90" s="42"/>
      <c r="J90" s="42"/>
      <c r="K90" s="42"/>
      <c r="L90" s="14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2:12" s="1" customFormat="1" ht="12" customHeight="1">
      <c r="B91" s="23"/>
      <c r="C91" s="34" t="s">
        <v>111</v>
      </c>
      <c r="D91" s="24"/>
      <c r="E91" s="24"/>
      <c r="F91" s="24"/>
      <c r="G91" s="24"/>
      <c r="H91" s="24"/>
      <c r="I91" s="24"/>
      <c r="J91" s="24"/>
      <c r="K91" s="24"/>
      <c r="L91" s="22"/>
    </row>
    <row r="92" spans="1:31" s="2" customFormat="1" ht="14.4" customHeight="1">
      <c r="A92" s="40"/>
      <c r="B92" s="41"/>
      <c r="C92" s="42"/>
      <c r="D92" s="42"/>
      <c r="E92" s="174" t="s">
        <v>112</v>
      </c>
      <c r="F92" s="42"/>
      <c r="G92" s="42"/>
      <c r="H92" s="42"/>
      <c r="I92" s="42"/>
      <c r="J92" s="42"/>
      <c r="K92" s="42"/>
      <c r="L92" s="147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2" customHeight="1">
      <c r="A93" s="40"/>
      <c r="B93" s="41"/>
      <c r="C93" s="34" t="s">
        <v>113</v>
      </c>
      <c r="D93" s="42"/>
      <c r="E93" s="42"/>
      <c r="F93" s="42"/>
      <c r="G93" s="42"/>
      <c r="H93" s="42"/>
      <c r="I93" s="42"/>
      <c r="J93" s="42"/>
      <c r="K93" s="42"/>
      <c r="L93" s="147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15.6" customHeight="1">
      <c r="A94" s="40"/>
      <c r="B94" s="41"/>
      <c r="C94" s="42"/>
      <c r="D94" s="42"/>
      <c r="E94" s="71" t="str">
        <f>E11</f>
        <v>SO 13 - Ochranný příkop OP1</v>
      </c>
      <c r="F94" s="42"/>
      <c r="G94" s="42"/>
      <c r="H94" s="42"/>
      <c r="I94" s="42"/>
      <c r="J94" s="42"/>
      <c r="K94" s="42"/>
      <c r="L94" s="147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6.95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147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2" customFormat="1" ht="12" customHeight="1">
      <c r="A96" s="40"/>
      <c r="B96" s="41"/>
      <c r="C96" s="34" t="s">
        <v>21</v>
      </c>
      <c r="D96" s="42"/>
      <c r="E96" s="42"/>
      <c r="F96" s="29" t="str">
        <f>F14</f>
        <v>Brušperk</v>
      </c>
      <c r="G96" s="42"/>
      <c r="H96" s="42"/>
      <c r="I96" s="34" t="s">
        <v>23</v>
      </c>
      <c r="J96" s="74" t="str">
        <f>IF(J14="","",J14)</f>
        <v>18. 3. 2021</v>
      </c>
      <c r="K96" s="42"/>
      <c r="L96" s="147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pans="1:31" s="2" customFormat="1" ht="6.95" customHeight="1">
      <c r="A97" s="40"/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147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pans="1:31" s="2" customFormat="1" ht="40.8" customHeight="1">
      <c r="A98" s="40"/>
      <c r="B98" s="41"/>
      <c r="C98" s="34" t="s">
        <v>25</v>
      </c>
      <c r="D98" s="42"/>
      <c r="E98" s="42"/>
      <c r="F98" s="29" t="str">
        <f>E17</f>
        <v>ČR-Státní pozemkový úřad ,</v>
      </c>
      <c r="G98" s="42"/>
      <c r="H98" s="42"/>
      <c r="I98" s="34" t="s">
        <v>32</v>
      </c>
      <c r="J98" s="38" t="str">
        <f>E23</f>
        <v xml:space="preserve">AgPOL  s.r.o.,Jungmanova 153/12,Olomouc</v>
      </c>
      <c r="K98" s="42"/>
      <c r="L98" s="147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</row>
    <row r="99" spans="1:31" s="2" customFormat="1" ht="15.6" customHeight="1">
      <c r="A99" s="40"/>
      <c r="B99" s="41"/>
      <c r="C99" s="34" t="s">
        <v>30</v>
      </c>
      <c r="D99" s="42"/>
      <c r="E99" s="42"/>
      <c r="F99" s="29" t="str">
        <f>IF(E20="","",E20)</f>
        <v>Vyplň údaj</v>
      </c>
      <c r="G99" s="42"/>
      <c r="H99" s="42"/>
      <c r="I99" s="34" t="s">
        <v>34</v>
      </c>
      <c r="J99" s="38" t="str">
        <f>E26</f>
        <v xml:space="preserve"> </v>
      </c>
      <c r="K99" s="42"/>
      <c r="L99" s="147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</row>
    <row r="100" spans="1:31" s="2" customFormat="1" ht="10.3" customHeight="1">
      <c r="A100" s="40"/>
      <c r="B100" s="41"/>
      <c r="C100" s="42"/>
      <c r="D100" s="42"/>
      <c r="E100" s="42"/>
      <c r="F100" s="42"/>
      <c r="G100" s="42"/>
      <c r="H100" s="42"/>
      <c r="I100" s="42"/>
      <c r="J100" s="42"/>
      <c r="K100" s="42"/>
      <c r="L100" s="147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</row>
    <row r="101" spans="1:31" s="11" customFormat="1" ht="29.25" customHeight="1">
      <c r="A101" s="190"/>
      <c r="B101" s="191"/>
      <c r="C101" s="192" t="s">
        <v>138</v>
      </c>
      <c r="D101" s="193" t="s">
        <v>58</v>
      </c>
      <c r="E101" s="193" t="s">
        <v>54</v>
      </c>
      <c r="F101" s="193" t="s">
        <v>55</v>
      </c>
      <c r="G101" s="193" t="s">
        <v>139</v>
      </c>
      <c r="H101" s="193" t="s">
        <v>140</v>
      </c>
      <c r="I101" s="193" t="s">
        <v>141</v>
      </c>
      <c r="J101" s="193" t="s">
        <v>123</v>
      </c>
      <c r="K101" s="194" t="s">
        <v>142</v>
      </c>
      <c r="L101" s="195"/>
      <c r="M101" s="94" t="s">
        <v>19</v>
      </c>
      <c r="N101" s="95" t="s">
        <v>43</v>
      </c>
      <c r="O101" s="95" t="s">
        <v>143</v>
      </c>
      <c r="P101" s="95" t="s">
        <v>144</v>
      </c>
      <c r="Q101" s="95" t="s">
        <v>145</v>
      </c>
      <c r="R101" s="95" t="s">
        <v>146</v>
      </c>
      <c r="S101" s="95" t="s">
        <v>147</v>
      </c>
      <c r="T101" s="96" t="s">
        <v>148</v>
      </c>
      <c r="U101" s="190"/>
      <c r="V101" s="190"/>
      <c r="W101" s="190"/>
      <c r="X101" s="190"/>
      <c r="Y101" s="190"/>
      <c r="Z101" s="190"/>
      <c r="AA101" s="190"/>
      <c r="AB101" s="190"/>
      <c r="AC101" s="190"/>
      <c r="AD101" s="190"/>
      <c r="AE101" s="190"/>
    </row>
    <row r="102" spans="1:63" s="2" customFormat="1" ht="22.8" customHeight="1">
      <c r="A102" s="40"/>
      <c r="B102" s="41"/>
      <c r="C102" s="101" t="s">
        <v>149</v>
      </c>
      <c r="D102" s="42"/>
      <c r="E102" s="42"/>
      <c r="F102" s="42"/>
      <c r="G102" s="42"/>
      <c r="H102" s="42"/>
      <c r="I102" s="42"/>
      <c r="J102" s="196">
        <f>BK102</f>
        <v>0</v>
      </c>
      <c r="K102" s="42"/>
      <c r="L102" s="46"/>
      <c r="M102" s="97"/>
      <c r="N102" s="197"/>
      <c r="O102" s="98"/>
      <c r="P102" s="198">
        <f>P103+P858</f>
        <v>0</v>
      </c>
      <c r="Q102" s="98"/>
      <c r="R102" s="198">
        <f>R103+R858</f>
        <v>1415.04307072</v>
      </c>
      <c r="S102" s="98"/>
      <c r="T102" s="199">
        <f>T103+T858</f>
        <v>40.087500000000006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72</v>
      </c>
      <c r="AU102" s="19" t="s">
        <v>124</v>
      </c>
      <c r="BK102" s="200">
        <f>BK103+BK858</f>
        <v>0</v>
      </c>
    </row>
    <row r="103" spans="1:63" s="12" customFormat="1" ht="25.9" customHeight="1">
      <c r="A103" s="12"/>
      <c r="B103" s="201"/>
      <c r="C103" s="202"/>
      <c r="D103" s="203" t="s">
        <v>72</v>
      </c>
      <c r="E103" s="204" t="s">
        <v>150</v>
      </c>
      <c r="F103" s="204" t="s">
        <v>151</v>
      </c>
      <c r="G103" s="202"/>
      <c r="H103" s="202"/>
      <c r="I103" s="205"/>
      <c r="J103" s="206">
        <f>BK103</f>
        <v>0</v>
      </c>
      <c r="K103" s="202"/>
      <c r="L103" s="207"/>
      <c r="M103" s="208"/>
      <c r="N103" s="209"/>
      <c r="O103" s="209"/>
      <c r="P103" s="210">
        <f>P104+P509+P518+P552+P558+P564+P638+P738+P768+P827+P833+P853</f>
        <v>0</v>
      </c>
      <c r="Q103" s="209"/>
      <c r="R103" s="210">
        <f>R104+R509+R518+R552+R558+R564+R638+R738+R768+R827+R833+R853</f>
        <v>1414.57122167</v>
      </c>
      <c r="S103" s="209"/>
      <c r="T103" s="211">
        <f>T104+T509+T518+T552+T558+T564+T638+T738+T768+T827+T833+T853</f>
        <v>40.087500000000006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12" t="s">
        <v>79</v>
      </c>
      <c r="AT103" s="213" t="s">
        <v>72</v>
      </c>
      <c r="AU103" s="213" t="s">
        <v>73</v>
      </c>
      <c r="AY103" s="212" t="s">
        <v>152</v>
      </c>
      <c r="BK103" s="214">
        <f>BK104+BK509+BK518+BK552+BK558+BK564+BK638+BK738+BK768+BK827+BK833+BK853</f>
        <v>0</v>
      </c>
    </row>
    <row r="104" spans="1:63" s="12" customFormat="1" ht="22.8" customHeight="1">
      <c r="A104" s="12"/>
      <c r="B104" s="201"/>
      <c r="C104" s="202"/>
      <c r="D104" s="203" t="s">
        <v>72</v>
      </c>
      <c r="E104" s="215" t="s">
        <v>79</v>
      </c>
      <c r="F104" s="215" t="s">
        <v>153</v>
      </c>
      <c r="G104" s="202"/>
      <c r="H104" s="202"/>
      <c r="I104" s="205"/>
      <c r="J104" s="216">
        <f>BK104</f>
        <v>0</v>
      </c>
      <c r="K104" s="202"/>
      <c r="L104" s="207"/>
      <c r="M104" s="208"/>
      <c r="N104" s="209"/>
      <c r="O104" s="209"/>
      <c r="P104" s="210">
        <f>SUM(P105:P508)</f>
        <v>0</v>
      </c>
      <c r="Q104" s="209"/>
      <c r="R104" s="210">
        <f>SUM(R105:R508)</f>
        <v>0.06602252</v>
      </c>
      <c r="S104" s="209"/>
      <c r="T104" s="211">
        <f>SUM(T105:T508)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12" t="s">
        <v>79</v>
      </c>
      <c r="AT104" s="213" t="s">
        <v>72</v>
      </c>
      <c r="AU104" s="213" t="s">
        <v>79</v>
      </c>
      <c r="AY104" s="212" t="s">
        <v>152</v>
      </c>
      <c r="BK104" s="214">
        <f>SUM(BK105:BK508)</f>
        <v>0</v>
      </c>
    </row>
    <row r="105" spans="1:65" s="2" customFormat="1" ht="14.4" customHeight="1">
      <c r="A105" s="40"/>
      <c r="B105" s="41"/>
      <c r="C105" s="217" t="s">
        <v>79</v>
      </c>
      <c r="D105" s="217" t="s">
        <v>154</v>
      </c>
      <c r="E105" s="218" t="s">
        <v>596</v>
      </c>
      <c r="F105" s="219" t="s">
        <v>597</v>
      </c>
      <c r="G105" s="220" t="s">
        <v>157</v>
      </c>
      <c r="H105" s="221">
        <v>413.696</v>
      </c>
      <c r="I105" s="222"/>
      <c r="J105" s="223">
        <f>ROUND(I105*H105,2)</f>
        <v>0</v>
      </c>
      <c r="K105" s="219" t="s">
        <v>19</v>
      </c>
      <c r="L105" s="46"/>
      <c r="M105" s="224" t="s">
        <v>19</v>
      </c>
      <c r="N105" s="225" t="s">
        <v>44</v>
      </c>
      <c r="O105" s="86"/>
      <c r="P105" s="226">
        <f>O105*H105</f>
        <v>0</v>
      </c>
      <c r="Q105" s="226">
        <v>0</v>
      </c>
      <c r="R105" s="226">
        <f>Q105*H105</f>
        <v>0</v>
      </c>
      <c r="S105" s="226">
        <v>0</v>
      </c>
      <c r="T105" s="227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8" t="s">
        <v>159</v>
      </c>
      <c r="AT105" s="228" t="s">
        <v>154</v>
      </c>
      <c r="AU105" s="228" t="s">
        <v>81</v>
      </c>
      <c r="AY105" s="19" t="s">
        <v>152</v>
      </c>
      <c r="BE105" s="229">
        <f>IF(N105="základní",J105,0)</f>
        <v>0</v>
      </c>
      <c r="BF105" s="229">
        <f>IF(N105="snížená",J105,0)</f>
        <v>0</v>
      </c>
      <c r="BG105" s="229">
        <f>IF(N105="zákl. přenesená",J105,0)</f>
        <v>0</v>
      </c>
      <c r="BH105" s="229">
        <f>IF(N105="sníž. přenesená",J105,0)</f>
        <v>0</v>
      </c>
      <c r="BI105" s="229">
        <f>IF(N105="nulová",J105,0)</f>
        <v>0</v>
      </c>
      <c r="BJ105" s="19" t="s">
        <v>79</v>
      </c>
      <c r="BK105" s="229">
        <f>ROUND(I105*H105,2)</f>
        <v>0</v>
      </c>
      <c r="BL105" s="19" t="s">
        <v>159</v>
      </c>
      <c r="BM105" s="228" t="s">
        <v>598</v>
      </c>
    </row>
    <row r="106" spans="1:47" s="2" customFormat="1" ht="12">
      <c r="A106" s="40"/>
      <c r="B106" s="41"/>
      <c r="C106" s="42"/>
      <c r="D106" s="230" t="s">
        <v>161</v>
      </c>
      <c r="E106" s="42"/>
      <c r="F106" s="231" t="s">
        <v>597</v>
      </c>
      <c r="G106" s="42"/>
      <c r="H106" s="42"/>
      <c r="I106" s="232"/>
      <c r="J106" s="42"/>
      <c r="K106" s="42"/>
      <c r="L106" s="46"/>
      <c r="M106" s="233"/>
      <c r="N106" s="234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161</v>
      </c>
      <c r="AU106" s="19" t="s">
        <v>81</v>
      </c>
    </row>
    <row r="107" spans="1:51" s="13" customFormat="1" ht="12">
      <c r="A107" s="13"/>
      <c r="B107" s="235"/>
      <c r="C107" s="236"/>
      <c r="D107" s="230" t="s">
        <v>163</v>
      </c>
      <c r="E107" s="237" t="s">
        <v>19</v>
      </c>
      <c r="F107" s="238" t="s">
        <v>599</v>
      </c>
      <c r="G107" s="236"/>
      <c r="H107" s="237" t="s">
        <v>19</v>
      </c>
      <c r="I107" s="239"/>
      <c r="J107" s="236"/>
      <c r="K107" s="236"/>
      <c r="L107" s="240"/>
      <c r="M107" s="241"/>
      <c r="N107" s="242"/>
      <c r="O107" s="242"/>
      <c r="P107" s="242"/>
      <c r="Q107" s="242"/>
      <c r="R107" s="242"/>
      <c r="S107" s="242"/>
      <c r="T107" s="24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4" t="s">
        <v>163</v>
      </c>
      <c r="AU107" s="244" t="s">
        <v>81</v>
      </c>
      <c r="AV107" s="13" t="s">
        <v>79</v>
      </c>
      <c r="AW107" s="13" t="s">
        <v>36</v>
      </c>
      <c r="AX107" s="13" t="s">
        <v>73</v>
      </c>
      <c r="AY107" s="244" t="s">
        <v>152</v>
      </c>
    </row>
    <row r="108" spans="1:51" s="14" customFormat="1" ht="12">
      <c r="A108" s="14"/>
      <c r="B108" s="245"/>
      <c r="C108" s="246"/>
      <c r="D108" s="230" t="s">
        <v>163</v>
      </c>
      <c r="E108" s="247" t="s">
        <v>19</v>
      </c>
      <c r="F108" s="248" t="s">
        <v>600</v>
      </c>
      <c r="G108" s="246"/>
      <c r="H108" s="249">
        <v>413.696</v>
      </c>
      <c r="I108" s="250"/>
      <c r="J108" s="246"/>
      <c r="K108" s="246"/>
      <c r="L108" s="251"/>
      <c r="M108" s="252"/>
      <c r="N108" s="253"/>
      <c r="O108" s="253"/>
      <c r="P108" s="253"/>
      <c r="Q108" s="253"/>
      <c r="R108" s="253"/>
      <c r="S108" s="253"/>
      <c r="T108" s="25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5" t="s">
        <v>163</v>
      </c>
      <c r="AU108" s="255" t="s">
        <v>81</v>
      </c>
      <c r="AV108" s="14" t="s">
        <v>81</v>
      </c>
      <c r="AW108" s="14" t="s">
        <v>36</v>
      </c>
      <c r="AX108" s="14" t="s">
        <v>73</v>
      </c>
      <c r="AY108" s="255" t="s">
        <v>152</v>
      </c>
    </row>
    <row r="109" spans="1:51" s="15" customFormat="1" ht="12">
      <c r="A109" s="15"/>
      <c r="B109" s="256"/>
      <c r="C109" s="257"/>
      <c r="D109" s="230" t="s">
        <v>163</v>
      </c>
      <c r="E109" s="258" t="s">
        <v>19</v>
      </c>
      <c r="F109" s="259" t="s">
        <v>167</v>
      </c>
      <c r="G109" s="257"/>
      <c r="H109" s="260">
        <v>413.696</v>
      </c>
      <c r="I109" s="261"/>
      <c r="J109" s="257"/>
      <c r="K109" s="257"/>
      <c r="L109" s="262"/>
      <c r="M109" s="263"/>
      <c r="N109" s="264"/>
      <c r="O109" s="264"/>
      <c r="P109" s="264"/>
      <c r="Q109" s="264"/>
      <c r="R109" s="264"/>
      <c r="S109" s="264"/>
      <c r="T109" s="26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T109" s="266" t="s">
        <v>163</v>
      </c>
      <c r="AU109" s="266" t="s">
        <v>81</v>
      </c>
      <c r="AV109" s="15" t="s">
        <v>159</v>
      </c>
      <c r="AW109" s="15" t="s">
        <v>36</v>
      </c>
      <c r="AX109" s="15" t="s">
        <v>79</v>
      </c>
      <c r="AY109" s="266" t="s">
        <v>152</v>
      </c>
    </row>
    <row r="110" spans="1:65" s="2" customFormat="1" ht="14.4" customHeight="1">
      <c r="A110" s="40"/>
      <c r="B110" s="41"/>
      <c r="C110" s="217" t="s">
        <v>81</v>
      </c>
      <c r="D110" s="217" t="s">
        <v>154</v>
      </c>
      <c r="E110" s="218" t="s">
        <v>601</v>
      </c>
      <c r="F110" s="219" t="s">
        <v>169</v>
      </c>
      <c r="G110" s="220" t="s">
        <v>157</v>
      </c>
      <c r="H110" s="221">
        <v>413.696</v>
      </c>
      <c r="I110" s="222"/>
      <c r="J110" s="223">
        <f>ROUND(I110*H110,2)</f>
        <v>0</v>
      </c>
      <c r="K110" s="219" t="s">
        <v>19</v>
      </c>
      <c r="L110" s="46"/>
      <c r="M110" s="224" t="s">
        <v>19</v>
      </c>
      <c r="N110" s="225" t="s">
        <v>44</v>
      </c>
      <c r="O110" s="86"/>
      <c r="P110" s="226">
        <f>O110*H110</f>
        <v>0</v>
      </c>
      <c r="Q110" s="226">
        <v>0</v>
      </c>
      <c r="R110" s="226">
        <f>Q110*H110</f>
        <v>0</v>
      </c>
      <c r="S110" s="226">
        <v>0</v>
      </c>
      <c r="T110" s="227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8" t="s">
        <v>159</v>
      </c>
      <c r="AT110" s="228" t="s">
        <v>154</v>
      </c>
      <c r="AU110" s="228" t="s">
        <v>81</v>
      </c>
      <c r="AY110" s="19" t="s">
        <v>152</v>
      </c>
      <c r="BE110" s="229">
        <f>IF(N110="základní",J110,0)</f>
        <v>0</v>
      </c>
      <c r="BF110" s="229">
        <f>IF(N110="snížená",J110,0)</f>
        <v>0</v>
      </c>
      <c r="BG110" s="229">
        <f>IF(N110="zákl. přenesená",J110,0)</f>
        <v>0</v>
      </c>
      <c r="BH110" s="229">
        <f>IF(N110="sníž. přenesená",J110,0)</f>
        <v>0</v>
      </c>
      <c r="BI110" s="229">
        <f>IF(N110="nulová",J110,0)</f>
        <v>0</v>
      </c>
      <c r="BJ110" s="19" t="s">
        <v>79</v>
      </c>
      <c r="BK110" s="229">
        <f>ROUND(I110*H110,2)</f>
        <v>0</v>
      </c>
      <c r="BL110" s="19" t="s">
        <v>159</v>
      </c>
      <c r="BM110" s="228" t="s">
        <v>602</v>
      </c>
    </row>
    <row r="111" spans="1:47" s="2" customFormat="1" ht="12">
      <c r="A111" s="40"/>
      <c r="B111" s="41"/>
      <c r="C111" s="42"/>
      <c r="D111" s="230" t="s">
        <v>161</v>
      </c>
      <c r="E111" s="42"/>
      <c r="F111" s="231" t="s">
        <v>169</v>
      </c>
      <c r="G111" s="42"/>
      <c r="H111" s="42"/>
      <c r="I111" s="232"/>
      <c r="J111" s="42"/>
      <c r="K111" s="42"/>
      <c r="L111" s="46"/>
      <c r="M111" s="233"/>
      <c r="N111" s="234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161</v>
      </c>
      <c r="AU111" s="19" t="s">
        <v>81</v>
      </c>
    </row>
    <row r="112" spans="1:51" s="13" customFormat="1" ht="12">
      <c r="A112" s="13"/>
      <c r="B112" s="235"/>
      <c r="C112" s="236"/>
      <c r="D112" s="230" t="s">
        <v>163</v>
      </c>
      <c r="E112" s="237" t="s">
        <v>19</v>
      </c>
      <c r="F112" s="238" t="s">
        <v>171</v>
      </c>
      <c r="G112" s="236"/>
      <c r="H112" s="237" t="s">
        <v>19</v>
      </c>
      <c r="I112" s="239"/>
      <c r="J112" s="236"/>
      <c r="K112" s="236"/>
      <c r="L112" s="240"/>
      <c r="M112" s="241"/>
      <c r="N112" s="242"/>
      <c r="O112" s="242"/>
      <c r="P112" s="242"/>
      <c r="Q112" s="242"/>
      <c r="R112" s="242"/>
      <c r="S112" s="242"/>
      <c r="T112" s="24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4" t="s">
        <v>163</v>
      </c>
      <c r="AU112" s="244" t="s">
        <v>81</v>
      </c>
      <c r="AV112" s="13" t="s">
        <v>79</v>
      </c>
      <c r="AW112" s="13" t="s">
        <v>36</v>
      </c>
      <c r="AX112" s="13" t="s">
        <v>73</v>
      </c>
      <c r="AY112" s="244" t="s">
        <v>152</v>
      </c>
    </row>
    <row r="113" spans="1:51" s="14" customFormat="1" ht="12">
      <c r="A113" s="14"/>
      <c r="B113" s="245"/>
      <c r="C113" s="246"/>
      <c r="D113" s="230" t="s">
        <v>163</v>
      </c>
      <c r="E113" s="247" t="s">
        <v>19</v>
      </c>
      <c r="F113" s="248" t="s">
        <v>603</v>
      </c>
      <c r="G113" s="246"/>
      <c r="H113" s="249">
        <v>413.696</v>
      </c>
      <c r="I113" s="250"/>
      <c r="J113" s="246"/>
      <c r="K113" s="246"/>
      <c r="L113" s="251"/>
      <c r="M113" s="252"/>
      <c r="N113" s="253"/>
      <c r="O113" s="253"/>
      <c r="P113" s="253"/>
      <c r="Q113" s="253"/>
      <c r="R113" s="253"/>
      <c r="S113" s="253"/>
      <c r="T113" s="25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55" t="s">
        <v>163</v>
      </c>
      <c r="AU113" s="255" t="s">
        <v>81</v>
      </c>
      <c r="AV113" s="14" t="s">
        <v>81</v>
      </c>
      <c r="AW113" s="14" t="s">
        <v>36</v>
      </c>
      <c r="AX113" s="14" t="s">
        <v>79</v>
      </c>
      <c r="AY113" s="255" t="s">
        <v>152</v>
      </c>
    </row>
    <row r="114" spans="1:65" s="2" customFormat="1" ht="14.4" customHeight="1">
      <c r="A114" s="40"/>
      <c r="B114" s="41"/>
      <c r="C114" s="217" t="s">
        <v>92</v>
      </c>
      <c r="D114" s="217" t="s">
        <v>154</v>
      </c>
      <c r="E114" s="218" t="s">
        <v>173</v>
      </c>
      <c r="F114" s="219" t="s">
        <v>174</v>
      </c>
      <c r="G114" s="220" t="s">
        <v>157</v>
      </c>
      <c r="H114" s="221">
        <v>2093.578</v>
      </c>
      <c r="I114" s="222"/>
      <c r="J114" s="223">
        <f>ROUND(I114*H114,2)</f>
        <v>0</v>
      </c>
      <c r="K114" s="219" t="s">
        <v>158</v>
      </c>
      <c r="L114" s="46"/>
      <c r="M114" s="224" t="s">
        <v>19</v>
      </c>
      <c r="N114" s="225" t="s">
        <v>44</v>
      </c>
      <c r="O114" s="86"/>
      <c r="P114" s="226">
        <f>O114*H114</f>
        <v>0</v>
      </c>
      <c r="Q114" s="226">
        <v>0</v>
      </c>
      <c r="R114" s="226">
        <f>Q114*H114</f>
        <v>0</v>
      </c>
      <c r="S114" s="226">
        <v>0</v>
      </c>
      <c r="T114" s="227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8" t="s">
        <v>159</v>
      </c>
      <c r="AT114" s="228" t="s">
        <v>154</v>
      </c>
      <c r="AU114" s="228" t="s">
        <v>81</v>
      </c>
      <c r="AY114" s="19" t="s">
        <v>152</v>
      </c>
      <c r="BE114" s="229">
        <f>IF(N114="základní",J114,0)</f>
        <v>0</v>
      </c>
      <c r="BF114" s="229">
        <f>IF(N114="snížená",J114,0)</f>
        <v>0</v>
      </c>
      <c r="BG114" s="229">
        <f>IF(N114="zákl. přenesená",J114,0)</f>
        <v>0</v>
      </c>
      <c r="BH114" s="229">
        <f>IF(N114="sníž. přenesená",J114,0)</f>
        <v>0</v>
      </c>
      <c r="BI114" s="229">
        <f>IF(N114="nulová",J114,0)</f>
        <v>0</v>
      </c>
      <c r="BJ114" s="19" t="s">
        <v>79</v>
      </c>
      <c r="BK114" s="229">
        <f>ROUND(I114*H114,2)</f>
        <v>0</v>
      </c>
      <c r="BL114" s="19" t="s">
        <v>159</v>
      </c>
      <c r="BM114" s="228" t="s">
        <v>604</v>
      </c>
    </row>
    <row r="115" spans="1:47" s="2" customFormat="1" ht="12">
      <c r="A115" s="40"/>
      <c r="B115" s="41"/>
      <c r="C115" s="42"/>
      <c r="D115" s="230" t="s">
        <v>161</v>
      </c>
      <c r="E115" s="42"/>
      <c r="F115" s="231" t="s">
        <v>176</v>
      </c>
      <c r="G115" s="42"/>
      <c r="H115" s="42"/>
      <c r="I115" s="232"/>
      <c r="J115" s="42"/>
      <c r="K115" s="42"/>
      <c r="L115" s="46"/>
      <c r="M115" s="233"/>
      <c r="N115" s="234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161</v>
      </c>
      <c r="AU115" s="19" t="s">
        <v>81</v>
      </c>
    </row>
    <row r="116" spans="1:51" s="13" customFormat="1" ht="12">
      <c r="A116" s="13"/>
      <c r="B116" s="235"/>
      <c r="C116" s="236"/>
      <c r="D116" s="230" t="s">
        <v>163</v>
      </c>
      <c r="E116" s="237" t="s">
        <v>19</v>
      </c>
      <c r="F116" s="238" t="s">
        <v>605</v>
      </c>
      <c r="G116" s="236"/>
      <c r="H116" s="237" t="s">
        <v>19</v>
      </c>
      <c r="I116" s="239"/>
      <c r="J116" s="236"/>
      <c r="K116" s="236"/>
      <c r="L116" s="240"/>
      <c r="M116" s="241"/>
      <c r="N116" s="242"/>
      <c r="O116" s="242"/>
      <c r="P116" s="242"/>
      <c r="Q116" s="242"/>
      <c r="R116" s="242"/>
      <c r="S116" s="242"/>
      <c r="T116" s="24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4" t="s">
        <v>163</v>
      </c>
      <c r="AU116" s="244" t="s">
        <v>81</v>
      </c>
      <c r="AV116" s="13" t="s">
        <v>79</v>
      </c>
      <c r="AW116" s="13" t="s">
        <v>36</v>
      </c>
      <c r="AX116" s="13" t="s">
        <v>73</v>
      </c>
      <c r="AY116" s="244" t="s">
        <v>152</v>
      </c>
    </row>
    <row r="117" spans="1:51" s="13" customFormat="1" ht="12">
      <c r="A117" s="13"/>
      <c r="B117" s="235"/>
      <c r="C117" s="236"/>
      <c r="D117" s="230" t="s">
        <v>163</v>
      </c>
      <c r="E117" s="237" t="s">
        <v>19</v>
      </c>
      <c r="F117" s="238" t="s">
        <v>606</v>
      </c>
      <c r="G117" s="236"/>
      <c r="H117" s="237" t="s">
        <v>19</v>
      </c>
      <c r="I117" s="239"/>
      <c r="J117" s="236"/>
      <c r="K117" s="236"/>
      <c r="L117" s="240"/>
      <c r="M117" s="241"/>
      <c r="N117" s="242"/>
      <c r="O117" s="242"/>
      <c r="P117" s="242"/>
      <c r="Q117" s="242"/>
      <c r="R117" s="242"/>
      <c r="S117" s="242"/>
      <c r="T117" s="24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4" t="s">
        <v>163</v>
      </c>
      <c r="AU117" s="244" t="s">
        <v>81</v>
      </c>
      <c r="AV117" s="13" t="s">
        <v>79</v>
      </c>
      <c r="AW117" s="13" t="s">
        <v>36</v>
      </c>
      <c r="AX117" s="13" t="s">
        <v>73</v>
      </c>
      <c r="AY117" s="244" t="s">
        <v>152</v>
      </c>
    </row>
    <row r="118" spans="1:51" s="14" customFormat="1" ht="12">
      <c r="A118" s="14"/>
      <c r="B118" s="245"/>
      <c r="C118" s="246"/>
      <c r="D118" s="230" t="s">
        <v>163</v>
      </c>
      <c r="E118" s="247" t="s">
        <v>19</v>
      </c>
      <c r="F118" s="248" t="s">
        <v>607</v>
      </c>
      <c r="G118" s="246"/>
      <c r="H118" s="249">
        <v>1376.832</v>
      </c>
      <c r="I118" s="250"/>
      <c r="J118" s="246"/>
      <c r="K118" s="246"/>
      <c r="L118" s="251"/>
      <c r="M118" s="252"/>
      <c r="N118" s="253"/>
      <c r="O118" s="253"/>
      <c r="P118" s="253"/>
      <c r="Q118" s="253"/>
      <c r="R118" s="253"/>
      <c r="S118" s="253"/>
      <c r="T118" s="25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55" t="s">
        <v>163</v>
      </c>
      <c r="AU118" s="255" t="s">
        <v>81</v>
      </c>
      <c r="AV118" s="14" t="s">
        <v>81</v>
      </c>
      <c r="AW118" s="14" t="s">
        <v>36</v>
      </c>
      <c r="AX118" s="14" t="s">
        <v>73</v>
      </c>
      <c r="AY118" s="255" t="s">
        <v>152</v>
      </c>
    </row>
    <row r="119" spans="1:51" s="13" customFormat="1" ht="12">
      <c r="A119" s="13"/>
      <c r="B119" s="235"/>
      <c r="C119" s="236"/>
      <c r="D119" s="230" t="s">
        <v>163</v>
      </c>
      <c r="E119" s="237" t="s">
        <v>19</v>
      </c>
      <c r="F119" s="238" t="s">
        <v>608</v>
      </c>
      <c r="G119" s="236"/>
      <c r="H119" s="237" t="s">
        <v>19</v>
      </c>
      <c r="I119" s="239"/>
      <c r="J119" s="236"/>
      <c r="K119" s="236"/>
      <c r="L119" s="240"/>
      <c r="M119" s="241"/>
      <c r="N119" s="242"/>
      <c r="O119" s="242"/>
      <c r="P119" s="242"/>
      <c r="Q119" s="242"/>
      <c r="R119" s="242"/>
      <c r="S119" s="242"/>
      <c r="T119" s="24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4" t="s">
        <v>163</v>
      </c>
      <c r="AU119" s="244" t="s">
        <v>81</v>
      </c>
      <c r="AV119" s="13" t="s">
        <v>79</v>
      </c>
      <c r="AW119" s="13" t="s">
        <v>36</v>
      </c>
      <c r="AX119" s="13" t="s">
        <v>73</v>
      </c>
      <c r="AY119" s="244" t="s">
        <v>152</v>
      </c>
    </row>
    <row r="120" spans="1:51" s="13" customFormat="1" ht="12">
      <c r="A120" s="13"/>
      <c r="B120" s="235"/>
      <c r="C120" s="236"/>
      <c r="D120" s="230" t="s">
        <v>163</v>
      </c>
      <c r="E120" s="237" t="s">
        <v>19</v>
      </c>
      <c r="F120" s="238" t="s">
        <v>609</v>
      </c>
      <c r="G120" s="236"/>
      <c r="H120" s="237" t="s">
        <v>19</v>
      </c>
      <c r="I120" s="239"/>
      <c r="J120" s="236"/>
      <c r="K120" s="236"/>
      <c r="L120" s="240"/>
      <c r="M120" s="241"/>
      <c r="N120" s="242"/>
      <c r="O120" s="242"/>
      <c r="P120" s="242"/>
      <c r="Q120" s="242"/>
      <c r="R120" s="242"/>
      <c r="S120" s="242"/>
      <c r="T120" s="24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4" t="s">
        <v>163</v>
      </c>
      <c r="AU120" s="244" t="s">
        <v>81</v>
      </c>
      <c r="AV120" s="13" t="s">
        <v>79</v>
      </c>
      <c r="AW120" s="13" t="s">
        <v>36</v>
      </c>
      <c r="AX120" s="13" t="s">
        <v>73</v>
      </c>
      <c r="AY120" s="244" t="s">
        <v>152</v>
      </c>
    </row>
    <row r="121" spans="1:51" s="14" customFormat="1" ht="12">
      <c r="A121" s="14"/>
      <c r="B121" s="245"/>
      <c r="C121" s="246"/>
      <c r="D121" s="230" t="s">
        <v>163</v>
      </c>
      <c r="E121" s="247" t="s">
        <v>19</v>
      </c>
      <c r="F121" s="248" t="s">
        <v>600</v>
      </c>
      <c r="G121" s="246"/>
      <c r="H121" s="249">
        <v>413.696</v>
      </c>
      <c r="I121" s="250"/>
      <c r="J121" s="246"/>
      <c r="K121" s="246"/>
      <c r="L121" s="251"/>
      <c r="M121" s="252"/>
      <c r="N121" s="253"/>
      <c r="O121" s="253"/>
      <c r="P121" s="253"/>
      <c r="Q121" s="253"/>
      <c r="R121" s="253"/>
      <c r="S121" s="253"/>
      <c r="T121" s="25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55" t="s">
        <v>163</v>
      </c>
      <c r="AU121" s="255" t="s">
        <v>81</v>
      </c>
      <c r="AV121" s="14" t="s">
        <v>81</v>
      </c>
      <c r="AW121" s="14" t="s">
        <v>36</v>
      </c>
      <c r="AX121" s="14" t="s">
        <v>73</v>
      </c>
      <c r="AY121" s="255" t="s">
        <v>152</v>
      </c>
    </row>
    <row r="122" spans="1:51" s="13" customFormat="1" ht="12">
      <c r="A122" s="13"/>
      <c r="B122" s="235"/>
      <c r="C122" s="236"/>
      <c r="D122" s="230" t="s">
        <v>163</v>
      </c>
      <c r="E122" s="237" t="s">
        <v>19</v>
      </c>
      <c r="F122" s="238" t="s">
        <v>610</v>
      </c>
      <c r="G122" s="236"/>
      <c r="H122" s="237" t="s">
        <v>19</v>
      </c>
      <c r="I122" s="239"/>
      <c r="J122" s="236"/>
      <c r="K122" s="236"/>
      <c r="L122" s="240"/>
      <c r="M122" s="241"/>
      <c r="N122" s="242"/>
      <c r="O122" s="242"/>
      <c r="P122" s="242"/>
      <c r="Q122" s="242"/>
      <c r="R122" s="242"/>
      <c r="S122" s="242"/>
      <c r="T122" s="24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4" t="s">
        <v>163</v>
      </c>
      <c r="AU122" s="244" t="s">
        <v>81</v>
      </c>
      <c r="AV122" s="13" t="s">
        <v>79</v>
      </c>
      <c r="AW122" s="13" t="s">
        <v>36</v>
      </c>
      <c r="AX122" s="13" t="s">
        <v>73</v>
      </c>
      <c r="AY122" s="244" t="s">
        <v>152</v>
      </c>
    </row>
    <row r="123" spans="1:51" s="14" customFormat="1" ht="12">
      <c r="A123" s="14"/>
      <c r="B123" s="245"/>
      <c r="C123" s="246"/>
      <c r="D123" s="230" t="s">
        <v>163</v>
      </c>
      <c r="E123" s="247" t="s">
        <v>19</v>
      </c>
      <c r="F123" s="248" t="s">
        <v>611</v>
      </c>
      <c r="G123" s="246"/>
      <c r="H123" s="249">
        <v>58.05</v>
      </c>
      <c r="I123" s="250"/>
      <c r="J123" s="246"/>
      <c r="K123" s="246"/>
      <c r="L123" s="251"/>
      <c r="M123" s="252"/>
      <c r="N123" s="253"/>
      <c r="O123" s="253"/>
      <c r="P123" s="253"/>
      <c r="Q123" s="253"/>
      <c r="R123" s="253"/>
      <c r="S123" s="253"/>
      <c r="T123" s="25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55" t="s">
        <v>163</v>
      </c>
      <c r="AU123" s="255" t="s">
        <v>81</v>
      </c>
      <c r="AV123" s="14" t="s">
        <v>81</v>
      </c>
      <c r="AW123" s="14" t="s">
        <v>36</v>
      </c>
      <c r="AX123" s="14" t="s">
        <v>73</v>
      </c>
      <c r="AY123" s="255" t="s">
        <v>152</v>
      </c>
    </row>
    <row r="124" spans="1:51" s="13" customFormat="1" ht="12">
      <c r="A124" s="13"/>
      <c r="B124" s="235"/>
      <c r="C124" s="236"/>
      <c r="D124" s="230" t="s">
        <v>163</v>
      </c>
      <c r="E124" s="237" t="s">
        <v>19</v>
      </c>
      <c r="F124" s="238" t="s">
        <v>612</v>
      </c>
      <c r="G124" s="236"/>
      <c r="H124" s="237" t="s">
        <v>19</v>
      </c>
      <c r="I124" s="239"/>
      <c r="J124" s="236"/>
      <c r="K124" s="236"/>
      <c r="L124" s="240"/>
      <c r="M124" s="241"/>
      <c r="N124" s="242"/>
      <c r="O124" s="242"/>
      <c r="P124" s="242"/>
      <c r="Q124" s="242"/>
      <c r="R124" s="242"/>
      <c r="S124" s="242"/>
      <c r="T124" s="24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4" t="s">
        <v>163</v>
      </c>
      <c r="AU124" s="244" t="s">
        <v>81</v>
      </c>
      <c r="AV124" s="13" t="s">
        <v>79</v>
      </c>
      <c r="AW124" s="13" t="s">
        <v>36</v>
      </c>
      <c r="AX124" s="13" t="s">
        <v>73</v>
      </c>
      <c r="AY124" s="244" t="s">
        <v>152</v>
      </c>
    </row>
    <row r="125" spans="1:51" s="14" customFormat="1" ht="12">
      <c r="A125" s="14"/>
      <c r="B125" s="245"/>
      <c r="C125" s="246"/>
      <c r="D125" s="230" t="s">
        <v>163</v>
      </c>
      <c r="E125" s="247" t="s">
        <v>19</v>
      </c>
      <c r="F125" s="248" t="s">
        <v>613</v>
      </c>
      <c r="G125" s="246"/>
      <c r="H125" s="249">
        <v>245</v>
      </c>
      <c r="I125" s="250"/>
      <c r="J125" s="246"/>
      <c r="K125" s="246"/>
      <c r="L125" s="251"/>
      <c r="M125" s="252"/>
      <c r="N125" s="253"/>
      <c r="O125" s="253"/>
      <c r="P125" s="253"/>
      <c r="Q125" s="253"/>
      <c r="R125" s="253"/>
      <c r="S125" s="253"/>
      <c r="T125" s="25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5" t="s">
        <v>163</v>
      </c>
      <c r="AU125" s="255" t="s">
        <v>81</v>
      </c>
      <c r="AV125" s="14" t="s">
        <v>81</v>
      </c>
      <c r="AW125" s="14" t="s">
        <v>36</v>
      </c>
      <c r="AX125" s="14" t="s">
        <v>73</v>
      </c>
      <c r="AY125" s="255" t="s">
        <v>152</v>
      </c>
    </row>
    <row r="126" spans="1:51" s="15" customFormat="1" ht="12">
      <c r="A126" s="15"/>
      <c r="B126" s="256"/>
      <c r="C126" s="257"/>
      <c r="D126" s="230" t="s">
        <v>163</v>
      </c>
      <c r="E126" s="258" t="s">
        <v>19</v>
      </c>
      <c r="F126" s="259" t="s">
        <v>167</v>
      </c>
      <c r="G126" s="257"/>
      <c r="H126" s="260">
        <v>2093.578</v>
      </c>
      <c r="I126" s="261"/>
      <c r="J126" s="257"/>
      <c r="K126" s="257"/>
      <c r="L126" s="262"/>
      <c r="M126" s="263"/>
      <c r="N126" s="264"/>
      <c r="O126" s="264"/>
      <c r="P126" s="264"/>
      <c r="Q126" s="264"/>
      <c r="R126" s="264"/>
      <c r="S126" s="264"/>
      <c r="T126" s="26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T126" s="266" t="s">
        <v>163</v>
      </c>
      <c r="AU126" s="266" t="s">
        <v>81</v>
      </c>
      <c r="AV126" s="15" t="s">
        <v>159</v>
      </c>
      <c r="AW126" s="15" t="s">
        <v>36</v>
      </c>
      <c r="AX126" s="15" t="s">
        <v>79</v>
      </c>
      <c r="AY126" s="266" t="s">
        <v>152</v>
      </c>
    </row>
    <row r="127" spans="1:65" s="2" customFormat="1" ht="14.4" customHeight="1">
      <c r="A127" s="40"/>
      <c r="B127" s="41"/>
      <c r="C127" s="217" t="s">
        <v>159</v>
      </c>
      <c r="D127" s="217" t="s">
        <v>154</v>
      </c>
      <c r="E127" s="218" t="s">
        <v>196</v>
      </c>
      <c r="F127" s="219" t="s">
        <v>197</v>
      </c>
      <c r="G127" s="220" t="s">
        <v>183</v>
      </c>
      <c r="H127" s="221">
        <v>9.153</v>
      </c>
      <c r="I127" s="222"/>
      <c r="J127" s="223">
        <f>ROUND(I127*H127,2)</f>
        <v>0</v>
      </c>
      <c r="K127" s="219" t="s">
        <v>158</v>
      </c>
      <c r="L127" s="46"/>
      <c r="M127" s="224" t="s">
        <v>19</v>
      </c>
      <c r="N127" s="225" t="s">
        <v>44</v>
      </c>
      <c r="O127" s="86"/>
      <c r="P127" s="226">
        <f>O127*H127</f>
        <v>0</v>
      </c>
      <c r="Q127" s="226">
        <v>0</v>
      </c>
      <c r="R127" s="226">
        <f>Q127*H127</f>
        <v>0</v>
      </c>
      <c r="S127" s="226">
        <v>0</v>
      </c>
      <c r="T127" s="227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28" t="s">
        <v>159</v>
      </c>
      <c r="AT127" s="228" t="s">
        <v>154</v>
      </c>
      <c r="AU127" s="228" t="s">
        <v>81</v>
      </c>
      <c r="AY127" s="19" t="s">
        <v>152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19" t="s">
        <v>79</v>
      </c>
      <c r="BK127" s="229">
        <f>ROUND(I127*H127,2)</f>
        <v>0</v>
      </c>
      <c r="BL127" s="19" t="s">
        <v>159</v>
      </c>
      <c r="BM127" s="228" t="s">
        <v>614</v>
      </c>
    </row>
    <row r="128" spans="1:47" s="2" customFormat="1" ht="12">
      <c r="A128" s="40"/>
      <c r="B128" s="41"/>
      <c r="C128" s="42"/>
      <c r="D128" s="230" t="s">
        <v>161</v>
      </c>
      <c r="E128" s="42"/>
      <c r="F128" s="231" t="s">
        <v>199</v>
      </c>
      <c r="G128" s="42"/>
      <c r="H128" s="42"/>
      <c r="I128" s="232"/>
      <c r="J128" s="42"/>
      <c r="K128" s="42"/>
      <c r="L128" s="46"/>
      <c r="M128" s="233"/>
      <c r="N128" s="234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161</v>
      </c>
      <c r="AU128" s="19" t="s">
        <v>81</v>
      </c>
    </row>
    <row r="129" spans="1:51" s="13" customFormat="1" ht="12">
      <c r="A129" s="13"/>
      <c r="B129" s="235"/>
      <c r="C129" s="236"/>
      <c r="D129" s="230" t="s">
        <v>163</v>
      </c>
      <c r="E129" s="237" t="s">
        <v>19</v>
      </c>
      <c r="F129" s="238" t="s">
        <v>615</v>
      </c>
      <c r="G129" s="236"/>
      <c r="H129" s="237" t="s">
        <v>19</v>
      </c>
      <c r="I129" s="239"/>
      <c r="J129" s="236"/>
      <c r="K129" s="236"/>
      <c r="L129" s="240"/>
      <c r="M129" s="241"/>
      <c r="N129" s="242"/>
      <c r="O129" s="242"/>
      <c r="P129" s="242"/>
      <c r="Q129" s="242"/>
      <c r="R129" s="242"/>
      <c r="S129" s="242"/>
      <c r="T129" s="24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4" t="s">
        <v>163</v>
      </c>
      <c r="AU129" s="244" t="s">
        <v>81</v>
      </c>
      <c r="AV129" s="13" t="s">
        <v>79</v>
      </c>
      <c r="AW129" s="13" t="s">
        <v>36</v>
      </c>
      <c r="AX129" s="13" t="s">
        <v>73</v>
      </c>
      <c r="AY129" s="244" t="s">
        <v>152</v>
      </c>
    </row>
    <row r="130" spans="1:51" s="14" customFormat="1" ht="12">
      <c r="A130" s="14"/>
      <c r="B130" s="245"/>
      <c r="C130" s="246"/>
      <c r="D130" s="230" t="s">
        <v>163</v>
      </c>
      <c r="E130" s="247" t="s">
        <v>19</v>
      </c>
      <c r="F130" s="248" t="s">
        <v>616</v>
      </c>
      <c r="G130" s="246"/>
      <c r="H130" s="249">
        <v>1.01736</v>
      </c>
      <c r="I130" s="250"/>
      <c r="J130" s="246"/>
      <c r="K130" s="246"/>
      <c r="L130" s="251"/>
      <c r="M130" s="252"/>
      <c r="N130" s="253"/>
      <c r="O130" s="253"/>
      <c r="P130" s="253"/>
      <c r="Q130" s="253"/>
      <c r="R130" s="253"/>
      <c r="S130" s="253"/>
      <c r="T130" s="25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5" t="s">
        <v>163</v>
      </c>
      <c r="AU130" s="255" t="s">
        <v>81</v>
      </c>
      <c r="AV130" s="14" t="s">
        <v>81</v>
      </c>
      <c r="AW130" s="14" t="s">
        <v>36</v>
      </c>
      <c r="AX130" s="14" t="s">
        <v>73</v>
      </c>
      <c r="AY130" s="255" t="s">
        <v>152</v>
      </c>
    </row>
    <row r="131" spans="1:51" s="13" customFormat="1" ht="12">
      <c r="A131" s="13"/>
      <c r="B131" s="235"/>
      <c r="C131" s="236"/>
      <c r="D131" s="230" t="s">
        <v>163</v>
      </c>
      <c r="E131" s="237" t="s">
        <v>19</v>
      </c>
      <c r="F131" s="238" t="s">
        <v>617</v>
      </c>
      <c r="G131" s="236"/>
      <c r="H131" s="237" t="s">
        <v>19</v>
      </c>
      <c r="I131" s="239"/>
      <c r="J131" s="236"/>
      <c r="K131" s="236"/>
      <c r="L131" s="240"/>
      <c r="M131" s="241"/>
      <c r="N131" s="242"/>
      <c r="O131" s="242"/>
      <c r="P131" s="242"/>
      <c r="Q131" s="242"/>
      <c r="R131" s="242"/>
      <c r="S131" s="242"/>
      <c r="T131" s="24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4" t="s">
        <v>163</v>
      </c>
      <c r="AU131" s="244" t="s">
        <v>81</v>
      </c>
      <c r="AV131" s="13" t="s">
        <v>79</v>
      </c>
      <c r="AW131" s="13" t="s">
        <v>36</v>
      </c>
      <c r="AX131" s="13" t="s">
        <v>73</v>
      </c>
      <c r="AY131" s="244" t="s">
        <v>152</v>
      </c>
    </row>
    <row r="132" spans="1:51" s="14" customFormat="1" ht="12">
      <c r="A132" s="14"/>
      <c r="B132" s="245"/>
      <c r="C132" s="246"/>
      <c r="D132" s="230" t="s">
        <v>163</v>
      </c>
      <c r="E132" s="247" t="s">
        <v>19</v>
      </c>
      <c r="F132" s="248" t="s">
        <v>618</v>
      </c>
      <c r="G132" s="246"/>
      <c r="H132" s="249">
        <v>8.1356</v>
      </c>
      <c r="I132" s="250"/>
      <c r="J132" s="246"/>
      <c r="K132" s="246"/>
      <c r="L132" s="251"/>
      <c r="M132" s="252"/>
      <c r="N132" s="253"/>
      <c r="O132" s="253"/>
      <c r="P132" s="253"/>
      <c r="Q132" s="253"/>
      <c r="R132" s="253"/>
      <c r="S132" s="253"/>
      <c r="T132" s="25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5" t="s">
        <v>163</v>
      </c>
      <c r="AU132" s="255" t="s">
        <v>81</v>
      </c>
      <c r="AV132" s="14" t="s">
        <v>81</v>
      </c>
      <c r="AW132" s="14" t="s">
        <v>36</v>
      </c>
      <c r="AX132" s="14" t="s">
        <v>73</v>
      </c>
      <c r="AY132" s="255" t="s">
        <v>152</v>
      </c>
    </row>
    <row r="133" spans="1:51" s="15" customFormat="1" ht="12">
      <c r="A133" s="15"/>
      <c r="B133" s="256"/>
      <c r="C133" s="257"/>
      <c r="D133" s="230" t="s">
        <v>163</v>
      </c>
      <c r="E133" s="258" t="s">
        <v>19</v>
      </c>
      <c r="F133" s="259" t="s">
        <v>167</v>
      </c>
      <c r="G133" s="257"/>
      <c r="H133" s="260">
        <v>9.15296</v>
      </c>
      <c r="I133" s="261"/>
      <c r="J133" s="257"/>
      <c r="K133" s="257"/>
      <c r="L133" s="262"/>
      <c r="M133" s="263"/>
      <c r="N133" s="264"/>
      <c r="O133" s="264"/>
      <c r="P133" s="264"/>
      <c r="Q133" s="264"/>
      <c r="R133" s="264"/>
      <c r="S133" s="264"/>
      <c r="T133" s="26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66" t="s">
        <v>163</v>
      </c>
      <c r="AU133" s="266" t="s">
        <v>81</v>
      </c>
      <c r="AV133" s="15" t="s">
        <v>159</v>
      </c>
      <c r="AW133" s="15" t="s">
        <v>36</v>
      </c>
      <c r="AX133" s="15" t="s">
        <v>79</v>
      </c>
      <c r="AY133" s="266" t="s">
        <v>152</v>
      </c>
    </row>
    <row r="134" spans="1:65" s="2" customFormat="1" ht="14.4" customHeight="1">
      <c r="A134" s="40"/>
      <c r="B134" s="41"/>
      <c r="C134" s="217" t="s">
        <v>195</v>
      </c>
      <c r="D134" s="217" t="s">
        <v>154</v>
      </c>
      <c r="E134" s="218" t="s">
        <v>619</v>
      </c>
      <c r="F134" s="219" t="s">
        <v>620</v>
      </c>
      <c r="G134" s="220" t="s">
        <v>183</v>
      </c>
      <c r="H134" s="221">
        <v>1308.821</v>
      </c>
      <c r="I134" s="222"/>
      <c r="J134" s="223">
        <f>ROUND(I134*H134,2)</f>
        <v>0</v>
      </c>
      <c r="K134" s="219" t="s">
        <v>158</v>
      </c>
      <c r="L134" s="46"/>
      <c r="M134" s="224" t="s">
        <v>19</v>
      </c>
      <c r="N134" s="225" t="s">
        <v>44</v>
      </c>
      <c r="O134" s="86"/>
      <c r="P134" s="226">
        <f>O134*H134</f>
        <v>0</v>
      </c>
      <c r="Q134" s="226">
        <v>0</v>
      </c>
      <c r="R134" s="226">
        <f>Q134*H134</f>
        <v>0</v>
      </c>
      <c r="S134" s="226">
        <v>0</v>
      </c>
      <c r="T134" s="227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28" t="s">
        <v>159</v>
      </c>
      <c r="AT134" s="228" t="s">
        <v>154</v>
      </c>
      <c r="AU134" s="228" t="s">
        <v>81</v>
      </c>
      <c r="AY134" s="19" t="s">
        <v>152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19" t="s">
        <v>79</v>
      </c>
      <c r="BK134" s="229">
        <f>ROUND(I134*H134,2)</f>
        <v>0</v>
      </c>
      <c r="BL134" s="19" t="s">
        <v>159</v>
      </c>
      <c r="BM134" s="228" t="s">
        <v>621</v>
      </c>
    </row>
    <row r="135" spans="1:47" s="2" customFormat="1" ht="12">
      <c r="A135" s="40"/>
      <c r="B135" s="41"/>
      <c r="C135" s="42"/>
      <c r="D135" s="230" t="s">
        <v>161</v>
      </c>
      <c r="E135" s="42"/>
      <c r="F135" s="231" t="s">
        <v>622</v>
      </c>
      <c r="G135" s="42"/>
      <c r="H135" s="42"/>
      <c r="I135" s="232"/>
      <c r="J135" s="42"/>
      <c r="K135" s="42"/>
      <c r="L135" s="46"/>
      <c r="M135" s="233"/>
      <c r="N135" s="234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161</v>
      </c>
      <c r="AU135" s="19" t="s">
        <v>81</v>
      </c>
    </row>
    <row r="136" spans="1:51" s="13" customFormat="1" ht="12">
      <c r="A136" s="13"/>
      <c r="B136" s="235"/>
      <c r="C136" s="236"/>
      <c r="D136" s="230" t="s">
        <v>163</v>
      </c>
      <c r="E136" s="237" t="s">
        <v>19</v>
      </c>
      <c r="F136" s="238" t="s">
        <v>623</v>
      </c>
      <c r="G136" s="236"/>
      <c r="H136" s="237" t="s">
        <v>19</v>
      </c>
      <c r="I136" s="239"/>
      <c r="J136" s="236"/>
      <c r="K136" s="236"/>
      <c r="L136" s="240"/>
      <c r="M136" s="241"/>
      <c r="N136" s="242"/>
      <c r="O136" s="242"/>
      <c r="P136" s="242"/>
      <c r="Q136" s="242"/>
      <c r="R136" s="242"/>
      <c r="S136" s="242"/>
      <c r="T136" s="24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4" t="s">
        <v>163</v>
      </c>
      <c r="AU136" s="244" t="s">
        <v>81</v>
      </c>
      <c r="AV136" s="13" t="s">
        <v>79</v>
      </c>
      <c r="AW136" s="13" t="s">
        <v>36</v>
      </c>
      <c r="AX136" s="13" t="s">
        <v>73</v>
      </c>
      <c r="AY136" s="244" t="s">
        <v>152</v>
      </c>
    </row>
    <row r="137" spans="1:51" s="13" customFormat="1" ht="12">
      <c r="A137" s="13"/>
      <c r="B137" s="235"/>
      <c r="C137" s="236"/>
      <c r="D137" s="230" t="s">
        <v>163</v>
      </c>
      <c r="E137" s="237" t="s">
        <v>19</v>
      </c>
      <c r="F137" s="238" t="s">
        <v>624</v>
      </c>
      <c r="G137" s="236"/>
      <c r="H137" s="237" t="s">
        <v>19</v>
      </c>
      <c r="I137" s="239"/>
      <c r="J137" s="236"/>
      <c r="K137" s="236"/>
      <c r="L137" s="240"/>
      <c r="M137" s="241"/>
      <c r="N137" s="242"/>
      <c r="O137" s="242"/>
      <c r="P137" s="242"/>
      <c r="Q137" s="242"/>
      <c r="R137" s="242"/>
      <c r="S137" s="242"/>
      <c r="T137" s="24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4" t="s">
        <v>163</v>
      </c>
      <c r="AU137" s="244" t="s">
        <v>81</v>
      </c>
      <c r="AV137" s="13" t="s">
        <v>79</v>
      </c>
      <c r="AW137" s="13" t="s">
        <v>36</v>
      </c>
      <c r="AX137" s="13" t="s">
        <v>73</v>
      </c>
      <c r="AY137" s="244" t="s">
        <v>152</v>
      </c>
    </row>
    <row r="138" spans="1:51" s="14" customFormat="1" ht="12">
      <c r="A138" s="14"/>
      <c r="B138" s="245"/>
      <c r="C138" s="246"/>
      <c r="D138" s="230" t="s">
        <v>163</v>
      </c>
      <c r="E138" s="247" t="s">
        <v>19</v>
      </c>
      <c r="F138" s="248" t="s">
        <v>625</v>
      </c>
      <c r="G138" s="246"/>
      <c r="H138" s="249">
        <v>461.93</v>
      </c>
      <c r="I138" s="250"/>
      <c r="J138" s="246"/>
      <c r="K138" s="246"/>
      <c r="L138" s="251"/>
      <c r="M138" s="252"/>
      <c r="N138" s="253"/>
      <c r="O138" s="253"/>
      <c r="P138" s="253"/>
      <c r="Q138" s="253"/>
      <c r="R138" s="253"/>
      <c r="S138" s="253"/>
      <c r="T138" s="25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5" t="s">
        <v>163</v>
      </c>
      <c r="AU138" s="255" t="s">
        <v>81</v>
      </c>
      <c r="AV138" s="14" t="s">
        <v>81</v>
      </c>
      <c r="AW138" s="14" t="s">
        <v>36</v>
      </c>
      <c r="AX138" s="14" t="s">
        <v>73</v>
      </c>
      <c r="AY138" s="255" t="s">
        <v>152</v>
      </c>
    </row>
    <row r="139" spans="1:51" s="13" customFormat="1" ht="12">
      <c r="A139" s="13"/>
      <c r="B139" s="235"/>
      <c r="C139" s="236"/>
      <c r="D139" s="230" t="s">
        <v>163</v>
      </c>
      <c r="E139" s="237" t="s">
        <v>19</v>
      </c>
      <c r="F139" s="238" t="s">
        <v>626</v>
      </c>
      <c r="G139" s="236"/>
      <c r="H139" s="237" t="s">
        <v>19</v>
      </c>
      <c r="I139" s="239"/>
      <c r="J139" s="236"/>
      <c r="K139" s="236"/>
      <c r="L139" s="240"/>
      <c r="M139" s="241"/>
      <c r="N139" s="242"/>
      <c r="O139" s="242"/>
      <c r="P139" s="242"/>
      <c r="Q139" s="242"/>
      <c r="R139" s="242"/>
      <c r="S139" s="242"/>
      <c r="T139" s="24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4" t="s">
        <v>163</v>
      </c>
      <c r="AU139" s="244" t="s">
        <v>81</v>
      </c>
      <c r="AV139" s="13" t="s">
        <v>79</v>
      </c>
      <c r="AW139" s="13" t="s">
        <v>36</v>
      </c>
      <c r="AX139" s="13" t="s">
        <v>73</v>
      </c>
      <c r="AY139" s="244" t="s">
        <v>152</v>
      </c>
    </row>
    <row r="140" spans="1:51" s="14" customFormat="1" ht="12">
      <c r="A140" s="14"/>
      <c r="B140" s="245"/>
      <c r="C140" s="246"/>
      <c r="D140" s="230" t="s">
        <v>163</v>
      </c>
      <c r="E140" s="247" t="s">
        <v>19</v>
      </c>
      <c r="F140" s="248" t="s">
        <v>627</v>
      </c>
      <c r="G140" s="246"/>
      <c r="H140" s="249">
        <v>262.12</v>
      </c>
      <c r="I140" s="250"/>
      <c r="J140" s="246"/>
      <c r="K140" s="246"/>
      <c r="L140" s="251"/>
      <c r="M140" s="252"/>
      <c r="N140" s="253"/>
      <c r="O140" s="253"/>
      <c r="P140" s="253"/>
      <c r="Q140" s="253"/>
      <c r="R140" s="253"/>
      <c r="S140" s="253"/>
      <c r="T140" s="25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5" t="s">
        <v>163</v>
      </c>
      <c r="AU140" s="255" t="s">
        <v>81</v>
      </c>
      <c r="AV140" s="14" t="s">
        <v>81</v>
      </c>
      <c r="AW140" s="14" t="s">
        <v>36</v>
      </c>
      <c r="AX140" s="14" t="s">
        <v>73</v>
      </c>
      <c r="AY140" s="255" t="s">
        <v>152</v>
      </c>
    </row>
    <row r="141" spans="1:51" s="13" customFormat="1" ht="12">
      <c r="A141" s="13"/>
      <c r="B141" s="235"/>
      <c r="C141" s="236"/>
      <c r="D141" s="230" t="s">
        <v>163</v>
      </c>
      <c r="E141" s="237" t="s">
        <v>19</v>
      </c>
      <c r="F141" s="238" t="s">
        <v>628</v>
      </c>
      <c r="G141" s="236"/>
      <c r="H141" s="237" t="s">
        <v>19</v>
      </c>
      <c r="I141" s="239"/>
      <c r="J141" s="236"/>
      <c r="K141" s="236"/>
      <c r="L141" s="240"/>
      <c r="M141" s="241"/>
      <c r="N141" s="242"/>
      <c r="O141" s="242"/>
      <c r="P141" s="242"/>
      <c r="Q141" s="242"/>
      <c r="R141" s="242"/>
      <c r="S141" s="242"/>
      <c r="T141" s="24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4" t="s">
        <v>163</v>
      </c>
      <c r="AU141" s="244" t="s">
        <v>81</v>
      </c>
      <c r="AV141" s="13" t="s">
        <v>79</v>
      </c>
      <c r="AW141" s="13" t="s">
        <v>36</v>
      </c>
      <c r="AX141" s="13" t="s">
        <v>73</v>
      </c>
      <c r="AY141" s="244" t="s">
        <v>152</v>
      </c>
    </row>
    <row r="142" spans="1:51" s="14" customFormat="1" ht="12">
      <c r="A142" s="14"/>
      <c r="B142" s="245"/>
      <c r="C142" s="246"/>
      <c r="D142" s="230" t="s">
        <v>163</v>
      </c>
      <c r="E142" s="247" t="s">
        <v>19</v>
      </c>
      <c r="F142" s="248" t="s">
        <v>629</v>
      </c>
      <c r="G142" s="246"/>
      <c r="H142" s="249">
        <v>6.5</v>
      </c>
      <c r="I142" s="250"/>
      <c r="J142" s="246"/>
      <c r="K142" s="246"/>
      <c r="L142" s="251"/>
      <c r="M142" s="252"/>
      <c r="N142" s="253"/>
      <c r="O142" s="253"/>
      <c r="P142" s="253"/>
      <c r="Q142" s="253"/>
      <c r="R142" s="253"/>
      <c r="S142" s="253"/>
      <c r="T142" s="25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5" t="s">
        <v>163</v>
      </c>
      <c r="AU142" s="255" t="s">
        <v>81</v>
      </c>
      <c r="AV142" s="14" t="s">
        <v>81</v>
      </c>
      <c r="AW142" s="14" t="s">
        <v>36</v>
      </c>
      <c r="AX142" s="14" t="s">
        <v>73</v>
      </c>
      <c r="AY142" s="255" t="s">
        <v>152</v>
      </c>
    </row>
    <row r="143" spans="1:51" s="13" customFormat="1" ht="12">
      <c r="A143" s="13"/>
      <c r="B143" s="235"/>
      <c r="C143" s="236"/>
      <c r="D143" s="230" t="s">
        <v>163</v>
      </c>
      <c r="E143" s="237" t="s">
        <v>19</v>
      </c>
      <c r="F143" s="238" t="s">
        <v>630</v>
      </c>
      <c r="G143" s="236"/>
      <c r="H143" s="237" t="s">
        <v>19</v>
      </c>
      <c r="I143" s="239"/>
      <c r="J143" s="236"/>
      <c r="K143" s="236"/>
      <c r="L143" s="240"/>
      <c r="M143" s="241"/>
      <c r="N143" s="242"/>
      <c r="O143" s="242"/>
      <c r="P143" s="242"/>
      <c r="Q143" s="242"/>
      <c r="R143" s="242"/>
      <c r="S143" s="242"/>
      <c r="T143" s="24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4" t="s">
        <v>163</v>
      </c>
      <c r="AU143" s="244" t="s">
        <v>81</v>
      </c>
      <c r="AV143" s="13" t="s">
        <v>79</v>
      </c>
      <c r="AW143" s="13" t="s">
        <v>36</v>
      </c>
      <c r="AX143" s="13" t="s">
        <v>73</v>
      </c>
      <c r="AY143" s="244" t="s">
        <v>152</v>
      </c>
    </row>
    <row r="144" spans="1:51" s="14" customFormat="1" ht="12">
      <c r="A144" s="14"/>
      <c r="B144" s="245"/>
      <c r="C144" s="246"/>
      <c r="D144" s="230" t="s">
        <v>163</v>
      </c>
      <c r="E144" s="247" t="s">
        <v>19</v>
      </c>
      <c r="F144" s="248" t="s">
        <v>631</v>
      </c>
      <c r="G144" s="246"/>
      <c r="H144" s="249">
        <v>75.95175</v>
      </c>
      <c r="I144" s="250"/>
      <c r="J144" s="246"/>
      <c r="K144" s="246"/>
      <c r="L144" s="251"/>
      <c r="M144" s="252"/>
      <c r="N144" s="253"/>
      <c r="O144" s="253"/>
      <c r="P144" s="253"/>
      <c r="Q144" s="253"/>
      <c r="R144" s="253"/>
      <c r="S144" s="253"/>
      <c r="T144" s="25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5" t="s">
        <v>163</v>
      </c>
      <c r="AU144" s="255" t="s">
        <v>81</v>
      </c>
      <c r="AV144" s="14" t="s">
        <v>81</v>
      </c>
      <c r="AW144" s="14" t="s">
        <v>36</v>
      </c>
      <c r="AX144" s="14" t="s">
        <v>73</v>
      </c>
      <c r="AY144" s="255" t="s">
        <v>152</v>
      </c>
    </row>
    <row r="145" spans="1:51" s="13" customFormat="1" ht="12">
      <c r="A145" s="13"/>
      <c r="B145" s="235"/>
      <c r="C145" s="236"/>
      <c r="D145" s="230" t="s">
        <v>163</v>
      </c>
      <c r="E145" s="237" t="s">
        <v>19</v>
      </c>
      <c r="F145" s="238" t="s">
        <v>632</v>
      </c>
      <c r="G145" s="236"/>
      <c r="H145" s="237" t="s">
        <v>19</v>
      </c>
      <c r="I145" s="239"/>
      <c r="J145" s="236"/>
      <c r="K145" s="236"/>
      <c r="L145" s="240"/>
      <c r="M145" s="241"/>
      <c r="N145" s="242"/>
      <c r="O145" s="242"/>
      <c r="P145" s="242"/>
      <c r="Q145" s="242"/>
      <c r="R145" s="242"/>
      <c r="S145" s="242"/>
      <c r="T145" s="24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4" t="s">
        <v>163</v>
      </c>
      <c r="AU145" s="244" t="s">
        <v>81</v>
      </c>
      <c r="AV145" s="13" t="s">
        <v>79</v>
      </c>
      <c r="AW145" s="13" t="s">
        <v>36</v>
      </c>
      <c r="AX145" s="13" t="s">
        <v>73</v>
      </c>
      <c r="AY145" s="244" t="s">
        <v>152</v>
      </c>
    </row>
    <row r="146" spans="1:51" s="14" customFormat="1" ht="12">
      <c r="A146" s="14"/>
      <c r="B146" s="245"/>
      <c r="C146" s="246"/>
      <c r="D146" s="230" t="s">
        <v>163</v>
      </c>
      <c r="E146" s="247" t="s">
        <v>19</v>
      </c>
      <c r="F146" s="248" t="s">
        <v>633</v>
      </c>
      <c r="G146" s="246"/>
      <c r="H146" s="249">
        <v>54.66384</v>
      </c>
      <c r="I146" s="250"/>
      <c r="J146" s="246"/>
      <c r="K146" s="246"/>
      <c r="L146" s="251"/>
      <c r="M146" s="252"/>
      <c r="N146" s="253"/>
      <c r="O146" s="253"/>
      <c r="P146" s="253"/>
      <c r="Q146" s="253"/>
      <c r="R146" s="253"/>
      <c r="S146" s="253"/>
      <c r="T146" s="25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5" t="s">
        <v>163</v>
      </c>
      <c r="AU146" s="255" t="s">
        <v>81</v>
      </c>
      <c r="AV146" s="14" t="s">
        <v>81</v>
      </c>
      <c r="AW146" s="14" t="s">
        <v>36</v>
      </c>
      <c r="AX146" s="14" t="s">
        <v>73</v>
      </c>
      <c r="AY146" s="255" t="s">
        <v>152</v>
      </c>
    </row>
    <row r="147" spans="1:51" s="13" customFormat="1" ht="12">
      <c r="A147" s="13"/>
      <c r="B147" s="235"/>
      <c r="C147" s="236"/>
      <c r="D147" s="230" t="s">
        <v>163</v>
      </c>
      <c r="E147" s="237" t="s">
        <v>19</v>
      </c>
      <c r="F147" s="238" t="s">
        <v>634</v>
      </c>
      <c r="G147" s="236"/>
      <c r="H147" s="237" t="s">
        <v>19</v>
      </c>
      <c r="I147" s="239"/>
      <c r="J147" s="236"/>
      <c r="K147" s="236"/>
      <c r="L147" s="240"/>
      <c r="M147" s="241"/>
      <c r="N147" s="242"/>
      <c r="O147" s="242"/>
      <c r="P147" s="242"/>
      <c r="Q147" s="242"/>
      <c r="R147" s="242"/>
      <c r="S147" s="242"/>
      <c r="T147" s="24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4" t="s">
        <v>163</v>
      </c>
      <c r="AU147" s="244" t="s">
        <v>81</v>
      </c>
      <c r="AV147" s="13" t="s">
        <v>79</v>
      </c>
      <c r="AW147" s="13" t="s">
        <v>36</v>
      </c>
      <c r="AX147" s="13" t="s">
        <v>73</v>
      </c>
      <c r="AY147" s="244" t="s">
        <v>152</v>
      </c>
    </row>
    <row r="148" spans="1:51" s="14" customFormat="1" ht="12">
      <c r="A148" s="14"/>
      <c r="B148" s="245"/>
      <c r="C148" s="246"/>
      <c r="D148" s="230" t="s">
        <v>163</v>
      </c>
      <c r="E148" s="247" t="s">
        <v>19</v>
      </c>
      <c r="F148" s="248" t="s">
        <v>635</v>
      </c>
      <c r="G148" s="246"/>
      <c r="H148" s="249">
        <v>112.056</v>
      </c>
      <c r="I148" s="250"/>
      <c r="J148" s="246"/>
      <c r="K148" s="246"/>
      <c r="L148" s="251"/>
      <c r="M148" s="252"/>
      <c r="N148" s="253"/>
      <c r="O148" s="253"/>
      <c r="P148" s="253"/>
      <c r="Q148" s="253"/>
      <c r="R148" s="253"/>
      <c r="S148" s="253"/>
      <c r="T148" s="25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5" t="s">
        <v>163</v>
      </c>
      <c r="AU148" s="255" t="s">
        <v>81</v>
      </c>
      <c r="AV148" s="14" t="s">
        <v>81</v>
      </c>
      <c r="AW148" s="14" t="s">
        <v>36</v>
      </c>
      <c r="AX148" s="14" t="s">
        <v>73</v>
      </c>
      <c r="AY148" s="255" t="s">
        <v>152</v>
      </c>
    </row>
    <row r="149" spans="1:51" s="13" customFormat="1" ht="12">
      <c r="A149" s="13"/>
      <c r="B149" s="235"/>
      <c r="C149" s="236"/>
      <c r="D149" s="230" t="s">
        <v>163</v>
      </c>
      <c r="E149" s="237" t="s">
        <v>19</v>
      </c>
      <c r="F149" s="238" t="s">
        <v>636</v>
      </c>
      <c r="G149" s="236"/>
      <c r="H149" s="237" t="s">
        <v>19</v>
      </c>
      <c r="I149" s="239"/>
      <c r="J149" s="236"/>
      <c r="K149" s="236"/>
      <c r="L149" s="240"/>
      <c r="M149" s="241"/>
      <c r="N149" s="242"/>
      <c r="O149" s="242"/>
      <c r="P149" s="242"/>
      <c r="Q149" s="242"/>
      <c r="R149" s="242"/>
      <c r="S149" s="242"/>
      <c r="T149" s="24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4" t="s">
        <v>163</v>
      </c>
      <c r="AU149" s="244" t="s">
        <v>81</v>
      </c>
      <c r="AV149" s="13" t="s">
        <v>79</v>
      </c>
      <c r="AW149" s="13" t="s">
        <v>36</v>
      </c>
      <c r="AX149" s="13" t="s">
        <v>73</v>
      </c>
      <c r="AY149" s="244" t="s">
        <v>152</v>
      </c>
    </row>
    <row r="150" spans="1:51" s="13" customFormat="1" ht="12">
      <c r="A150" s="13"/>
      <c r="B150" s="235"/>
      <c r="C150" s="236"/>
      <c r="D150" s="230" t="s">
        <v>163</v>
      </c>
      <c r="E150" s="237" t="s">
        <v>19</v>
      </c>
      <c r="F150" s="238" t="s">
        <v>637</v>
      </c>
      <c r="G150" s="236"/>
      <c r="H150" s="237" t="s">
        <v>19</v>
      </c>
      <c r="I150" s="239"/>
      <c r="J150" s="236"/>
      <c r="K150" s="236"/>
      <c r="L150" s="240"/>
      <c r="M150" s="241"/>
      <c r="N150" s="242"/>
      <c r="O150" s="242"/>
      <c r="P150" s="242"/>
      <c r="Q150" s="242"/>
      <c r="R150" s="242"/>
      <c r="S150" s="242"/>
      <c r="T150" s="24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4" t="s">
        <v>163</v>
      </c>
      <c r="AU150" s="244" t="s">
        <v>81</v>
      </c>
      <c r="AV150" s="13" t="s">
        <v>79</v>
      </c>
      <c r="AW150" s="13" t="s">
        <v>36</v>
      </c>
      <c r="AX150" s="13" t="s">
        <v>73</v>
      </c>
      <c r="AY150" s="244" t="s">
        <v>152</v>
      </c>
    </row>
    <row r="151" spans="1:51" s="14" customFormat="1" ht="12">
      <c r="A151" s="14"/>
      <c r="B151" s="245"/>
      <c r="C151" s="246"/>
      <c r="D151" s="230" t="s">
        <v>163</v>
      </c>
      <c r="E151" s="247" t="s">
        <v>19</v>
      </c>
      <c r="F151" s="248" t="s">
        <v>638</v>
      </c>
      <c r="G151" s="246"/>
      <c r="H151" s="249">
        <v>87.975</v>
      </c>
      <c r="I151" s="250"/>
      <c r="J151" s="246"/>
      <c r="K151" s="246"/>
      <c r="L151" s="251"/>
      <c r="M151" s="252"/>
      <c r="N151" s="253"/>
      <c r="O151" s="253"/>
      <c r="P151" s="253"/>
      <c r="Q151" s="253"/>
      <c r="R151" s="253"/>
      <c r="S151" s="253"/>
      <c r="T151" s="25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5" t="s">
        <v>163</v>
      </c>
      <c r="AU151" s="255" t="s">
        <v>81</v>
      </c>
      <c r="AV151" s="14" t="s">
        <v>81</v>
      </c>
      <c r="AW151" s="14" t="s">
        <v>36</v>
      </c>
      <c r="AX151" s="14" t="s">
        <v>73</v>
      </c>
      <c r="AY151" s="255" t="s">
        <v>152</v>
      </c>
    </row>
    <row r="152" spans="1:51" s="13" customFormat="1" ht="12">
      <c r="A152" s="13"/>
      <c r="B152" s="235"/>
      <c r="C152" s="236"/>
      <c r="D152" s="230" t="s">
        <v>163</v>
      </c>
      <c r="E152" s="237" t="s">
        <v>19</v>
      </c>
      <c r="F152" s="238" t="s">
        <v>639</v>
      </c>
      <c r="G152" s="236"/>
      <c r="H152" s="237" t="s">
        <v>19</v>
      </c>
      <c r="I152" s="239"/>
      <c r="J152" s="236"/>
      <c r="K152" s="236"/>
      <c r="L152" s="240"/>
      <c r="M152" s="241"/>
      <c r="N152" s="242"/>
      <c r="O152" s="242"/>
      <c r="P152" s="242"/>
      <c r="Q152" s="242"/>
      <c r="R152" s="242"/>
      <c r="S152" s="242"/>
      <c r="T152" s="24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4" t="s">
        <v>163</v>
      </c>
      <c r="AU152" s="244" t="s">
        <v>81</v>
      </c>
      <c r="AV152" s="13" t="s">
        <v>79</v>
      </c>
      <c r="AW152" s="13" t="s">
        <v>36</v>
      </c>
      <c r="AX152" s="13" t="s">
        <v>73</v>
      </c>
      <c r="AY152" s="244" t="s">
        <v>152</v>
      </c>
    </row>
    <row r="153" spans="1:51" s="14" customFormat="1" ht="12">
      <c r="A153" s="14"/>
      <c r="B153" s="245"/>
      <c r="C153" s="246"/>
      <c r="D153" s="230" t="s">
        <v>163</v>
      </c>
      <c r="E153" s="247" t="s">
        <v>19</v>
      </c>
      <c r="F153" s="248" t="s">
        <v>640</v>
      </c>
      <c r="G153" s="246"/>
      <c r="H153" s="249">
        <v>81.6</v>
      </c>
      <c r="I153" s="250"/>
      <c r="J153" s="246"/>
      <c r="K153" s="246"/>
      <c r="L153" s="251"/>
      <c r="M153" s="252"/>
      <c r="N153" s="253"/>
      <c r="O153" s="253"/>
      <c r="P153" s="253"/>
      <c r="Q153" s="253"/>
      <c r="R153" s="253"/>
      <c r="S153" s="253"/>
      <c r="T153" s="25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5" t="s">
        <v>163</v>
      </c>
      <c r="AU153" s="255" t="s">
        <v>81</v>
      </c>
      <c r="AV153" s="14" t="s">
        <v>81</v>
      </c>
      <c r="AW153" s="14" t="s">
        <v>36</v>
      </c>
      <c r="AX153" s="14" t="s">
        <v>73</v>
      </c>
      <c r="AY153" s="255" t="s">
        <v>152</v>
      </c>
    </row>
    <row r="154" spans="1:51" s="13" customFormat="1" ht="12">
      <c r="A154" s="13"/>
      <c r="B154" s="235"/>
      <c r="C154" s="236"/>
      <c r="D154" s="230" t="s">
        <v>163</v>
      </c>
      <c r="E154" s="237" t="s">
        <v>19</v>
      </c>
      <c r="F154" s="238" t="s">
        <v>641</v>
      </c>
      <c r="G154" s="236"/>
      <c r="H154" s="237" t="s">
        <v>19</v>
      </c>
      <c r="I154" s="239"/>
      <c r="J154" s="236"/>
      <c r="K154" s="236"/>
      <c r="L154" s="240"/>
      <c r="M154" s="241"/>
      <c r="N154" s="242"/>
      <c r="O154" s="242"/>
      <c r="P154" s="242"/>
      <c r="Q154" s="242"/>
      <c r="R154" s="242"/>
      <c r="S154" s="242"/>
      <c r="T154" s="24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4" t="s">
        <v>163</v>
      </c>
      <c r="AU154" s="244" t="s">
        <v>81</v>
      </c>
      <c r="AV154" s="13" t="s">
        <v>79</v>
      </c>
      <c r="AW154" s="13" t="s">
        <v>36</v>
      </c>
      <c r="AX154" s="13" t="s">
        <v>73</v>
      </c>
      <c r="AY154" s="244" t="s">
        <v>152</v>
      </c>
    </row>
    <row r="155" spans="1:51" s="14" customFormat="1" ht="12">
      <c r="A155" s="14"/>
      <c r="B155" s="245"/>
      <c r="C155" s="246"/>
      <c r="D155" s="230" t="s">
        <v>163</v>
      </c>
      <c r="E155" s="247" t="s">
        <v>19</v>
      </c>
      <c r="F155" s="248" t="s">
        <v>642</v>
      </c>
      <c r="G155" s="246"/>
      <c r="H155" s="249">
        <v>35.2</v>
      </c>
      <c r="I155" s="250"/>
      <c r="J155" s="246"/>
      <c r="K155" s="246"/>
      <c r="L155" s="251"/>
      <c r="M155" s="252"/>
      <c r="N155" s="253"/>
      <c r="O155" s="253"/>
      <c r="P155" s="253"/>
      <c r="Q155" s="253"/>
      <c r="R155" s="253"/>
      <c r="S155" s="253"/>
      <c r="T155" s="25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5" t="s">
        <v>163</v>
      </c>
      <c r="AU155" s="255" t="s">
        <v>81</v>
      </c>
      <c r="AV155" s="14" t="s">
        <v>81</v>
      </c>
      <c r="AW155" s="14" t="s">
        <v>36</v>
      </c>
      <c r="AX155" s="14" t="s">
        <v>73</v>
      </c>
      <c r="AY155" s="255" t="s">
        <v>152</v>
      </c>
    </row>
    <row r="156" spans="1:51" s="13" customFormat="1" ht="12">
      <c r="A156" s="13"/>
      <c r="B156" s="235"/>
      <c r="C156" s="236"/>
      <c r="D156" s="230" t="s">
        <v>163</v>
      </c>
      <c r="E156" s="237" t="s">
        <v>19</v>
      </c>
      <c r="F156" s="238" t="s">
        <v>643</v>
      </c>
      <c r="G156" s="236"/>
      <c r="H156" s="237" t="s">
        <v>19</v>
      </c>
      <c r="I156" s="239"/>
      <c r="J156" s="236"/>
      <c r="K156" s="236"/>
      <c r="L156" s="240"/>
      <c r="M156" s="241"/>
      <c r="N156" s="242"/>
      <c r="O156" s="242"/>
      <c r="P156" s="242"/>
      <c r="Q156" s="242"/>
      <c r="R156" s="242"/>
      <c r="S156" s="242"/>
      <c r="T156" s="24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4" t="s">
        <v>163</v>
      </c>
      <c r="AU156" s="244" t="s">
        <v>81</v>
      </c>
      <c r="AV156" s="13" t="s">
        <v>79</v>
      </c>
      <c r="AW156" s="13" t="s">
        <v>36</v>
      </c>
      <c r="AX156" s="13" t="s">
        <v>73</v>
      </c>
      <c r="AY156" s="244" t="s">
        <v>152</v>
      </c>
    </row>
    <row r="157" spans="1:51" s="14" customFormat="1" ht="12">
      <c r="A157" s="14"/>
      <c r="B157" s="245"/>
      <c r="C157" s="246"/>
      <c r="D157" s="230" t="s">
        <v>163</v>
      </c>
      <c r="E157" s="247" t="s">
        <v>19</v>
      </c>
      <c r="F157" s="248" t="s">
        <v>644</v>
      </c>
      <c r="G157" s="246"/>
      <c r="H157" s="249">
        <v>0.68</v>
      </c>
      <c r="I157" s="250"/>
      <c r="J157" s="246"/>
      <c r="K157" s="246"/>
      <c r="L157" s="251"/>
      <c r="M157" s="252"/>
      <c r="N157" s="253"/>
      <c r="O157" s="253"/>
      <c r="P157" s="253"/>
      <c r="Q157" s="253"/>
      <c r="R157" s="253"/>
      <c r="S157" s="253"/>
      <c r="T157" s="25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5" t="s">
        <v>163</v>
      </c>
      <c r="AU157" s="255" t="s">
        <v>81</v>
      </c>
      <c r="AV157" s="14" t="s">
        <v>81</v>
      </c>
      <c r="AW157" s="14" t="s">
        <v>36</v>
      </c>
      <c r="AX157" s="14" t="s">
        <v>73</v>
      </c>
      <c r="AY157" s="255" t="s">
        <v>152</v>
      </c>
    </row>
    <row r="158" spans="1:51" s="13" customFormat="1" ht="12">
      <c r="A158" s="13"/>
      <c r="B158" s="235"/>
      <c r="C158" s="236"/>
      <c r="D158" s="230" t="s">
        <v>163</v>
      </c>
      <c r="E158" s="237" t="s">
        <v>19</v>
      </c>
      <c r="F158" s="238" t="s">
        <v>645</v>
      </c>
      <c r="G158" s="236"/>
      <c r="H158" s="237" t="s">
        <v>19</v>
      </c>
      <c r="I158" s="239"/>
      <c r="J158" s="236"/>
      <c r="K158" s="236"/>
      <c r="L158" s="240"/>
      <c r="M158" s="241"/>
      <c r="N158" s="242"/>
      <c r="O158" s="242"/>
      <c r="P158" s="242"/>
      <c r="Q158" s="242"/>
      <c r="R158" s="242"/>
      <c r="S158" s="242"/>
      <c r="T158" s="24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4" t="s">
        <v>163</v>
      </c>
      <c r="AU158" s="244" t="s">
        <v>81</v>
      </c>
      <c r="AV158" s="13" t="s">
        <v>79</v>
      </c>
      <c r="AW158" s="13" t="s">
        <v>36</v>
      </c>
      <c r="AX158" s="13" t="s">
        <v>73</v>
      </c>
      <c r="AY158" s="244" t="s">
        <v>152</v>
      </c>
    </row>
    <row r="159" spans="1:51" s="14" customFormat="1" ht="12">
      <c r="A159" s="14"/>
      <c r="B159" s="245"/>
      <c r="C159" s="246"/>
      <c r="D159" s="230" t="s">
        <v>163</v>
      </c>
      <c r="E159" s="247" t="s">
        <v>19</v>
      </c>
      <c r="F159" s="248" t="s">
        <v>646</v>
      </c>
      <c r="G159" s="246"/>
      <c r="H159" s="249">
        <v>130.1448</v>
      </c>
      <c r="I159" s="250"/>
      <c r="J159" s="246"/>
      <c r="K159" s="246"/>
      <c r="L159" s="251"/>
      <c r="M159" s="252"/>
      <c r="N159" s="253"/>
      <c r="O159" s="253"/>
      <c r="P159" s="253"/>
      <c r="Q159" s="253"/>
      <c r="R159" s="253"/>
      <c r="S159" s="253"/>
      <c r="T159" s="25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5" t="s">
        <v>163</v>
      </c>
      <c r="AU159" s="255" t="s">
        <v>81</v>
      </c>
      <c r="AV159" s="14" t="s">
        <v>81</v>
      </c>
      <c r="AW159" s="14" t="s">
        <v>36</v>
      </c>
      <c r="AX159" s="14" t="s">
        <v>73</v>
      </c>
      <c r="AY159" s="255" t="s">
        <v>152</v>
      </c>
    </row>
    <row r="160" spans="1:51" s="15" customFormat="1" ht="12">
      <c r="A160" s="15"/>
      <c r="B160" s="256"/>
      <c r="C160" s="257"/>
      <c r="D160" s="230" t="s">
        <v>163</v>
      </c>
      <c r="E160" s="258" t="s">
        <v>19</v>
      </c>
      <c r="F160" s="259" t="s">
        <v>167</v>
      </c>
      <c r="G160" s="257"/>
      <c r="H160" s="260">
        <v>1308.82139</v>
      </c>
      <c r="I160" s="261"/>
      <c r="J160" s="257"/>
      <c r="K160" s="257"/>
      <c r="L160" s="262"/>
      <c r="M160" s="263"/>
      <c r="N160" s="264"/>
      <c r="O160" s="264"/>
      <c r="P160" s="264"/>
      <c r="Q160" s="264"/>
      <c r="R160" s="264"/>
      <c r="S160" s="264"/>
      <c r="T160" s="26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66" t="s">
        <v>163</v>
      </c>
      <c r="AU160" s="266" t="s">
        <v>81</v>
      </c>
      <c r="AV160" s="15" t="s">
        <v>159</v>
      </c>
      <c r="AW160" s="15" t="s">
        <v>36</v>
      </c>
      <c r="AX160" s="15" t="s">
        <v>79</v>
      </c>
      <c r="AY160" s="266" t="s">
        <v>152</v>
      </c>
    </row>
    <row r="161" spans="1:65" s="2" customFormat="1" ht="19.8" customHeight="1">
      <c r="A161" s="40"/>
      <c r="B161" s="41"/>
      <c r="C161" s="217" t="s">
        <v>202</v>
      </c>
      <c r="D161" s="217" t="s">
        <v>154</v>
      </c>
      <c r="E161" s="218" t="s">
        <v>203</v>
      </c>
      <c r="F161" s="219" t="s">
        <v>204</v>
      </c>
      <c r="G161" s="220" t="s">
        <v>183</v>
      </c>
      <c r="H161" s="221">
        <v>33.693</v>
      </c>
      <c r="I161" s="222"/>
      <c r="J161" s="223">
        <f>ROUND(I161*H161,2)</f>
        <v>0</v>
      </c>
      <c r="K161" s="219" t="s">
        <v>158</v>
      </c>
      <c r="L161" s="46"/>
      <c r="M161" s="224" t="s">
        <v>19</v>
      </c>
      <c r="N161" s="225" t="s">
        <v>44</v>
      </c>
      <c r="O161" s="86"/>
      <c r="P161" s="226">
        <f>O161*H161</f>
        <v>0</v>
      </c>
      <c r="Q161" s="226">
        <v>0</v>
      </c>
      <c r="R161" s="226">
        <f>Q161*H161</f>
        <v>0</v>
      </c>
      <c r="S161" s="226">
        <v>0</v>
      </c>
      <c r="T161" s="227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28" t="s">
        <v>159</v>
      </c>
      <c r="AT161" s="228" t="s">
        <v>154</v>
      </c>
      <c r="AU161" s="228" t="s">
        <v>81</v>
      </c>
      <c r="AY161" s="19" t="s">
        <v>152</v>
      </c>
      <c r="BE161" s="229">
        <f>IF(N161="základní",J161,0)</f>
        <v>0</v>
      </c>
      <c r="BF161" s="229">
        <f>IF(N161="snížená",J161,0)</f>
        <v>0</v>
      </c>
      <c r="BG161" s="229">
        <f>IF(N161="zákl. přenesená",J161,0)</f>
        <v>0</v>
      </c>
      <c r="BH161" s="229">
        <f>IF(N161="sníž. přenesená",J161,0)</f>
        <v>0</v>
      </c>
      <c r="BI161" s="229">
        <f>IF(N161="nulová",J161,0)</f>
        <v>0</v>
      </c>
      <c r="BJ161" s="19" t="s">
        <v>79</v>
      </c>
      <c r="BK161" s="229">
        <f>ROUND(I161*H161,2)</f>
        <v>0</v>
      </c>
      <c r="BL161" s="19" t="s">
        <v>159</v>
      </c>
      <c r="BM161" s="228" t="s">
        <v>647</v>
      </c>
    </row>
    <row r="162" spans="1:47" s="2" customFormat="1" ht="12">
      <c r="A162" s="40"/>
      <c r="B162" s="41"/>
      <c r="C162" s="42"/>
      <c r="D162" s="230" t="s">
        <v>161</v>
      </c>
      <c r="E162" s="42"/>
      <c r="F162" s="231" t="s">
        <v>206</v>
      </c>
      <c r="G162" s="42"/>
      <c r="H162" s="42"/>
      <c r="I162" s="232"/>
      <c r="J162" s="42"/>
      <c r="K162" s="42"/>
      <c r="L162" s="46"/>
      <c r="M162" s="233"/>
      <c r="N162" s="234"/>
      <c r="O162" s="86"/>
      <c r="P162" s="86"/>
      <c r="Q162" s="86"/>
      <c r="R162" s="86"/>
      <c r="S162" s="86"/>
      <c r="T162" s="87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T162" s="19" t="s">
        <v>161</v>
      </c>
      <c r="AU162" s="19" t="s">
        <v>81</v>
      </c>
    </row>
    <row r="163" spans="1:51" s="13" customFormat="1" ht="12">
      <c r="A163" s="13"/>
      <c r="B163" s="235"/>
      <c r="C163" s="236"/>
      <c r="D163" s="230" t="s">
        <v>163</v>
      </c>
      <c r="E163" s="237" t="s">
        <v>19</v>
      </c>
      <c r="F163" s="238" t="s">
        <v>648</v>
      </c>
      <c r="G163" s="236"/>
      <c r="H163" s="237" t="s">
        <v>19</v>
      </c>
      <c r="I163" s="239"/>
      <c r="J163" s="236"/>
      <c r="K163" s="236"/>
      <c r="L163" s="240"/>
      <c r="M163" s="241"/>
      <c r="N163" s="242"/>
      <c r="O163" s="242"/>
      <c r="P163" s="242"/>
      <c r="Q163" s="242"/>
      <c r="R163" s="242"/>
      <c r="S163" s="242"/>
      <c r="T163" s="24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4" t="s">
        <v>163</v>
      </c>
      <c r="AU163" s="244" t="s">
        <v>81</v>
      </c>
      <c r="AV163" s="13" t="s">
        <v>79</v>
      </c>
      <c r="AW163" s="13" t="s">
        <v>36</v>
      </c>
      <c r="AX163" s="13" t="s">
        <v>73</v>
      </c>
      <c r="AY163" s="244" t="s">
        <v>152</v>
      </c>
    </row>
    <row r="164" spans="1:51" s="14" customFormat="1" ht="12">
      <c r="A164" s="14"/>
      <c r="B164" s="245"/>
      <c r="C164" s="246"/>
      <c r="D164" s="230" t="s">
        <v>163</v>
      </c>
      <c r="E164" s="247" t="s">
        <v>19</v>
      </c>
      <c r="F164" s="248" t="s">
        <v>649</v>
      </c>
      <c r="G164" s="246"/>
      <c r="H164" s="249">
        <v>1.2</v>
      </c>
      <c r="I164" s="250"/>
      <c r="J164" s="246"/>
      <c r="K164" s="246"/>
      <c r="L164" s="251"/>
      <c r="M164" s="252"/>
      <c r="N164" s="253"/>
      <c r="O164" s="253"/>
      <c r="P164" s="253"/>
      <c r="Q164" s="253"/>
      <c r="R164" s="253"/>
      <c r="S164" s="253"/>
      <c r="T164" s="25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5" t="s">
        <v>163</v>
      </c>
      <c r="AU164" s="255" t="s">
        <v>81</v>
      </c>
      <c r="AV164" s="14" t="s">
        <v>81</v>
      </c>
      <c r="AW164" s="14" t="s">
        <v>36</v>
      </c>
      <c r="AX164" s="14" t="s">
        <v>73</v>
      </c>
      <c r="AY164" s="255" t="s">
        <v>152</v>
      </c>
    </row>
    <row r="165" spans="1:51" s="13" customFormat="1" ht="12">
      <c r="A165" s="13"/>
      <c r="B165" s="235"/>
      <c r="C165" s="236"/>
      <c r="D165" s="230" t="s">
        <v>163</v>
      </c>
      <c r="E165" s="237" t="s">
        <v>19</v>
      </c>
      <c r="F165" s="238" t="s">
        <v>650</v>
      </c>
      <c r="G165" s="236"/>
      <c r="H165" s="237" t="s">
        <v>19</v>
      </c>
      <c r="I165" s="239"/>
      <c r="J165" s="236"/>
      <c r="K165" s="236"/>
      <c r="L165" s="240"/>
      <c r="M165" s="241"/>
      <c r="N165" s="242"/>
      <c r="O165" s="242"/>
      <c r="P165" s="242"/>
      <c r="Q165" s="242"/>
      <c r="R165" s="242"/>
      <c r="S165" s="242"/>
      <c r="T165" s="24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4" t="s">
        <v>163</v>
      </c>
      <c r="AU165" s="244" t="s">
        <v>81</v>
      </c>
      <c r="AV165" s="13" t="s">
        <v>79</v>
      </c>
      <c r="AW165" s="13" t="s">
        <v>36</v>
      </c>
      <c r="AX165" s="13" t="s">
        <v>73</v>
      </c>
      <c r="AY165" s="244" t="s">
        <v>152</v>
      </c>
    </row>
    <row r="166" spans="1:51" s="13" customFormat="1" ht="12">
      <c r="A166" s="13"/>
      <c r="B166" s="235"/>
      <c r="C166" s="236"/>
      <c r="D166" s="230" t="s">
        <v>163</v>
      </c>
      <c r="E166" s="237" t="s">
        <v>19</v>
      </c>
      <c r="F166" s="238" t="s">
        <v>651</v>
      </c>
      <c r="G166" s="236"/>
      <c r="H166" s="237" t="s">
        <v>19</v>
      </c>
      <c r="I166" s="239"/>
      <c r="J166" s="236"/>
      <c r="K166" s="236"/>
      <c r="L166" s="240"/>
      <c r="M166" s="241"/>
      <c r="N166" s="242"/>
      <c r="O166" s="242"/>
      <c r="P166" s="242"/>
      <c r="Q166" s="242"/>
      <c r="R166" s="242"/>
      <c r="S166" s="242"/>
      <c r="T166" s="24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4" t="s">
        <v>163</v>
      </c>
      <c r="AU166" s="244" t="s">
        <v>81</v>
      </c>
      <c r="AV166" s="13" t="s">
        <v>79</v>
      </c>
      <c r="AW166" s="13" t="s">
        <v>36</v>
      </c>
      <c r="AX166" s="13" t="s">
        <v>73</v>
      </c>
      <c r="AY166" s="244" t="s">
        <v>152</v>
      </c>
    </row>
    <row r="167" spans="1:51" s="14" customFormat="1" ht="12">
      <c r="A167" s="14"/>
      <c r="B167" s="245"/>
      <c r="C167" s="246"/>
      <c r="D167" s="230" t="s">
        <v>163</v>
      </c>
      <c r="E167" s="247" t="s">
        <v>19</v>
      </c>
      <c r="F167" s="248" t="s">
        <v>652</v>
      </c>
      <c r="G167" s="246"/>
      <c r="H167" s="249">
        <v>20.128</v>
      </c>
      <c r="I167" s="250"/>
      <c r="J167" s="246"/>
      <c r="K167" s="246"/>
      <c r="L167" s="251"/>
      <c r="M167" s="252"/>
      <c r="N167" s="253"/>
      <c r="O167" s="253"/>
      <c r="P167" s="253"/>
      <c r="Q167" s="253"/>
      <c r="R167" s="253"/>
      <c r="S167" s="253"/>
      <c r="T167" s="25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5" t="s">
        <v>163</v>
      </c>
      <c r="AU167" s="255" t="s">
        <v>81</v>
      </c>
      <c r="AV167" s="14" t="s">
        <v>81</v>
      </c>
      <c r="AW167" s="14" t="s">
        <v>36</v>
      </c>
      <c r="AX167" s="14" t="s">
        <v>73</v>
      </c>
      <c r="AY167" s="255" t="s">
        <v>152</v>
      </c>
    </row>
    <row r="168" spans="1:51" s="13" customFormat="1" ht="12">
      <c r="A168" s="13"/>
      <c r="B168" s="235"/>
      <c r="C168" s="236"/>
      <c r="D168" s="230" t="s">
        <v>163</v>
      </c>
      <c r="E168" s="237" t="s">
        <v>19</v>
      </c>
      <c r="F168" s="238" t="s">
        <v>653</v>
      </c>
      <c r="G168" s="236"/>
      <c r="H168" s="237" t="s">
        <v>19</v>
      </c>
      <c r="I168" s="239"/>
      <c r="J168" s="236"/>
      <c r="K168" s="236"/>
      <c r="L168" s="240"/>
      <c r="M168" s="241"/>
      <c r="N168" s="242"/>
      <c r="O168" s="242"/>
      <c r="P168" s="242"/>
      <c r="Q168" s="242"/>
      <c r="R168" s="242"/>
      <c r="S168" s="242"/>
      <c r="T168" s="24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4" t="s">
        <v>163</v>
      </c>
      <c r="AU168" s="244" t="s">
        <v>81</v>
      </c>
      <c r="AV168" s="13" t="s">
        <v>79</v>
      </c>
      <c r="AW168" s="13" t="s">
        <v>36</v>
      </c>
      <c r="AX168" s="13" t="s">
        <v>73</v>
      </c>
      <c r="AY168" s="244" t="s">
        <v>152</v>
      </c>
    </row>
    <row r="169" spans="1:51" s="13" customFormat="1" ht="12">
      <c r="A169" s="13"/>
      <c r="B169" s="235"/>
      <c r="C169" s="236"/>
      <c r="D169" s="230" t="s">
        <v>163</v>
      </c>
      <c r="E169" s="237" t="s">
        <v>19</v>
      </c>
      <c r="F169" s="238" t="s">
        <v>654</v>
      </c>
      <c r="G169" s="236"/>
      <c r="H169" s="237" t="s">
        <v>19</v>
      </c>
      <c r="I169" s="239"/>
      <c r="J169" s="236"/>
      <c r="K169" s="236"/>
      <c r="L169" s="240"/>
      <c r="M169" s="241"/>
      <c r="N169" s="242"/>
      <c r="O169" s="242"/>
      <c r="P169" s="242"/>
      <c r="Q169" s="242"/>
      <c r="R169" s="242"/>
      <c r="S169" s="242"/>
      <c r="T169" s="24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4" t="s">
        <v>163</v>
      </c>
      <c r="AU169" s="244" t="s">
        <v>81</v>
      </c>
      <c r="AV169" s="13" t="s">
        <v>79</v>
      </c>
      <c r="AW169" s="13" t="s">
        <v>36</v>
      </c>
      <c r="AX169" s="13" t="s">
        <v>73</v>
      </c>
      <c r="AY169" s="244" t="s">
        <v>152</v>
      </c>
    </row>
    <row r="170" spans="1:51" s="14" customFormat="1" ht="12">
      <c r="A170" s="14"/>
      <c r="B170" s="245"/>
      <c r="C170" s="246"/>
      <c r="D170" s="230" t="s">
        <v>163</v>
      </c>
      <c r="E170" s="247" t="s">
        <v>19</v>
      </c>
      <c r="F170" s="248" t="s">
        <v>655</v>
      </c>
      <c r="G170" s="246"/>
      <c r="H170" s="249">
        <v>2.1816</v>
      </c>
      <c r="I170" s="250"/>
      <c r="J170" s="246"/>
      <c r="K170" s="246"/>
      <c r="L170" s="251"/>
      <c r="M170" s="252"/>
      <c r="N170" s="253"/>
      <c r="O170" s="253"/>
      <c r="P170" s="253"/>
      <c r="Q170" s="253"/>
      <c r="R170" s="253"/>
      <c r="S170" s="253"/>
      <c r="T170" s="25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5" t="s">
        <v>163</v>
      </c>
      <c r="AU170" s="255" t="s">
        <v>81</v>
      </c>
      <c r="AV170" s="14" t="s">
        <v>81</v>
      </c>
      <c r="AW170" s="14" t="s">
        <v>36</v>
      </c>
      <c r="AX170" s="14" t="s">
        <v>73</v>
      </c>
      <c r="AY170" s="255" t="s">
        <v>152</v>
      </c>
    </row>
    <row r="171" spans="1:51" s="13" customFormat="1" ht="12">
      <c r="A171" s="13"/>
      <c r="B171" s="235"/>
      <c r="C171" s="236"/>
      <c r="D171" s="230" t="s">
        <v>163</v>
      </c>
      <c r="E171" s="237" t="s">
        <v>19</v>
      </c>
      <c r="F171" s="238" t="s">
        <v>656</v>
      </c>
      <c r="G171" s="236"/>
      <c r="H171" s="237" t="s">
        <v>19</v>
      </c>
      <c r="I171" s="239"/>
      <c r="J171" s="236"/>
      <c r="K171" s="236"/>
      <c r="L171" s="240"/>
      <c r="M171" s="241"/>
      <c r="N171" s="242"/>
      <c r="O171" s="242"/>
      <c r="P171" s="242"/>
      <c r="Q171" s="242"/>
      <c r="R171" s="242"/>
      <c r="S171" s="242"/>
      <c r="T171" s="24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4" t="s">
        <v>163</v>
      </c>
      <c r="AU171" s="244" t="s">
        <v>81</v>
      </c>
      <c r="AV171" s="13" t="s">
        <v>79</v>
      </c>
      <c r="AW171" s="13" t="s">
        <v>36</v>
      </c>
      <c r="AX171" s="13" t="s">
        <v>73</v>
      </c>
      <c r="AY171" s="244" t="s">
        <v>152</v>
      </c>
    </row>
    <row r="172" spans="1:51" s="14" customFormat="1" ht="12">
      <c r="A172" s="14"/>
      <c r="B172" s="245"/>
      <c r="C172" s="246"/>
      <c r="D172" s="230" t="s">
        <v>163</v>
      </c>
      <c r="E172" s="247" t="s">
        <v>19</v>
      </c>
      <c r="F172" s="248" t="s">
        <v>657</v>
      </c>
      <c r="G172" s="246"/>
      <c r="H172" s="249">
        <v>3.8112</v>
      </c>
      <c r="I172" s="250"/>
      <c r="J172" s="246"/>
      <c r="K172" s="246"/>
      <c r="L172" s="251"/>
      <c r="M172" s="252"/>
      <c r="N172" s="253"/>
      <c r="O172" s="253"/>
      <c r="P172" s="253"/>
      <c r="Q172" s="253"/>
      <c r="R172" s="253"/>
      <c r="S172" s="253"/>
      <c r="T172" s="25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5" t="s">
        <v>163</v>
      </c>
      <c r="AU172" s="255" t="s">
        <v>81</v>
      </c>
      <c r="AV172" s="14" t="s">
        <v>81</v>
      </c>
      <c r="AW172" s="14" t="s">
        <v>36</v>
      </c>
      <c r="AX172" s="14" t="s">
        <v>73</v>
      </c>
      <c r="AY172" s="255" t="s">
        <v>152</v>
      </c>
    </row>
    <row r="173" spans="1:51" s="13" customFormat="1" ht="12">
      <c r="A173" s="13"/>
      <c r="B173" s="235"/>
      <c r="C173" s="236"/>
      <c r="D173" s="230" t="s">
        <v>163</v>
      </c>
      <c r="E173" s="237" t="s">
        <v>19</v>
      </c>
      <c r="F173" s="238" t="s">
        <v>658</v>
      </c>
      <c r="G173" s="236"/>
      <c r="H173" s="237" t="s">
        <v>19</v>
      </c>
      <c r="I173" s="239"/>
      <c r="J173" s="236"/>
      <c r="K173" s="236"/>
      <c r="L173" s="240"/>
      <c r="M173" s="241"/>
      <c r="N173" s="242"/>
      <c r="O173" s="242"/>
      <c r="P173" s="242"/>
      <c r="Q173" s="242"/>
      <c r="R173" s="242"/>
      <c r="S173" s="242"/>
      <c r="T173" s="24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4" t="s">
        <v>163</v>
      </c>
      <c r="AU173" s="244" t="s">
        <v>81</v>
      </c>
      <c r="AV173" s="13" t="s">
        <v>79</v>
      </c>
      <c r="AW173" s="13" t="s">
        <v>36</v>
      </c>
      <c r="AX173" s="13" t="s">
        <v>73</v>
      </c>
      <c r="AY173" s="244" t="s">
        <v>152</v>
      </c>
    </row>
    <row r="174" spans="1:51" s="13" customFormat="1" ht="12">
      <c r="A174" s="13"/>
      <c r="B174" s="235"/>
      <c r="C174" s="236"/>
      <c r="D174" s="230" t="s">
        <v>163</v>
      </c>
      <c r="E174" s="237" t="s">
        <v>19</v>
      </c>
      <c r="F174" s="238" t="s">
        <v>659</v>
      </c>
      <c r="G174" s="236"/>
      <c r="H174" s="237" t="s">
        <v>19</v>
      </c>
      <c r="I174" s="239"/>
      <c r="J174" s="236"/>
      <c r="K174" s="236"/>
      <c r="L174" s="240"/>
      <c r="M174" s="241"/>
      <c r="N174" s="242"/>
      <c r="O174" s="242"/>
      <c r="P174" s="242"/>
      <c r="Q174" s="242"/>
      <c r="R174" s="242"/>
      <c r="S174" s="242"/>
      <c r="T174" s="24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4" t="s">
        <v>163</v>
      </c>
      <c r="AU174" s="244" t="s">
        <v>81</v>
      </c>
      <c r="AV174" s="13" t="s">
        <v>79</v>
      </c>
      <c r="AW174" s="13" t="s">
        <v>36</v>
      </c>
      <c r="AX174" s="13" t="s">
        <v>73</v>
      </c>
      <c r="AY174" s="244" t="s">
        <v>152</v>
      </c>
    </row>
    <row r="175" spans="1:51" s="14" customFormat="1" ht="12">
      <c r="A175" s="14"/>
      <c r="B175" s="245"/>
      <c r="C175" s="246"/>
      <c r="D175" s="230" t="s">
        <v>163</v>
      </c>
      <c r="E175" s="247" t="s">
        <v>19</v>
      </c>
      <c r="F175" s="248" t="s">
        <v>660</v>
      </c>
      <c r="G175" s="246"/>
      <c r="H175" s="249">
        <v>1.9332</v>
      </c>
      <c r="I175" s="250"/>
      <c r="J175" s="246"/>
      <c r="K175" s="246"/>
      <c r="L175" s="251"/>
      <c r="M175" s="252"/>
      <c r="N175" s="253"/>
      <c r="O175" s="253"/>
      <c r="P175" s="253"/>
      <c r="Q175" s="253"/>
      <c r="R175" s="253"/>
      <c r="S175" s="253"/>
      <c r="T175" s="25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5" t="s">
        <v>163</v>
      </c>
      <c r="AU175" s="255" t="s">
        <v>81</v>
      </c>
      <c r="AV175" s="14" t="s">
        <v>81</v>
      </c>
      <c r="AW175" s="14" t="s">
        <v>36</v>
      </c>
      <c r="AX175" s="14" t="s">
        <v>73</v>
      </c>
      <c r="AY175" s="255" t="s">
        <v>152</v>
      </c>
    </row>
    <row r="176" spans="1:51" s="13" customFormat="1" ht="12">
      <c r="A176" s="13"/>
      <c r="B176" s="235"/>
      <c r="C176" s="236"/>
      <c r="D176" s="230" t="s">
        <v>163</v>
      </c>
      <c r="E176" s="237" t="s">
        <v>19</v>
      </c>
      <c r="F176" s="238" t="s">
        <v>661</v>
      </c>
      <c r="G176" s="236"/>
      <c r="H176" s="237" t="s">
        <v>19</v>
      </c>
      <c r="I176" s="239"/>
      <c r="J176" s="236"/>
      <c r="K176" s="236"/>
      <c r="L176" s="240"/>
      <c r="M176" s="241"/>
      <c r="N176" s="242"/>
      <c r="O176" s="242"/>
      <c r="P176" s="242"/>
      <c r="Q176" s="242"/>
      <c r="R176" s="242"/>
      <c r="S176" s="242"/>
      <c r="T176" s="24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4" t="s">
        <v>163</v>
      </c>
      <c r="AU176" s="244" t="s">
        <v>81</v>
      </c>
      <c r="AV176" s="13" t="s">
        <v>79</v>
      </c>
      <c r="AW176" s="13" t="s">
        <v>36</v>
      </c>
      <c r="AX176" s="13" t="s">
        <v>73</v>
      </c>
      <c r="AY176" s="244" t="s">
        <v>152</v>
      </c>
    </row>
    <row r="177" spans="1:51" s="14" customFormat="1" ht="12">
      <c r="A177" s="14"/>
      <c r="B177" s="245"/>
      <c r="C177" s="246"/>
      <c r="D177" s="230" t="s">
        <v>163</v>
      </c>
      <c r="E177" s="247" t="s">
        <v>19</v>
      </c>
      <c r="F177" s="248" t="s">
        <v>662</v>
      </c>
      <c r="G177" s="246"/>
      <c r="H177" s="249">
        <v>2.1924</v>
      </c>
      <c r="I177" s="250"/>
      <c r="J177" s="246"/>
      <c r="K177" s="246"/>
      <c r="L177" s="251"/>
      <c r="M177" s="252"/>
      <c r="N177" s="253"/>
      <c r="O177" s="253"/>
      <c r="P177" s="253"/>
      <c r="Q177" s="253"/>
      <c r="R177" s="253"/>
      <c r="S177" s="253"/>
      <c r="T177" s="25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5" t="s">
        <v>163</v>
      </c>
      <c r="AU177" s="255" t="s">
        <v>81</v>
      </c>
      <c r="AV177" s="14" t="s">
        <v>81</v>
      </c>
      <c r="AW177" s="14" t="s">
        <v>36</v>
      </c>
      <c r="AX177" s="14" t="s">
        <v>73</v>
      </c>
      <c r="AY177" s="255" t="s">
        <v>152</v>
      </c>
    </row>
    <row r="178" spans="1:51" s="13" customFormat="1" ht="12">
      <c r="A178" s="13"/>
      <c r="B178" s="235"/>
      <c r="C178" s="236"/>
      <c r="D178" s="230" t="s">
        <v>163</v>
      </c>
      <c r="E178" s="237" t="s">
        <v>19</v>
      </c>
      <c r="F178" s="238" t="s">
        <v>663</v>
      </c>
      <c r="G178" s="236"/>
      <c r="H178" s="237" t="s">
        <v>19</v>
      </c>
      <c r="I178" s="239"/>
      <c r="J178" s="236"/>
      <c r="K178" s="236"/>
      <c r="L178" s="240"/>
      <c r="M178" s="241"/>
      <c r="N178" s="242"/>
      <c r="O178" s="242"/>
      <c r="P178" s="242"/>
      <c r="Q178" s="242"/>
      <c r="R178" s="242"/>
      <c r="S178" s="242"/>
      <c r="T178" s="24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4" t="s">
        <v>163</v>
      </c>
      <c r="AU178" s="244" t="s">
        <v>81</v>
      </c>
      <c r="AV178" s="13" t="s">
        <v>79</v>
      </c>
      <c r="AW178" s="13" t="s">
        <v>36</v>
      </c>
      <c r="AX178" s="13" t="s">
        <v>73</v>
      </c>
      <c r="AY178" s="244" t="s">
        <v>152</v>
      </c>
    </row>
    <row r="179" spans="1:51" s="14" customFormat="1" ht="12">
      <c r="A179" s="14"/>
      <c r="B179" s="245"/>
      <c r="C179" s="246"/>
      <c r="D179" s="230" t="s">
        <v>163</v>
      </c>
      <c r="E179" s="247" t="s">
        <v>19</v>
      </c>
      <c r="F179" s="248" t="s">
        <v>664</v>
      </c>
      <c r="G179" s="246"/>
      <c r="H179" s="249">
        <v>2.2464</v>
      </c>
      <c r="I179" s="250"/>
      <c r="J179" s="246"/>
      <c r="K179" s="246"/>
      <c r="L179" s="251"/>
      <c r="M179" s="252"/>
      <c r="N179" s="253"/>
      <c r="O179" s="253"/>
      <c r="P179" s="253"/>
      <c r="Q179" s="253"/>
      <c r="R179" s="253"/>
      <c r="S179" s="253"/>
      <c r="T179" s="25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5" t="s">
        <v>163</v>
      </c>
      <c r="AU179" s="255" t="s">
        <v>81</v>
      </c>
      <c r="AV179" s="14" t="s">
        <v>81</v>
      </c>
      <c r="AW179" s="14" t="s">
        <v>36</v>
      </c>
      <c r="AX179" s="14" t="s">
        <v>73</v>
      </c>
      <c r="AY179" s="255" t="s">
        <v>152</v>
      </c>
    </row>
    <row r="180" spans="1:51" s="15" customFormat="1" ht="12">
      <c r="A180" s="15"/>
      <c r="B180" s="256"/>
      <c r="C180" s="257"/>
      <c r="D180" s="230" t="s">
        <v>163</v>
      </c>
      <c r="E180" s="258" t="s">
        <v>19</v>
      </c>
      <c r="F180" s="259" t="s">
        <v>167</v>
      </c>
      <c r="G180" s="257"/>
      <c r="H180" s="260">
        <v>33.6928</v>
      </c>
      <c r="I180" s="261"/>
      <c r="J180" s="257"/>
      <c r="K180" s="257"/>
      <c r="L180" s="262"/>
      <c r="M180" s="263"/>
      <c r="N180" s="264"/>
      <c r="O180" s="264"/>
      <c r="P180" s="264"/>
      <c r="Q180" s="264"/>
      <c r="R180" s="264"/>
      <c r="S180" s="264"/>
      <c r="T180" s="26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66" t="s">
        <v>163</v>
      </c>
      <c r="AU180" s="266" t="s">
        <v>81</v>
      </c>
      <c r="AV180" s="15" t="s">
        <v>159</v>
      </c>
      <c r="AW180" s="15" t="s">
        <v>36</v>
      </c>
      <c r="AX180" s="15" t="s">
        <v>79</v>
      </c>
      <c r="AY180" s="266" t="s">
        <v>152</v>
      </c>
    </row>
    <row r="181" spans="1:65" s="2" customFormat="1" ht="14.4" customHeight="1">
      <c r="A181" s="40"/>
      <c r="B181" s="41"/>
      <c r="C181" s="217" t="s">
        <v>209</v>
      </c>
      <c r="D181" s="217" t="s">
        <v>154</v>
      </c>
      <c r="E181" s="218" t="s">
        <v>210</v>
      </c>
      <c r="F181" s="219" t="s">
        <v>211</v>
      </c>
      <c r="G181" s="220" t="s">
        <v>212</v>
      </c>
      <c r="H181" s="221">
        <v>4</v>
      </c>
      <c r="I181" s="222"/>
      <c r="J181" s="223">
        <f>ROUND(I181*H181,2)</f>
        <v>0</v>
      </c>
      <c r="K181" s="219" t="s">
        <v>158</v>
      </c>
      <c r="L181" s="46"/>
      <c r="M181" s="224" t="s">
        <v>19</v>
      </c>
      <c r="N181" s="225" t="s">
        <v>44</v>
      </c>
      <c r="O181" s="86"/>
      <c r="P181" s="226">
        <f>O181*H181</f>
        <v>0</v>
      </c>
      <c r="Q181" s="226">
        <v>0</v>
      </c>
      <c r="R181" s="226">
        <f>Q181*H181</f>
        <v>0</v>
      </c>
      <c r="S181" s="226">
        <v>0</v>
      </c>
      <c r="T181" s="227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28" t="s">
        <v>159</v>
      </c>
      <c r="AT181" s="228" t="s">
        <v>154</v>
      </c>
      <c r="AU181" s="228" t="s">
        <v>81</v>
      </c>
      <c r="AY181" s="19" t="s">
        <v>152</v>
      </c>
      <c r="BE181" s="229">
        <f>IF(N181="základní",J181,0)</f>
        <v>0</v>
      </c>
      <c r="BF181" s="229">
        <f>IF(N181="snížená",J181,0)</f>
        <v>0</v>
      </c>
      <c r="BG181" s="229">
        <f>IF(N181="zákl. přenesená",J181,0)</f>
        <v>0</v>
      </c>
      <c r="BH181" s="229">
        <f>IF(N181="sníž. přenesená",J181,0)</f>
        <v>0</v>
      </c>
      <c r="BI181" s="229">
        <f>IF(N181="nulová",J181,0)</f>
        <v>0</v>
      </c>
      <c r="BJ181" s="19" t="s">
        <v>79</v>
      </c>
      <c r="BK181" s="229">
        <f>ROUND(I181*H181,2)</f>
        <v>0</v>
      </c>
      <c r="BL181" s="19" t="s">
        <v>159</v>
      </c>
      <c r="BM181" s="228" t="s">
        <v>665</v>
      </c>
    </row>
    <row r="182" spans="1:47" s="2" customFormat="1" ht="12">
      <c r="A182" s="40"/>
      <c r="B182" s="41"/>
      <c r="C182" s="42"/>
      <c r="D182" s="230" t="s">
        <v>161</v>
      </c>
      <c r="E182" s="42"/>
      <c r="F182" s="231" t="s">
        <v>214</v>
      </c>
      <c r="G182" s="42"/>
      <c r="H182" s="42"/>
      <c r="I182" s="232"/>
      <c r="J182" s="42"/>
      <c r="K182" s="42"/>
      <c r="L182" s="46"/>
      <c r="M182" s="233"/>
      <c r="N182" s="234"/>
      <c r="O182" s="86"/>
      <c r="P182" s="86"/>
      <c r="Q182" s="86"/>
      <c r="R182" s="86"/>
      <c r="S182" s="86"/>
      <c r="T182" s="87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T182" s="19" t="s">
        <v>161</v>
      </c>
      <c r="AU182" s="19" t="s">
        <v>81</v>
      </c>
    </row>
    <row r="183" spans="1:51" s="13" customFormat="1" ht="12">
      <c r="A183" s="13"/>
      <c r="B183" s="235"/>
      <c r="C183" s="236"/>
      <c r="D183" s="230" t="s">
        <v>163</v>
      </c>
      <c r="E183" s="237" t="s">
        <v>19</v>
      </c>
      <c r="F183" s="238" t="s">
        <v>215</v>
      </c>
      <c r="G183" s="236"/>
      <c r="H183" s="237" t="s">
        <v>19</v>
      </c>
      <c r="I183" s="239"/>
      <c r="J183" s="236"/>
      <c r="K183" s="236"/>
      <c r="L183" s="240"/>
      <c r="M183" s="241"/>
      <c r="N183" s="242"/>
      <c r="O183" s="242"/>
      <c r="P183" s="242"/>
      <c r="Q183" s="242"/>
      <c r="R183" s="242"/>
      <c r="S183" s="242"/>
      <c r="T183" s="24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4" t="s">
        <v>163</v>
      </c>
      <c r="AU183" s="244" t="s">
        <v>81</v>
      </c>
      <c r="AV183" s="13" t="s">
        <v>79</v>
      </c>
      <c r="AW183" s="13" t="s">
        <v>36</v>
      </c>
      <c r="AX183" s="13" t="s">
        <v>73</v>
      </c>
      <c r="AY183" s="244" t="s">
        <v>152</v>
      </c>
    </row>
    <row r="184" spans="1:51" s="14" customFormat="1" ht="12">
      <c r="A184" s="14"/>
      <c r="B184" s="245"/>
      <c r="C184" s="246"/>
      <c r="D184" s="230" t="s">
        <v>163</v>
      </c>
      <c r="E184" s="247" t="s">
        <v>19</v>
      </c>
      <c r="F184" s="248" t="s">
        <v>159</v>
      </c>
      <c r="G184" s="246"/>
      <c r="H184" s="249">
        <v>4</v>
      </c>
      <c r="I184" s="250"/>
      <c r="J184" s="246"/>
      <c r="K184" s="246"/>
      <c r="L184" s="251"/>
      <c r="M184" s="252"/>
      <c r="N184" s="253"/>
      <c r="O184" s="253"/>
      <c r="P184" s="253"/>
      <c r="Q184" s="253"/>
      <c r="R184" s="253"/>
      <c r="S184" s="253"/>
      <c r="T184" s="25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5" t="s">
        <v>163</v>
      </c>
      <c r="AU184" s="255" t="s">
        <v>81</v>
      </c>
      <c r="AV184" s="14" t="s">
        <v>81</v>
      </c>
      <c r="AW184" s="14" t="s">
        <v>36</v>
      </c>
      <c r="AX184" s="14" t="s">
        <v>79</v>
      </c>
      <c r="AY184" s="255" t="s">
        <v>152</v>
      </c>
    </row>
    <row r="185" spans="1:65" s="2" customFormat="1" ht="14.4" customHeight="1">
      <c r="A185" s="40"/>
      <c r="B185" s="41"/>
      <c r="C185" s="217" t="s">
        <v>216</v>
      </c>
      <c r="D185" s="217" t="s">
        <v>154</v>
      </c>
      <c r="E185" s="218" t="s">
        <v>666</v>
      </c>
      <c r="F185" s="219" t="s">
        <v>667</v>
      </c>
      <c r="G185" s="220" t="s">
        <v>212</v>
      </c>
      <c r="H185" s="221">
        <v>1</v>
      </c>
      <c r="I185" s="222"/>
      <c r="J185" s="223">
        <f>ROUND(I185*H185,2)</f>
        <v>0</v>
      </c>
      <c r="K185" s="219" t="s">
        <v>158</v>
      </c>
      <c r="L185" s="46"/>
      <c r="M185" s="224" t="s">
        <v>19</v>
      </c>
      <c r="N185" s="225" t="s">
        <v>44</v>
      </c>
      <c r="O185" s="86"/>
      <c r="P185" s="226">
        <f>O185*H185</f>
        <v>0</v>
      </c>
      <c r="Q185" s="226">
        <v>0</v>
      </c>
      <c r="R185" s="226">
        <f>Q185*H185</f>
        <v>0</v>
      </c>
      <c r="S185" s="226">
        <v>0</v>
      </c>
      <c r="T185" s="227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28" t="s">
        <v>159</v>
      </c>
      <c r="AT185" s="228" t="s">
        <v>154</v>
      </c>
      <c r="AU185" s="228" t="s">
        <v>81</v>
      </c>
      <c r="AY185" s="19" t="s">
        <v>152</v>
      </c>
      <c r="BE185" s="229">
        <f>IF(N185="základní",J185,0)</f>
        <v>0</v>
      </c>
      <c r="BF185" s="229">
        <f>IF(N185="snížená",J185,0)</f>
        <v>0</v>
      </c>
      <c r="BG185" s="229">
        <f>IF(N185="zákl. přenesená",J185,0)</f>
        <v>0</v>
      </c>
      <c r="BH185" s="229">
        <f>IF(N185="sníž. přenesená",J185,0)</f>
        <v>0</v>
      </c>
      <c r="BI185" s="229">
        <f>IF(N185="nulová",J185,0)</f>
        <v>0</v>
      </c>
      <c r="BJ185" s="19" t="s">
        <v>79</v>
      </c>
      <c r="BK185" s="229">
        <f>ROUND(I185*H185,2)</f>
        <v>0</v>
      </c>
      <c r="BL185" s="19" t="s">
        <v>159</v>
      </c>
      <c r="BM185" s="228" t="s">
        <v>668</v>
      </c>
    </row>
    <row r="186" spans="1:47" s="2" customFormat="1" ht="12">
      <c r="A186" s="40"/>
      <c r="B186" s="41"/>
      <c r="C186" s="42"/>
      <c r="D186" s="230" t="s">
        <v>161</v>
      </c>
      <c r="E186" s="42"/>
      <c r="F186" s="231" t="s">
        <v>669</v>
      </c>
      <c r="G186" s="42"/>
      <c r="H186" s="42"/>
      <c r="I186" s="232"/>
      <c r="J186" s="42"/>
      <c r="K186" s="42"/>
      <c r="L186" s="46"/>
      <c r="M186" s="233"/>
      <c r="N186" s="234"/>
      <c r="O186" s="86"/>
      <c r="P186" s="86"/>
      <c r="Q186" s="86"/>
      <c r="R186" s="86"/>
      <c r="S186" s="86"/>
      <c r="T186" s="87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T186" s="19" t="s">
        <v>161</v>
      </c>
      <c r="AU186" s="19" t="s">
        <v>81</v>
      </c>
    </row>
    <row r="187" spans="1:51" s="13" customFormat="1" ht="12">
      <c r="A187" s="13"/>
      <c r="B187" s="235"/>
      <c r="C187" s="236"/>
      <c r="D187" s="230" t="s">
        <v>163</v>
      </c>
      <c r="E187" s="237" t="s">
        <v>19</v>
      </c>
      <c r="F187" s="238" t="s">
        <v>215</v>
      </c>
      <c r="G187" s="236"/>
      <c r="H187" s="237" t="s">
        <v>19</v>
      </c>
      <c r="I187" s="239"/>
      <c r="J187" s="236"/>
      <c r="K187" s="236"/>
      <c r="L187" s="240"/>
      <c r="M187" s="241"/>
      <c r="N187" s="242"/>
      <c r="O187" s="242"/>
      <c r="P187" s="242"/>
      <c r="Q187" s="242"/>
      <c r="R187" s="242"/>
      <c r="S187" s="242"/>
      <c r="T187" s="24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4" t="s">
        <v>163</v>
      </c>
      <c r="AU187" s="244" t="s">
        <v>81</v>
      </c>
      <c r="AV187" s="13" t="s">
        <v>79</v>
      </c>
      <c r="AW187" s="13" t="s">
        <v>36</v>
      </c>
      <c r="AX187" s="13" t="s">
        <v>73</v>
      </c>
      <c r="AY187" s="244" t="s">
        <v>152</v>
      </c>
    </row>
    <row r="188" spans="1:51" s="14" customFormat="1" ht="12">
      <c r="A188" s="14"/>
      <c r="B188" s="245"/>
      <c r="C188" s="246"/>
      <c r="D188" s="230" t="s">
        <v>163</v>
      </c>
      <c r="E188" s="247" t="s">
        <v>19</v>
      </c>
      <c r="F188" s="248" t="s">
        <v>79</v>
      </c>
      <c r="G188" s="246"/>
      <c r="H188" s="249">
        <v>1</v>
      </c>
      <c r="I188" s="250"/>
      <c r="J188" s="246"/>
      <c r="K188" s="246"/>
      <c r="L188" s="251"/>
      <c r="M188" s="252"/>
      <c r="N188" s="253"/>
      <c r="O188" s="253"/>
      <c r="P188" s="253"/>
      <c r="Q188" s="253"/>
      <c r="R188" s="253"/>
      <c r="S188" s="253"/>
      <c r="T188" s="25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5" t="s">
        <v>163</v>
      </c>
      <c r="AU188" s="255" t="s">
        <v>81</v>
      </c>
      <c r="AV188" s="14" t="s">
        <v>81</v>
      </c>
      <c r="AW188" s="14" t="s">
        <v>36</v>
      </c>
      <c r="AX188" s="14" t="s">
        <v>79</v>
      </c>
      <c r="AY188" s="255" t="s">
        <v>152</v>
      </c>
    </row>
    <row r="189" spans="1:65" s="2" customFormat="1" ht="14.4" customHeight="1">
      <c r="A189" s="40"/>
      <c r="B189" s="41"/>
      <c r="C189" s="217" t="s">
        <v>221</v>
      </c>
      <c r="D189" s="217" t="s">
        <v>154</v>
      </c>
      <c r="E189" s="218" t="s">
        <v>217</v>
      </c>
      <c r="F189" s="219" t="s">
        <v>218</v>
      </c>
      <c r="G189" s="220" t="s">
        <v>212</v>
      </c>
      <c r="H189" s="221">
        <v>4</v>
      </c>
      <c r="I189" s="222"/>
      <c r="J189" s="223">
        <f>ROUND(I189*H189,2)</f>
        <v>0</v>
      </c>
      <c r="K189" s="219" t="s">
        <v>158</v>
      </c>
      <c r="L189" s="46"/>
      <c r="M189" s="224" t="s">
        <v>19</v>
      </c>
      <c r="N189" s="225" t="s">
        <v>44</v>
      </c>
      <c r="O189" s="86"/>
      <c r="P189" s="226">
        <f>O189*H189</f>
        <v>0</v>
      </c>
      <c r="Q189" s="226">
        <v>0</v>
      </c>
      <c r="R189" s="226">
        <f>Q189*H189</f>
        <v>0</v>
      </c>
      <c r="S189" s="226">
        <v>0</v>
      </c>
      <c r="T189" s="227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28" t="s">
        <v>159</v>
      </c>
      <c r="AT189" s="228" t="s">
        <v>154</v>
      </c>
      <c r="AU189" s="228" t="s">
        <v>81</v>
      </c>
      <c r="AY189" s="19" t="s">
        <v>152</v>
      </c>
      <c r="BE189" s="229">
        <f>IF(N189="základní",J189,0)</f>
        <v>0</v>
      </c>
      <c r="BF189" s="229">
        <f>IF(N189="snížená",J189,0)</f>
        <v>0</v>
      </c>
      <c r="BG189" s="229">
        <f>IF(N189="zákl. přenesená",J189,0)</f>
        <v>0</v>
      </c>
      <c r="BH189" s="229">
        <f>IF(N189="sníž. přenesená",J189,0)</f>
        <v>0</v>
      </c>
      <c r="BI189" s="229">
        <f>IF(N189="nulová",J189,0)</f>
        <v>0</v>
      </c>
      <c r="BJ189" s="19" t="s">
        <v>79</v>
      </c>
      <c r="BK189" s="229">
        <f>ROUND(I189*H189,2)</f>
        <v>0</v>
      </c>
      <c r="BL189" s="19" t="s">
        <v>159</v>
      </c>
      <c r="BM189" s="228" t="s">
        <v>670</v>
      </c>
    </row>
    <row r="190" spans="1:47" s="2" customFormat="1" ht="12">
      <c r="A190" s="40"/>
      <c r="B190" s="41"/>
      <c r="C190" s="42"/>
      <c r="D190" s="230" t="s">
        <v>161</v>
      </c>
      <c r="E190" s="42"/>
      <c r="F190" s="231" t="s">
        <v>220</v>
      </c>
      <c r="G190" s="42"/>
      <c r="H190" s="42"/>
      <c r="I190" s="232"/>
      <c r="J190" s="42"/>
      <c r="K190" s="42"/>
      <c r="L190" s="46"/>
      <c r="M190" s="233"/>
      <c r="N190" s="234"/>
      <c r="O190" s="86"/>
      <c r="P190" s="86"/>
      <c r="Q190" s="86"/>
      <c r="R190" s="86"/>
      <c r="S190" s="86"/>
      <c r="T190" s="87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T190" s="19" t="s">
        <v>161</v>
      </c>
      <c r="AU190" s="19" t="s">
        <v>81</v>
      </c>
    </row>
    <row r="191" spans="1:51" s="13" customFormat="1" ht="12">
      <c r="A191" s="13"/>
      <c r="B191" s="235"/>
      <c r="C191" s="236"/>
      <c r="D191" s="230" t="s">
        <v>163</v>
      </c>
      <c r="E191" s="237" t="s">
        <v>19</v>
      </c>
      <c r="F191" s="238" t="s">
        <v>215</v>
      </c>
      <c r="G191" s="236"/>
      <c r="H191" s="237" t="s">
        <v>19</v>
      </c>
      <c r="I191" s="239"/>
      <c r="J191" s="236"/>
      <c r="K191" s="236"/>
      <c r="L191" s="240"/>
      <c r="M191" s="241"/>
      <c r="N191" s="242"/>
      <c r="O191" s="242"/>
      <c r="P191" s="242"/>
      <c r="Q191" s="242"/>
      <c r="R191" s="242"/>
      <c r="S191" s="242"/>
      <c r="T191" s="24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4" t="s">
        <v>163</v>
      </c>
      <c r="AU191" s="244" t="s">
        <v>81</v>
      </c>
      <c r="AV191" s="13" t="s">
        <v>79</v>
      </c>
      <c r="AW191" s="13" t="s">
        <v>36</v>
      </c>
      <c r="AX191" s="13" t="s">
        <v>73</v>
      </c>
      <c r="AY191" s="244" t="s">
        <v>152</v>
      </c>
    </row>
    <row r="192" spans="1:51" s="14" customFormat="1" ht="12">
      <c r="A192" s="14"/>
      <c r="B192" s="245"/>
      <c r="C192" s="246"/>
      <c r="D192" s="230" t="s">
        <v>163</v>
      </c>
      <c r="E192" s="247" t="s">
        <v>19</v>
      </c>
      <c r="F192" s="248" t="s">
        <v>159</v>
      </c>
      <c r="G192" s="246"/>
      <c r="H192" s="249">
        <v>4</v>
      </c>
      <c r="I192" s="250"/>
      <c r="J192" s="246"/>
      <c r="K192" s="246"/>
      <c r="L192" s="251"/>
      <c r="M192" s="252"/>
      <c r="N192" s="253"/>
      <c r="O192" s="253"/>
      <c r="P192" s="253"/>
      <c r="Q192" s="253"/>
      <c r="R192" s="253"/>
      <c r="S192" s="253"/>
      <c r="T192" s="25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5" t="s">
        <v>163</v>
      </c>
      <c r="AU192" s="255" t="s">
        <v>81</v>
      </c>
      <c r="AV192" s="14" t="s">
        <v>81</v>
      </c>
      <c r="AW192" s="14" t="s">
        <v>36</v>
      </c>
      <c r="AX192" s="14" t="s">
        <v>79</v>
      </c>
      <c r="AY192" s="255" t="s">
        <v>152</v>
      </c>
    </row>
    <row r="193" spans="1:65" s="2" customFormat="1" ht="14.4" customHeight="1">
      <c r="A193" s="40"/>
      <c r="B193" s="41"/>
      <c r="C193" s="217" t="s">
        <v>226</v>
      </c>
      <c r="D193" s="217" t="s">
        <v>154</v>
      </c>
      <c r="E193" s="218" t="s">
        <v>671</v>
      </c>
      <c r="F193" s="219" t="s">
        <v>672</v>
      </c>
      <c r="G193" s="220" t="s">
        <v>212</v>
      </c>
      <c r="H193" s="221">
        <v>1</v>
      </c>
      <c r="I193" s="222"/>
      <c r="J193" s="223">
        <f>ROUND(I193*H193,2)</f>
        <v>0</v>
      </c>
      <c r="K193" s="219" t="s">
        <v>158</v>
      </c>
      <c r="L193" s="46"/>
      <c r="M193" s="224" t="s">
        <v>19</v>
      </c>
      <c r="N193" s="225" t="s">
        <v>44</v>
      </c>
      <c r="O193" s="86"/>
      <c r="P193" s="226">
        <f>O193*H193</f>
        <v>0</v>
      </c>
      <c r="Q193" s="226">
        <v>0</v>
      </c>
      <c r="R193" s="226">
        <f>Q193*H193</f>
        <v>0</v>
      </c>
      <c r="S193" s="226">
        <v>0</v>
      </c>
      <c r="T193" s="227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28" t="s">
        <v>159</v>
      </c>
      <c r="AT193" s="228" t="s">
        <v>154</v>
      </c>
      <c r="AU193" s="228" t="s">
        <v>81</v>
      </c>
      <c r="AY193" s="19" t="s">
        <v>152</v>
      </c>
      <c r="BE193" s="229">
        <f>IF(N193="základní",J193,0)</f>
        <v>0</v>
      </c>
      <c r="BF193" s="229">
        <f>IF(N193="snížená",J193,0)</f>
        <v>0</v>
      </c>
      <c r="BG193" s="229">
        <f>IF(N193="zákl. přenesená",J193,0)</f>
        <v>0</v>
      </c>
      <c r="BH193" s="229">
        <f>IF(N193="sníž. přenesená",J193,0)</f>
        <v>0</v>
      </c>
      <c r="BI193" s="229">
        <f>IF(N193="nulová",J193,0)</f>
        <v>0</v>
      </c>
      <c r="BJ193" s="19" t="s">
        <v>79</v>
      </c>
      <c r="BK193" s="229">
        <f>ROUND(I193*H193,2)</f>
        <v>0</v>
      </c>
      <c r="BL193" s="19" t="s">
        <v>159</v>
      </c>
      <c r="BM193" s="228" t="s">
        <v>673</v>
      </c>
    </row>
    <row r="194" spans="1:47" s="2" customFormat="1" ht="12">
      <c r="A194" s="40"/>
      <c r="B194" s="41"/>
      <c r="C194" s="42"/>
      <c r="D194" s="230" t="s">
        <v>161</v>
      </c>
      <c r="E194" s="42"/>
      <c r="F194" s="231" t="s">
        <v>674</v>
      </c>
      <c r="G194" s="42"/>
      <c r="H194" s="42"/>
      <c r="I194" s="232"/>
      <c r="J194" s="42"/>
      <c r="K194" s="42"/>
      <c r="L194" s="46"/>
      <c r="M194" s="233"/>
      <c r="N194" s="234"/>
      <c r="O194" s="86"/>
      <c r="P194" s="86"/>
      <c r="Q194" s="86"/>
      <c r="R194" s="86"/>
      <c r="S194" s="86"/>
      <c r="T194" s="87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T194" s="19" t="s">
        <v>161</v>
      </c>
      <c r="AU194" s="19" t="s">
        <v>81</v>
      </c>
    </row>
    <row r="195" spans="1:51" s="13" customFormat="1" ht="12">
      <c r="A195" s="13"/>
      <c r="B195" s="235"/>
      <c r="C195" s="236"/>
      <c r="D195" s="230" t="s">
        <v>163</v>
      </c>
      <c r="E195" s="237" t="s">
        <v>19</v>
      </c>
      <c r="F195" s="238" t="s">
        <v>215</v>
      </c>
      <c r="G195" s="236"/>
      <c r="H195" s="237" t="s">
        <v>19</v>
      </c>
      <c r="I195" s="239"/>
      <c r="J195" s="236"/>
      <c r="K195" s="236"/>
      <c r="L195" s="240"/>
      <c r="M195" s="241"/>
      <c r="N195" s="242"/>
      <c r="O195" s="242"/>
      <c r="P195" s="242"/>
      <c r="Q195" s="242"/>
      <c r="R195" s="242"/>
      <c r="S195" s="242"/>
      <c r="T195" s="24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4" t="s">
        <v>163</v>
      </c>
      <c r="AU195" s="244" t="s">
        <v>81</v>
      </c>
      <c r="AV195" s="13" t="s">
        <v>79</v>
      </c>
      <c r="AW195" s="13" t="s">
        <v>36</v>
      </c>
      <c r="AX195" s="13" t="s">
        <v>73</v>
      </c>
      <c r="AY195" s="244" t="s">
        <v>152</v>
      </c>
    </row>
    <row r="196" spans="1:51" s="14" customFormat="1" ht="12">
      <c r="A196" s="14"/>
      <c r="B196" s="245"/>
      <c r="C196" s="246"/>
      <c r="D196" s="230" t="s">
        <v>163</v>
      </c>
      <c r="E196" s="247" t="s">
        <v>19</v>
      </c>
      <c r="F196" s="248" t="s">
        <v>79</v>
      </c>
      <c r="G196" s="246"/>
      <c r="H196" s="249">
        <v>1</v>
      </c>
      <c r="I196" s="250"/>
      <c r="J196" s="246"/>
      <c r="K196" s="246"/>
      <c r="L196" s="251"/>
      <c r="M196" s="252"/>
      <c r="N196" s="253"/>
      <c r="O196" s="253"/>
      <c r="P196" s="253"/>
      <c r="Q196" s="253"/>
      <c r="R196" s="253"/>
      <c r="S196" s="253"/>
      <c r="T196" s="25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5" t="s">
        <v>163</v>
      </c>
      <c r="AU196" s="255" t="s">
        <v>81</v>
      </c>
      <c r="AV196" s="14" t="s">
        <v>81</v>
      </c>
      <c r="AW196" s="14" t="s">
        <v>36</v>
      </c>
      <c r="AX196" s="14" t="s">
        <v>79</v>
      </c>
      <c r="AY196" s="255" t="s">
        <v>152</v>
      </c>
    </row>
    <row r="197" spans="1:65" s="2" customFormat="1" ht="14.4" customHeight="1">
      <c r="A197" s="40"/>
      <c r="B197" s="41"/>
      <c r="C197" s="217" t="s">
        <v>232</v>
      </c>
      <c r="D197" s="217" t="s">
        <v>154</v>
      </c>
      <c r="E197" s="218" t="s">
        <v>222</v>
      </c>
      <c r="F197" s="219" t="s">
        <v>223</v>
      </c>
      <c r="G197" s="220" t="s">
        <v>212</v>
      </c>
      <c r="H197" s="221">
        <v>4</v>
      </c>
      <c r="I197" s="222"/>
      <c r="J197" s="223">
        <f>ROUND(I197*H197,2)</f>
        <v>0</v>
      </c>
      <c r="K197" s="219" t="s">
        <v>158</v>
      </c>
      <c r="L197" s="46"/>
      <c r="M197" s="224" t="s">
        <v>19</v>
      </c>
      <c r="N197" s="225" t="s">
        <v>44</v>
      </c>
      <c r="O197" s="86"/>
      <c r="P197" s="226">
        <f>O197*H197</f>
        <v>0</v>
      </c>
      <c r="Q197" s="226">
        <v>0</v>
      </c>
      <c r="R197" s="226">
        <f>Q197*H197</f>
        <v>0</v>
      </c>
      <c r="S197" s="226">
        <v>0</v>
      </c>
      <c r="T197" s="227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28" t="s">
        <v>159</v>
      </c>
      <c r="AT197" s="228" t="s">
        <v>154</v>
      </c>
      <c r="AU197" s="228" t="s">
        <v>81</v>
      </c>
      <c r="AY197" s="19" t="s">
        <v>152</v>
      </c>
      <c r="BE197" s="229">
        <f>IF(N197="základní",J197,0)</f>
        <v>0</v>
      </c>
      <c r="BF197" s="229">
        <f>IF(N197="snížená",J197,0)</f>
        <v>0</v>
      </c>
      <c r="BG197" s="229">
        <f>IF(N197="zákl. přenesená",J197,0)</f>
        <v>0</v>
      </c>
      <c r="BH197" s="229">
        <f>IF(N197="sníž. přenesená",J197,0)</f>
        <v>0</v>
      </c>
      <c r="BI197" s="229">
        <f>IF(N197="nulová",J197,0)</f>
        <v>0</v>
      </c>
      <c r="BJ197" s="19" t="s">
        <v>79</v>
      </c>
      <c r="BK197" s="229">
        <f>ROUND(I197*H197,2)</f>
        <v>0</v>
      </c>
      <c r="BL197" s="19" t="s">
        <v>159</v>
      </c>
      <c r="BM197" s="228" t="s">
        <v>675</v>
      </c>
    </row>
    <row r="198" spans="1:47" s="2" customFormat="1" ht="12">
      <c r="A198" s="40"/>
      <c r="B198" s="41"/>
      <c r="C198" s="42"/>
      <c r="D198" s="230" t="s">
        <v>161</v>
      </c>
      <c r="E198" s="42"/>
      <c r="F198" s="231" t="s">
        <v>225</v>
      </c>
      <c r="G198" s="42"/>
      <c r="H198" s="42"/>
      <c r="I198" s="232"/>
      <c r="J198" s="42"/>
      <c r="K198" s="42"/>
      <c r="L198" s="46"/>
      <c r="M198" s="233"/>
      <c r="N198" s="234"/>
      <c r="O198" s="86"/>
      <c r="P198" s="86"/>
      <c r="Q198" s="86"/>
      <c r="R198" s="86"/>
      <c r="S198" s="86"/>
      <c r="T198" s="87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T198" s="19" t="s">
        <v>161</v>
      </c>
      <c r="AU198" s="19" t="s">
        <v>81</v>
      </c>
    </row>
    <row r="199" spans="1:51" s="13" customFormat="1" ht="12">
      <c r="A199" s="13"/>
      <c r="B199" s="235"/>
      <c r="C199" s="236"/>
      <c r="D199" s="230" t="s">
        <v>163</v>
      </c>
      <c r="E199" s="237" t="s">
        <v>19</v>
      </c>
      <c r="F199" s="238" t="s">
        <v>215</v>
      </c>
      <c r="G199" s="236"/>
      <c r="H199" s="237" t="s">
        <v>19</v>
      </c>
      <c r="I199" s="239"/>
      <c r="J199" s="236"/>
      <c r="K199" s="236"/>
      <c r="L199" s="240"/>
      <c r="M199" s="241"/>
      <c r="N199" s="242"/>
      <c r="O199" s="242"/>
      <c r="P199" s="242"/>
      <c r="Q199" s="242"/>
      <c r="R199" s="242"/>
      <c r="S199" s="242"/>
      <c r="T199" s="24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4" t="s">
        <v>163</v>
      </c>
      <c r="AU199" s="244" t="s">
        <v>81</v>
      </c>
      <c r="AV199" s="13" t="s">
        <v>79</v>
      </c>
      <c r="AW199" s="13" t="s">
        <v>36</v>
      </c>
      <c r="AX199" s="13" t="s">
        <v>73</v>
      </c>
      <c r="AY199" s="244" t="s">
        <v>152</v>
      </c>
    </row>
    <row r="200" spans="1:51" s="14" customFormat="1" ht="12">
      <c r="A200" s="14"/>
      <c r="B200" s="245"/>
      <c r="C200" s="246"/>
      <c r="D200" s="230" t="s">
        <v>163</v>
      </c>
      <c r="E200" s="247" t="s">
        <v>19</v>
      </c>
      <c r="F200" s="248" t="s">
        <v>159</v>
      </c>
      <c r="G200" s="246"/>
      <c r="H200" s="249">
        <v>4</v>
      </c>
      <c r="I200" s="250"/>
      <c r="J200" s="246"/>
      <c r="K200" s="246"/>
      <c r="L200" s="251"/>
      <c r="M200" s="252"/>
      <c r="N200" s="253"/>
      <c r="O200" s="253"/>
      <c r="P200" s="253"/>
      <c r="Q200" s="253"/>
      <c r="R200" s="253"/>
      <c r="S200" s="253"/>
      <c r="T200" s="25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5" t="s">
        <v>163</v>
      </c>
      <c r="AU200" s="255" t="s">
        <v>81</v>
      </c>
      <c r="AV200" s="14" t="s">
        <v>81</v>
      </c>
      <c r="AW200" s="14" t="s">
        <v>36</v>
      </c>
      <c r="AX200" s="14" t="s">
        <v>79</v>
      </c>
      <c r="AY200" s="255" t="s">
        <v>152</v>
      </c>
    </row>
    <row r="201" spans="1:65" s="2" customFormat="1" ht="14.4" customHeight="1">
      <c r="A201" s="40"/>
      <c r="B201" s="41"/>
      <c r="C201" s="217" t="s">
        <v>237</v>
      </c>
      <c r="D201" s="217" t="s">
        <v>154</v>
      </c>
      <c r="E201" s="218" t="s">
        <v>676</v>
      </c>
      <c r="F201" s="219" t="s">
        <v>677</v>
      </c>
      <c r="G201" s="220" t="s">
        <v>212</v>
      </c>
      <c r="H201" s="221">
        <v>1</v>
      </c>
      <c r="I201" s="222"/>
      <c r="J201" s="223">
        <f>ROUND(I201*H201,2)</f>
        <v>0</v>
      </c>
      <c r="K201" s="219" t="s">
        <v>158</v>
      </c>
      <c r="L201" s="46"/>
      <c r="M201" s="224" t="s">
        <v>19</v>
      </c>
      <c r="N201" s="225" t="s">
        <v>44</v>
      </c>
      <c r="O201" s="86"/>
      <c r="P201" s="226">
        <f>O201*H201</f>
        <v>0</v>
      </c>
      <c r="Q201" s="226">
        <v>0</v>
      </c>
      <c r="R201" s="226">
        <f>Q201*H201</f>
        <v>0</v>
      </c>
      <c r="S201" s="226">
        <v>0</v>
      </c>
      <c r="T201" s="227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28" t="s">
        <v>159</v>
      </c>
      <c r="AT201" s="228" t="s">
        <v>154</v>
      </c>
      <c r="AU201" s="228" t="s">
        <v>81</v>
      </c>
      <c r="AY201" s="19" t="s">
        <v>152</v>
      </c>
      <c r="BE201" s="229">
        <f>IF(N201="základní",J201,0)</f>
        <v>0</v>
      </c>
      <c r="BF201" s="229">
        <f>IF(N201="snížená",J201,0)</f>
        <v>0</v>
      </c>
      <c r="BG201" s="229">
        <f>IF(N201="zákl. přenesená",J201,0)</f>
        <v>0</v>
      </c>
      <c r="BH201" s="229">
        <f>IF(N201="sníž. přenesená",J201,0)</f>
        <v>0</v>
      </c>
      <c r="BI201" s="229">
        <f>IF(N201="nulová",J201,0)</f>
        <v>0</v>
      </c>
      <c r="BJ201" s="19" t="s">
        <v>79</v>
      </c>
      <c r="BK201" s="229">
        <f>ROUND(I201*H201,2)</f>
        <v>0</v>
      </c>
      <c r="BL201" s="19" t="s">
        <v>159</v>
      </c>
      <c r="BM201" s="228" t="s">
        <v>678</v>
      </c>
    </row>
    <row r="202" spans="1:47" s="2" customFormat="1" ht="12">
      <c r="A202" s="40"/>
      <c r="B202" s="41"/>
      <c r="C202" s="42"/>
      <c r="D202" s="230" t="s">
        <v>161</v>
      </c>
      <c r="E202" s="42"/>
      <c r="F202" s="231" t="s">
        <v>679</v>
      </c>
      <c r="G202" s="42"/>
      <c r="H202" s="42"/>
      <c r="I202" s="232"/>
      <c r="J202" s="42"/>
      <c r="K202" s="42"/>
      <c r="L202" s="46"/>
      <c r="M202" s="233"/>
      <c r="N202" s="234"/>
      <c r="O202" s="86"/>
      <c r="P202" s="86"/>
      <c r="Q202" s="86"/>
      <c r="R202" s="86"/>
      <c r="S202" s="86"/>
      <c r="T202" s="87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T202" s="19" t="s">
        <v>161</v>
      </c>
      <c r="AU202" s="19" t="s">
        <v>81</v>
      </c>
    </row>
    <row r="203" spans="1:51" s="13" customFormat="1" ht="12">
      <c r="A203" s="13"/>
      <c r="B203" s="235"/>
      <c r="C203" s="236"/>
      <c r="D203" s="230" t="s">
        <v>163</v>
      </c>
      <c r="E203" s="237" t="s">
        <v>19</v>
      </c>
      <c r="F203" s="238" t="s">
        <v>215</v>
      </c>
      <c r="G203" s="236"/>
      <c r="H203" s="237" t="s">
        <v>19</v>
      </c>
      <c r="I203" s="239"/>
      <c r="J203" s="236"/>
      <c r="K203" s="236"/>
      <c r="L203" s="240"/>
      <c r="M203" s="241"/>
      <c r="N203" s="242"/>
      <c r="O203" s="242"/>
      <c r="P203" s="242"/>
      <c r="Q203" s="242"/>
      <c r="R203" s="242"/>
      <c r="S203" s="242"/>
      <c r="T203" s="24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4" t="s">
        <v>163</v>
      </c>
      <c r="AU203" s="244" t="s">
        <v>81</v>
      </c>
      <c r="AV203" s="13" t="s">
        <v>79</v>
      </c>
      <c r="AW203" s="13" t="s">
        <v>36</v>
      </c>
      <c r="AX203" s="13" t="s">
        <v>73</v>
      </c>
      <c r="AY203" s="244" t="s">
        <v>152</v>
      </c>
    </row>
    <row r="204" spans="1:51" s="14" customFormat="1" ht="12">
      <c r="A204" s="14"/>
      <c r="B204" s="245"/>
      <c r="C204" s="246"/>
      <c r="D204" s="230" t="s">
        <v>163</v>
      </c>
      <c r="E204" s="247" t="s">
        <v>19</v>
      </c>
      <c r="F204" s="248" t="s">
        <v>79</v>
      </c>
      <c r="G204" s="246"/>
      <c r="H204" s="249">
        <v>1</v>
      </c>
      <c r="I204" s="250"/>
      <c r="J204" s="246"/>
      <c r="K204" s="246"/>
      <c r="L204" s="251"/>
      <c r="M204" s="252"/>
      <c r="N204" s="253"/>
      <c r="O204" s="253"/>
      <c r="P204" s="253"/>
      <c r="Q204" s="253"/>
      <c r="R204" s="253"/>
      <c r="S204" s="253"/>
      <c r="T204" s="25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5" t="s">
        <v>163</v>
      </c>
      <c r="AU204" s="255" t="s">
        <v>81</v>
      </c>
      <c r="AV204" s="14" t="s">
        <v>81</v>
      </c>
      <c r="AW204" s="14" t="s">
        <v>36</v>
      </c>
      <c r="AX204" s="14" t="s">
        <v>79</v>
      </c>
      <c r="AY204" s="255" t="s">
        <v>152</v>
      </c>
    </row>
    <row r="205" spans="1:65" s="2" customFormat="1" ht="14.4" customHeight="1">
      <c r="A205" s="40"/>
      <c r="B205" s="41"/>
      <c r="C205" s="217" t="s">
        <v>242</v>
      </c>
      <c r="D205" s="217" t="s">
        <v>154</v>
      </c>
      <c r="E205" s="218" t="s">
        <v>227</v>
      </c>
      <c r="F205" s="219" t="s">
        <v>228</v>
      </c>
      <c r="G205" s="220" t="s">
        <v>212</v>
      </c>
      <c r="H205" s="221">
        <v>56</v>
      </c>
      <c r="I205" s="222"/>
      <c r="J205" s="223">
        <f>ROUND(I205*H205,2)</f>
        <v>0</v>
      </c>
      <c r="K205" s="219" t="s">
        <v>158</v>
      </c>
      <c r="L205" s="46"/>
      <c r="M205" s="224" t="s">
        <v>19</v>
      </c>
      <c r="N205" s="225" t="s">
        <v>44</v>
      </c>
      <c r="O205" s="86"/>
      <c r="P205" s="226">
        <f>O205*H205</f>
        <v>0</v>
      </c>
      <c r="Q205" s="226">
        <v>0</v>
      </c>
      <c r="R205" s="226">
        <f>Q205*H205</f>
        <v>0</v>
      </c>
      <c r="S205" s="226">
        <v>0</v>
      </c>
      <c r="T205" s="227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28" t="s">
        <v>159</v>
      </c>
      <c r="AT205" s="228" t="s">
        <v>154</v>
      </c>
      <c r="AU205" s="228" t="s">
        <v>81</v>
      </c>
      <c r="AY205" s="19" t="s">
        <v>152</v>
      </c>
      <c r="BE205" s="229">
        <f>IF(N205="základní",J205,0)</f>
        <v>0</v>
      </c>
      <c r="BF205" s="229">
        <f>IF(N205="snížená",J205,0)</f>
        <v>0</v>
      </c>
      <c r="BG205" s="229">
        <f>IF(N205="zákl. přenesená",J205,0)</f>
        <v>0</v>
      </c>
      <c r="BH205" s="229">
        <f>IF(N205="sníž. přenesená",J205,0)</f>
        <v>0</v>
      </c>
      <c r="BI205" s="229">
        <f>IF(N205="nulová",J205,0)</f>
        <v>0</v>
      </c>
      <c r="BJ205" s="19" t="s">
        <v>79</v>
      </c>
      <c r="BK205" s="229">
        <f>ROUND(I205*H205,2)</f>
        <v>0</v>
      </c>
      <c r="BL205" s="19" t="s">
        <v>159</v>
      </c>
      <c r="BM205" s="228" t="s">
        <v>680</v>
      </c>
    </row>
    <row r="206" spans="1:47" s="2" customFormat="1" ht="12">
      <c r="A206" s="40"/>
      <c r="B206" s="41"/>
      <c r="C206" s="42"/>
      <c r="D206" s="230" t="s">
        <v>161</v>
      </c>
      <c r="E206" s="42"/>
      <c r="F206" s="231" t="s">
        <v>230</v>
      </c>
      <c r="G206" s="42"/>
      <c r="H206" s="42"/>
      <c r="I206" s="232"/>
      <c r="J206" s="42"/>
      <c r="K206" s="42"/>
      <c r="L206" s="46"/>
      <c r="M206" s="233"/>
      <c r="N206" s="234"/>
      <c r="O206" s="86"/>
      <c r="P206" s="86"/>
      <c r="Q206" s="86"/>
      <c r="R206" s="86"/>
      <c r="S206" s="86"/>
      <c r="T206" s="87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T206" s="19" t="s">
        <v>161</v>
      </c>
      <c r="AU206" s="19" t="s">
        <v>81</v>
      </c>
    </row>
    <row r="207" spans="1:51" s="13" customFormat="1" ht="12">
      <c r="A207" s="13"/>
      <c r="B207" s="235"/>
      <c r="C207" s="236"/>
      <c r="D207" s="230" t="s">
        <v>163</v>
      </c>
      <c r="E207" s="237" t="s">
        <v>19</v>
      </c>
      <c r="F207" s="238" t="s">
        <v>215</v>
      </c>
      <c r="G207" s="236"/>
      <c r="H207" s="237" t="s">
        <v>19</v>
      </c>
      <c r="I207" s="239"/>
      <c r="J207" s="236"/>
      <c r="K207" s="236"/>
      <c r="L207" s="240"/>
      <c r="M207" s="241"/>
      <c r="N207" s="242"/>
      <c r="O207" s="242"/>
      <c r="P207" s="242"/>
      <c r="Q207" s="242"/>
      <c r="R207" s="242"/>
      <c r="S207" s="242"/>
      <c r="T207" s="24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4" t="s">
        <v>163</v>
      </c>
      <c r="AU207" s="244" t="s">
        <v>81</v>
      </c>
      <c r="AV207" s="13" t="s">
        <v>79</v>
      </c>
      <c r="AW207" s="13" t="s">
        <v>36</v>
      </c>
      <c r="AX207" s="13" t="s">
        <v>73</v>
      </c>
      <c r="AY207" s="244" t="s">
        <v>152</v>
      </c>
    </row>
    <row r="208" spans="1:51" s="14" customFormat="1" ht="12">
      <c r="A208" s="14"/>
      <c r="B208" s="245"/>
      <c r="C208" s="246"/>
      <c r="D208" s="230" t="s">
        <v>163</v>
      </c>
      <c r="E208" s="247" t="s">
        <v>19</v>
      </c>
      <c r="F208" s="248" t="s">
        <v>681</v>
      </c>
      <c r="G208" s="246"/>
      <c r="H208" s="249">
        <v>56</v>
      </c>
      <c r="I208" s="250"/>
      <c r="J208" s="246"/>
      <c r="K208" s="246"/>
      <c r="L208" s="251"/>
      <c r="M208" s="252"/>
      <c r="N208" s="253"/>
      <c r="O208" s="253"/>
      <c r="P208" s="253"/>
      <c r="Q208" s="253"/>
      <c r="R208" s="253"/>
      <c r="S208" s="253"/>
      <c r="T208" s="25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5" t="s">
        <v>163</v>
      </c>
      <c r="AU208" s="255" t="s">
        <v>81</v>
      </c>
      <c r="AV208" s="14" t="s">
        <v>81</v>
      </c>
      <c r="AW208" s="14" t="s">
        <v>36</v>
      </c>
      <c r="AX208" s="14" t="s">
        <v>73</v>
      </c>
      <c r="AY208" s="255" t="s">
        <v>152</v>
      </c>
    </row>
    <row r="209" spans="1:51" s="15" customFormat="1" ht="12">
      <c r="A209" s="15"/>
      <c r="B209" s="256"/>
      <c r="C209" s="257"/>
      <c r="D209" s="230" t="s">
        <v>163</v>
      </c>
      <c r="E209" s="258" t="s">
        <v>19</v>
      </c>
      <c r="F209" s="259" t="s">
        <v>167</v>
      </c>
      <c r="G209" s="257"/>
      <c r="H209" s="260">
        <v>56</v>
      </c>
      <c r="I209" s="261"/>
      <c r="J209" s="257"/>
      <c r="K209" s="257"/>
      <c r="L209" s="262"/>
      <c r="M209" s="263"/>
      <c r="N209" s="264"/>
      <c r="O209" s="264"/>
      <c r="P209" s="264"/>
      <c r="Q209" s="264"/>
      <c r="R209" s="264"/>
      <c r="S209" s="264"/>
      <c r="T209" s="26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266" t="s">
        <v>163</v>
      </c>
      <c r="AU209" s="266" t="s">
        <v>81</v>
      </c>
      <c r="AV209" s="15" t="s">
        <v>159</v>
      </c>
      <c r="AW209" s="15" t="s">
        <v>36</v>
      </c>
      <c r="AX209" s="15" t="s">
        <v>79</v>
      </c>
      <c r="AY209" s="266" t="s">
        <v>152</v>
      </c>
    </row>
    <row r="210" spans="1:65" s="2" customFormat="1" ht="14.4" customHeight="1">
      <c r="A210" s="40"/>
      <c r="B210" s="41"/>
      <c r="C210" s="217" t="s">
        <v>249</v>
      </c>
      <c r="D210" s="217" t="s">
        <v>154</v>
      </c>
      <c r="E210" s="218" t="s">
        <v>682</v>
      </c>
      <c r="F210" s="219" t="s">
        <v>683</v>
      </c>
      <c r="G210" s="220" t="s">
        <v>212</v>
      </c>
      <c r="H210" s="221">
        <v>14</v>
      </c>
      <c r="I210" s="222"/>
      <c r="J210" s="223">
        <f>ROUND(I210*H210,2)</f>
        <v>0</v>
      </c>
      <c r="K210" s="219" t="s">
        <v>158</v>
      </c>
      <c r="L210" s="46"/>
      <c r="M210" s="224" t="s">
        <v>19</v>
      </c>
      <c r="N210" s="225" t="s">
        <v>44</v>
      </c>
      <c r="O210" s="86"/>
      <c r="P210" s="226">
        <f>O210*H210</f>
        <v>0</v>
      </c>
      <c r="Q210" s="226">
        <v>0</v>
      </c>
      <c r="R210" s="226">
        <f>Q210*H210</f>
        <v>0</v>
      </c>
      <c r="S210" s="226">
        <v>0</v>
      </c>
      <c r="T210" s="227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28" t="s">
        <v>159</v>
      </c>
      <c r="AT210" s="228" t="s">
        <v>154</v>
      </c>
      <c r="AU210" s="228" t="s">
        <v>81</v>
      </c>
      <c r="AY210" s="19" t="s">
        <v>152</v>
      </c>
      <c r="BE210" s="229">
        <f>IF(N210="základní",J210,0)</f>
        <v>0</v>
      </c>
      <c r="BF210" s="229">
        <f>IF(N210="snížená",J210,0)</f>
        <v>0</v>
      </c>
      <c r="BG210" s="229">
        <f>IF(N210="zákl. přenesená",J210,0)</f>
        <v>0</v>
      </c>
      <c r="BH210" s="229">
        <f>IF(N210="sníž. přenesená",J210,0)</f>
        <v>0</v>
      </c>
      <c r="BI210" s="229">
        <f>IF(N210="nulová",J210,0)</f>
        <v>0</v>
      </c>
      <c r="BJ210" s="19" t="s">
        <v>79</v>
      </c>
      <c r="BK210" s="229">
        <f>ROUND(I210*H210,2)</f>
        <v>0</v>
      </c>
      <c r="BL210" s="19" t="s">
        <v>159</v>
      </c>
      <c r="BM210" s="228" t="s">
        <v>684</v>
      </c>
    </row>
    <row r="211" spans="1:47" s="2" customFormat="1" ht="12">
      <c r="A211" s="40"/>
      <c r="B211" s="41"/>
      <c r="C211" s="42"/>
      <c r="D211" s="230" t="s">
        <v>161</v>
      </c>
      <c r="E211" s="42"/>
      <c r="F211" s="231" t="s">
        <v>685</v>
      </c>
      <c r="G211" s="42"/>
      <c r="H211" s="42"/>
      <c r="I211" s="232"/>
      <c r="J211" s="42"/>
      <c r="K211" s="42"/>
      <c r="L211" s="46"/>
      <c r="M211" s="233"/>
      <c r="N211" s="234"/>
      <c r="O211" s="86"/>
      <c r="P211" s="86"/>
      <c r="Q211" s="86"/>
      <c r="R211" s="86"/>
      <c r="S211" s="86"/>
      <c r="T211" s="87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T211" s="19" t="s">
        <v>161</v>
      </c>
      <c r="AU211" s="19" t="s">
        <v>81</v>
      </c>
    </row>
    <row r="212" spans="1:51" s="13" customFormat="1" ht="12">
      <c r="A212" s="13"/>
      <c r="B212" s="235"/>
      <c r="C212" s="236"/>
      <c r="D212" s="230" t="s">
        <v>163</v>
      </c>
      <c r="E212" s="237" t="s">
        <v>19</v>
      </c>
      <c r="F212" s="238" t="s">
        <v>215</v>
      </c>
      <c r="G212" s="236"/>
      <c r="H212" s="237" t="s">
        <v>19</v>
      </c>
      <c r="I212" s="239"/>
      <c r="J212" s="236"/>
      <c r="K212" s="236"/>
      <c r="L212" s="240"/>
      <c r="M212" s="241"/>
      <c r="N212" s="242"/>
      <c r="O212" s="242"/>
      <c r="P212" s="242"/>
      <c r="Q212" s="242"/>
      <c r="R212" s="242"/>
      <c r="S212" s="242"/>
      <c r="T212" s="24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4" t="s">
        <v>163</v>
      </c>
      <c r="AU212" s="244" t="s">
        <v>81</v>
      </c>
      <c r="AV212" s="13" t="s">
        <v>79</v>
      </c>
      <c r="AW212" s="13" t="s">
        <v>36</v>
      </c>
      <c r="AX212" s="13" t="s">
        <v>73</v>
      </c>
      <c r="AY212" s="244" t="s">
        <v>152</v>
      </c>
    </row>
    <row r="213" spans="1:51" s="14" customFormat="1" ht="12">
      <c r="A213" s="14"/>
      <c r="B213" s="245"/>
      <c r="C213" s="246"/>
      <c r="D213" s="230" t="s">
        <v>163</v>
      </c>
      <c r="E213" s="247" t="s">
        <v>19</v>
      </c>
      <c r="F213" s="248" t="s">
        <v>686</v>
      </c>
      <c r="G213" s="246"/>
      <c r="H213" s="249">
        <v>14</v>
      </c>
      <c r="I213" s="250"/>
      <c r="J213" s="246"/>
      <c r="K213" s="246"/>
      <c r="L213" s="251"/>
      <c r="M213" s="252"/>
      <c r="N213" s="253"/>
      <c r="O213" s="253"/>
      <c r="P213" s="253"/>
      <c r="Q213" s="253"/>
      <c r="R213" s="253"/>
      <c r="S213" s="253"/>
      <c r="T213" s="25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55" t="s">
        <v>163</v>
      </c>
      <c r="AU213" s="255" t="s">
        <v>81</v>
      </c>
      <c r="AV213" s="14" t="s">
        <v>81</v>
      </c>
      <c r="AW213" s="14" t="s">
        <v>36</v>
      </c>
      <c r="AX213" s="14" t="s">
        <v>73</v>
      </c>
      <c r="AY213" s="255" t="s">
        <v>152</v>
      </c>
    </row>
    <row r="214" spans="1:51" s="15" customFormat="1" ht="12">
      <c r="A214" s="15"/>
      <c r="B214" s="256"/>
      <c r="C214" s="257"/>
      <c r="D214" s="230" t="s">
        <v>163</v>
      </c>
      <c r="E214" s="258" t="s">
        <v>19</v>
      </c>
      <c r="F214" s="259" t="s">
        <v>167</v>
      </c>
      <c r="G214" s="257"/>
      <c r="H214" s="260">
        <v>14</v>
      </c>
      <c r="I214" s="261"/>
      <c r="J214" s="257"/>
      <c r="K214" s="257"/>
      <c r="L214" s="262"/>
      <c r="M214" s="263"/>
      <c r="N214" s="264"/>
      <c r="O214" s="264"/>
      <c r="P214" s="264"/>
      <c r="Q214" s="264"/>
      <c r="R214" s="264"/>
      <c r="S214" s="264"/>
      <c r="T214" s="26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T214" s="266" t="s">
        <v>163</v>
      </c>
      <c r="AU214" s="266" t="s">
        <v>81</v>
      </c>
      <c r="AV214" s="15" t="s">
        <v>159</v>
      </c>
      <c r="AW214" s="15" t="s">
        <v>36</v>
      </c>
      <c r="AX214" s="15" t="s">
        <v>79</v>
      </c>
      <c r="AY214" s="266" t="s">
        <v>152</v>
      </c>
    </row>
    <row r="215" spans="1:65" s="2" customFormat="1" ht="14.4" customHeight="1">
      <c r="A215" s="40"/>
      <c r="B215" s="41"/>
      <c r="C215" s="217" t="s">
        <v>8</v>
      </c>
      <c r="D215" s="217" t="s">
        <v>154</v>
      </c>
      <c r="E215" s="218" t="s">
        <v>233</v>
      </c>
      <c r="F215" s="219" t="s">
        <v>234</v>
      </c>
      <c r="G215" s="220" t="s">
        <v>212</v>
      </c>
      <c r="H215" s="221">
        <v>56</v>
      </c>
      <c r="I215" s="222"/>
      <c r="J215" s="223">
        <f>ROUND(I215*H215,2)</f>
        <v>0</v>
      </c>
      <c r="K215" s="219" t="s">
        <v>158</v>
      </c>
      <c r="L215" s="46"/>
      <c r="M215" s="224" t="s">
        <v>19</v>
      </c>
      <c r="N215" s="225" t="s">
        <v>44</v>
      </c>
      <c r="O215" s="86"/>
      <c r="P215" s="226">
        <f>O215*H215</f>
        <v>0</v>
      </c>
      <c r="Q215" s="226">
        <v>0</v>
      </c>
      <c r="R215" s="226">
        <f>Q215*H215</f>
        <v>0</v>
      </c>
      <c r="S215" s="226">
        <v>0</v>
      </c>
      <c r="T215" s="227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28" t="s">
        <v>159</v>
      </c>
      <c r="AT215" s="228" t="s">
        <v>154</v>
      </c>
      <c r="AU215" s="228" t="s">
        <v>81</v>
      </c>
      <c r="AY215" s="19" t="s">
        <v>152</v>
      </c>
      <c r="BE215" s="229">
        <f>IF(N215="základní",J215,0)</f>
        <v>0</v>
      </c>
      <c r="BF215" s="229">
        <f>IF(N215="snížená",J215,0)</f>
        <v>0</v>
      </c>
      <c r="BG215" s="229">
        <f>IF(N215="zákl. přenesená",J215,0)</f>
        <v>0</v>
      </c>
      <c r="BH215" s="229">
        <f>IF(N215="sníž. přenesená",J215,0)</f>
        <v>0</v>
      </c>
      <c r="BI215" s="229">
        <f>IF(N215="nulová",J215,0)</f>
        <v>0</v>
      </c>
      <c r="BJ215" s="19" t="s">
        <v>79</v>
      </c>
      <c r="BK215" s="229">
        <f>ROUND(I215*H215,2)</f>
        <v>0</v>
      </c>
      <c r="BL215" s="19" t="s">
        <v>159</v>
      </c>
      <c r="BM215" s="228" t="s">
        <v>687</v>
      </c>
    </row>
    <row r="216" spans="1:47" s="2" customFormat="1" ht="12">
      <c r="A216" s="40"/>
      <c r="B216" s="41"/>
      <c r="C216" s="42"/>
      <c r="D216" s="230" t="s">
        <v>161</v>
      </c>
      <c r="E216" s="42"/>
      <c r="F216" s="231" t="s">
        <v>236</v>
      </c>
      <c r="G216" s="42"/>
      <c r="H216" s="42"/>
      <c r="I216" s="232"/>
      <c r="J216" s="42"/>
      <c r="K216" s="42"/>
      <c r="L216" s="46"/>
      <c r="M216" s="233"/>
      <c r="N216" s="234"/>
      <c r="O216" s="86"/>
      <c r="P216" s="86"/>
      <c r="Q216" s="86"/>
      <c r="R216" s="86"/>
      <c r="S216" s="86"/>
      <c r="T216" s="87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T216" s="19" t="s">
        <v>161</v>
      </c>
      <c r="AU216" s="19" t="s">
        <v>81</v>
      </c>
    </row>
    <row r="217" spans="1:51" s="13" customFormat="1" ht="12">
      <c r="A217" s="13"/>
      <c r="B217" s="235"/>
      <c r="C217" s="236"/>
      <c r="D217" s="230" t="s">
        <v>163</v>
      </c>
      <c r="E217" s="237" t="s">
        <v>19</v>
      </c>
      <c r="F217" s="238" t="s">
        <v>215</v>
      </c>
      <c r="G217" s="236"/>
      <c r="H217" s="237" t="s">
        <v>19</v>
      </c>
      <c r="I217" s="239"/>
      <c r="J217" s="236"/>
      <c r="K217" s="236"/>
      <c r="L217" s="240"/>
      <c r="M217" s="241"/>
      <c r="N217" s="242"/>
      <c r="O217" s="242"/>
      <c r="P217" s="242"/>
      <c r="Q217" s="242"/>
      <c r="R217" s="242"/>
      <c r="S217" s="242"/>
      <c r="T217" s="24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4" t="s">
        <v>163</v>
      </c>
      <c r="AU217" s="244" t="s">
        <v>81</v>
      </c>
      <c r="AV217" s="13" t="s">
        <v>79</v>
      </c>
      <c r="AW217" s="13" t="s">
        <v>36</v>
      </c>
      <c r="AX217" s="13" t="s">
        <v>73</v>
      </c>
      <c r="AY217" s="244" t="s">
        <v>152</v>
      </c>
    </row>
    <row r="218" spans="1:51" s="14" customFormat="1" ht="12">
      <c r="A218" s="14"/>
      <c r="B218" s="245"/>
      <c r="C218" s="246"/>
      <c r="D218" s="230" t="s">
        <v>163</v>
      </c>
      <c r="E218" s="247" t="s">
        <v>19</v>
      </c>
      <c r="F218" s="248" t="s">
        <v>681</v>
      </c>
      <c r="G218" s="246"/>
      <c r="H218" s="249">
        <v>56</v>
      </c>
      <c r="I218" s="250"/>
      <c r="J218" s="246"/>
      <c r="K218" s="246"/>
      <c r="L218" s="251"/>
      <c r="M218" s="252"/>
      <c r="N218" s="253"/>
      <c r="O218" s="253"/>
      <c r="P218" s="253"/>
      <c r="Q218" s="253"/>
      <c r="R218" s="253"/>
      <c r="S218" s="253"/>
      <c r="T218" s="25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55" t="s">
        <v>163</v>
      </c>
      <c r="AU218" s="255" t="s">
        <v>81</v>
      </c>
      <c r="AV218" s="14" t="s">
        <v>81</v>
      </c>
      <c r="AW218" s="14" t="s">
        <v>36</v>
      </c>
      <c r="AX218" s="14" t="s">
        <v>73</v>
      </c>
      <c r="AY218" s="255" t="s">
        <v>152</v>
      </c>
    </row>
    <row r="219" spans="1:51" s="15" customFormat="1" ht="12">
      <c r="A219" s="15"/>
      <c r="B219" s="256"/>
      <c r="C219" s="257"/>
      <c r="D219" s="230" t="s">
        <v>163</v>
      </c>
      <c r="E219" s="258" t="s">
        <v>19</v>
      </c>
      <c r="F219" s="259" t="s">
        <v>167</v>
      </c>
      <c r="G219" s="257"/>
      <c r="H219" s="260">
        <v>56</v>
      </c>
      <c r="I219" s="261"/>
      <c r="J219" s="257"/>
      <c r="K219" s="257"/>
      <c r="L219" s="262"/>
      <c r="M219" s="263"/>
      <c r="N219" s="264"/>
      <c r="O219" s="264"/>
      <c r="P219" s="264"/>
      <c r="Q219" s="264"/>
      <c r="R219" s="264"/>
      <c r="S219" s="264"/>
      <c r="T219" s="26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T219" s="266" t="s">
        <v>163</v>
      </c>
      <c r="AU219" s="266" t="s">
        <v>81</v>
      </c>
      <c r="AV219" s="15" t="s">
        <v>159</v>
      </c>
      <c r="AW219" s="15" t="s">
        <v>36</v>
      </c>
      <c r="AX219" s="15" t="s">
        <v>79</v>
      </c>
      <c r="AY219" s="266" t="s">
        <v>152</v>
      </c>
    </row>
    <row r="220" spans="1:65" s="2" customFormat="1" ht="14.4" customHeight="1">
      <c r="A220" s="40"/>
      <c r="B220" s="41"/>
      <c r="C220" s="217" t="s">
        <v>255</v>
      </c>
      <c r="D220" s="217" t="s">
        <v>154</v>
      </c>
      <c r="E220" s="218" t="s">
        <v>688</v>
      </c>
      <c r="F220" s="219" t="s">
        <v>689</v>
      </c>
      <c r="G220" s="220" t="s">
        <v>212</v>
      </c>
      <c r="H220" s="221">
        <v>14</v>
      </c>
      <c r="I220" s="222"/>
      <c r="J220" s="223">
        <f>ROUND(I220*H220,2)</f>
        <v>0</v>
      </c>
      <c r="K220" s="219" t="s">
        <v>158</v>
      </c>
      <c r="L220" s="46"/>
      <c r="M220" s="224" t="s">
        <v>19</v>
      </c>
      <c r="N220" s="225" t="s">
        <v>44</v>
      </c>
      <c r="O220" s="86"/>
      <c r="P220" s="226">
        <f>O220*H220</f>
        <v>0</v>
      </c>
      <c r="Q220" s="226">
        <v>0</v>
      </c>
      <c r="R220" s="226">
        <f>Q220*H220</f>
        <v>0</v>
      </c>
      <c r="S220" s="226">
        <v>0</v>
      </c>
      <c r="T220" s="227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28" t="s">
        <v>159</v>
      </c>
      <c r="AT220" s="228" t="s">
        <v>154</v>
      </c>
      <c r="AU220" s="228" t="s">
        <v>81</v>
      </c>
      <c r="AY220" s="19" t="s">
        <v>152</v>
      </c>
      <c r="BE220" s="229">
        <f>IF(N220="základní",J220,0)</f>
        <v>0</v>
      </c>
      <c r="BF220" s="229">
        <f>IF(N220="snížená",J220,0)</f>
        <v>0</v>
      </c>
      <c r="BG220" s="229">
        <f>IF(N220="zákl. přenesená",J220,0)</f>
        <v>0</v>
      </c>
      <c r="BH220" s="229">
        <f>IF(N220="sníž. přenesená",J220,0)</f>
        <v>0</v>
      </c>
      <c r="BI220" s="229">
        <f>IF(N220="nulová",J220,0)</f>
        <v>0</v>
      </c>
      <c r="BJ220" s="19" t="s">
        <v>79</v>
      </c>
      <c r="BK220" s="229">
        <f>ROUND(I220*H220,2)</f>
        <v>0</v>
      </c>
      <c r="BL220" s="19" t="s">
        <v>159</v>
      </c>
      <c r="BM220" s="228" t="s">
        <v>690</v>
      </c>
    </row>
    <row r="221" spans="1:47" s="2" customFormat="1" ht="12">
      <c r="A221" s="40"/>
      <c r="B221" s="41"/>
      <c r="C221" s="42"/>
      <c r="D221" s="230" t="s">
        <v>161</v>
      </c>
      <c r="E221" s="42"/>
      <c r="F221" s="231" t="s">
        <v>691</v>
      </c>
      <c r="G221" s="42"/>
      <c r="H221" s="42"/>
      <c r="I221" s="232"/>
      <c r="J221" s="42"/>
      <c r="K221" s="42"/>
      <c r="L221" s="46"/>
      <c r="M221" s="233"/>
      <c r="N221" s="234"/>
      <c r="O221" s="86"/>
      <c r="P221" s="86"/>
      <c r="Q221" s="86"/>
      <c r="R221" s="86"/>
      <c r="S221" s="86"/>
      <c r="T221" s="87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T221" s="19" t="s">
        <v>161</v>
      </c>
      <c r="AU221" s="19" t="s">
        <v>81</v>
      </c>
    </row>
    <row r="222" spans="1:51" s="13" customFormat="1" ht="12">
      <c r="A222" s="13"/>
      <c r="B222" s="235"/>
      <c r="C222" s="236"/>
      <c r="D222" s="230" t="s">
        <v>163</v>
      </c>
      <c r="E222" s="237" t="s">
        <v>19</v>
      </c>
      <c r="F222" s="238" t="s">
        <v>215</v>
      </c>
      <c r="G222" s="236"/>
      <c r="H222" s="237" t="s">
        <v>19</v>
      </c>
      <c r="I222" s="239"/>
      <c r="J222" s="236"/>
      <c r="K222" s="236"/>
      <c r="L222" s="240"/>
      <c r="M222" s="241"/>
      <c r="N222" s="242"/>
      <c r="O222" s="242"/>
      <c r="P222" s="242"/>
      <c r="Q222" s="242"/>
      <c r="R222" s="242"/>
      <c r="S222" s="242"/>
      <c r="T222" s="24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4" t="s">
        <v>163</v>
      </c>
      <c r="AU222" s="244" t="s">
        <v>81</v>
      </c>
      <c r="AV222" s="13" t="s">
        <v>79</v>
      </c>
      <c r="AW222" s="13" t="s">
        <v>36</v>
      </c>
      <c r="AX222" s="13" t="s">
        <v>73</v>
      </c>
      <c r="AY222" s="244" t="s">
        <v>152</v>
      </c>
    </row>
    <row r="223" spans="1:51" s="14" customFormat="1" ht="12">
      <c r="A223" s="14"/>
      <c r="B223" s="245"/>
      <c r="C223" s="246"/>
      <c r="D223" s="230" t="s">
        <v>163</v>
      </c>
      <c r="E223" s="247" t="s">
        <v>19</v>
      </c>
      <c r="F223" s="248" t="s">
        <v>686</v>
      </c>
      <c r="G223" s="246"/>
      <c r="H223" s="249">
        <v>14</v>
      </c>
      <c r="I223" s="250"/>
      <c r="J223" s="246"/>
      <c r="K223" s="246"/>
      <c r="L223" s="251"/>
      <c r="M223" s="252"/>
      <c r="N223" s="253"/>
      <c r="O223" s="253"/>
      <c r="P223" s="253"/>
      <c r="Q223" s="253"/>
      <c r="R223" s="253"/>
      <c r="S223" s="253"/>
      <c r="T223" s="25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55" t="s">
        <v>163</v>
      </c>
      <c r="AU223" s="255" t="s">
        <v>81</v>
      </c>
      <c r="AV223" s="14" t="s">
        <v>81</v>
      </c>
      <c r="AW223" s="14" t="s">
        <v>36</v>
      </c>
      <c r="AX223" s="14" t="s">
        <v>73</v>
      </c>
      <c r="AY223" s="255" t="s">
        <v>152</v>
      </c>
    </row>
    <row r="224" spans="1:51" s="15" customFormat="1" ht="12">
      <c r="A224" s="15"/>
      <c r="B224" s="256"/>
      <c r="C224" s="257"/>
      <c r="D224" s="230" t="s">
        <v>163</v>
      </c>
      <c r="E224" s="258" t="s">
        <v>19</v>
      </c>
      <c r="F224" s="259" t="s">
        <v>167</v>
      </c>
      <c r="G224" s="257"/>
      <c r="H224" s="260">
        <v>14</v>
      </c>
      <c r="I224" s="261"/>
      <c r="J224" s="257"/>
      <c r="K224" s="257"/>
      <c r="L224" s="262"/>
      <c r="M224" s="263"/>
      <c r="N224" s="264"/>
      <c r="O224" s="264"/>
      <c r="P224" s="264"/>
      <c r="Q224" s="264"/>
      <c r="R224" s="264"/>
      <c r="S224" s="264"/>
      <c r="T224" s="26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T224" s="266" t="s">
        <v>163</v>
      </c>
      <c r="AU224" s="266" t="s">
        <v>81</v>
      </c>
      <c r="AV224" s="15" t="s">
        <v>159</v>
      </c>
      <c r="AW224" s="15" t="s">
        <v>36</v>
      </c>
      <c r="AX224" s="15" t="s">
        <v>79</v>
      </c>
      <c r="AY224" s="266" t="s">
        <v>152</v>
      </c>
    </row>
    <row r="225" spans="1:65" s="2" customFormat="1" ht="14.4" customHeight="1">
      <c r="A225" s="40"/>
      <c r="B225" s="41"/>
      <c r="C225" s="217" t="s">
        <v>264</v>
      </c>
      <c r="D225" s="217" t="s">
        <v>154</v>
      </c>
      <c r="E225" s="218" t="s">
        <v>238</v>
      </c>
      <c r="F225" s="219" t="s">
        <v>239</v>
      </c>
      <c r="G225" s="220" t="s">
        <v>212</v>
      </c>
      <c r="H225" s="221">
        <v>56</v>
      </c>
      <c r="I225" s="222"/>
      <c r="J225" s="223">
        <f>ROUND(I225*H225,2)</f>
        <v>0</v>
      </c>
      <c r="K225" s="219" t="s">
        <v>158</v>
      </c>
      <c r="L225" s="46"/>
      <c r="M225" s="224" t="s">
        <v>19</v>
      </c>
      <c r="N225" s="225" t="s">
        <v>44</v>
      </c>
      <c r="O225" s="86"/>
      <c r="P225" s="226">
        <f>O225*H225</f>
        <v>0</v>
      </c>
      <c r="Q225" s="226">
        <v>0</v>
      </c>
      <c r="R225" s="226">
        <f>Q225*H225</f>
        <v>0</v>
      </c>
      <c r="S225" s="226">
        <v>0</v>
      </c>
      <c r="T225" s="227">
        <f>S225*H225</f>
        <v>0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28" t="s">
        <v>159</v>
      </c>
      <c r="AT225" s="228" t="s">
        <v>154</v>
      </c>
      <c r="AU225" s="228" t="s">
        <v>81</v>
      </c>
      <c r="AY225" s="19" t="s">
        <v>152</v>
      </c>
      <c r="BE225" s="229">
        <f>IF(N225="základní",J225,0)</f>
        <v>0</v>
      </c>
      <c r="BF225" s="229">
        <f>IF(N225="snížená",J225,0)</f>
        <v>0</v>
      </c>
      <c r="BG225" s="229">
        <f>IF(N225="zákl. přenesená",J225,0)</f>
        <v>0</v>
      </c>
      <c r="BH225" s="229">
        <f>IF(N225="sníž. přenesená",J225,0)</f>
        <v>0</v>
      </c>
      <c r="BI225" s="229">
        <f>IF(N225="nulová",J225,0)</f>
        <v>0</v>
      </c>
      <c r="BJ225" s="19" t="s">
        <v>79</v>
      </c>
      <c r="BK225" s="229">
        <f>ROUND(I225*H225,2)</f>
        <v>0</v>
      </c>
      <c r="BL225" s="19" t="s">
        <v>159</v>
      </c>
      <c r="BM225" s="228" t="s">
        <v>692</v>
      </c>
    </row>
    <row r="226" spans="1:47" s="2" customFormat="1" ht="12">
      <c r="A226" s="40"/>
      <c r="B226" s="41"/>
      <c r="C226" s="42"/>
      <c r="D226" s="230" t="s">
        <v>161</v>
      </c>
      <c r="E226" s="42"/>
      <c r="F226" s="231" t="s">
        <v>241</v>
      </c>
      <c r="G226" s="42"/>
      <c r="H226" s="42"/>
      <c r="I226" s="232"/>
      <c r="J226" s="42"/>
      <c r="K226" s="42"/>
      <c r="L226" s="46"/>
      <c r="M226" s="233"/>
      <c r="N226" s="234"/>
      <c r="O226" s="86"/>
      <c r="P226" s="86"/>
      <c r="Q226" s="86"/>
      <c r="R226" s="86"/>
      <c r="S226" s="86"/>
      <c r="T226" s="87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T226" s="19" t="s">
        <v>161</v>
      </c>
      <c r="AU226" s="19" t="s">
        <v>81</v>
      </c>
    </row>
    <row r="227" spans="1:51" s="13" customFormat="1" ht="12">
      <c r="A227" s="13"/>
      <c r="B227" s="235"/>
      <c r="C227" s="236"/>
      <c r="D227" s="230" t="s">
        <v>163</v>
      </c>
      <c r="E227" s="237" t="s">
        <v>19</v>
      </c>
      <c r="F227" s="238" t="s">
        <v>215</v>
      </c>
      <c r="G227" s="236"/>
      <c r="H227" s="237" t="s">
        <v>19</v>
      </c>
      <c r="I227" s="239"/>
      <c r="J227" s="236"/>
      <c r="K227" s="236"/>
      <c r="L227" s="240"/>
      <c r="M227" s="241"/>
      <c r="N227" s="242"/>
      <c r="O227" s="242"/>
      <c r="P227" s="242"/>
      <c r="Q227" s="242"/>
      <c r="R227" s="242"/>
      <c r="S227" s="242"/>
      <c r="T227" s="24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4" t="s">
        <v>163</v>
      </c>
      <c r="AU227" s="244" t="s">
        <v>81</v>
      </c>
      <c r="AV227" s="13" t="s">
        <v>79</v>
      </c>
      <c r="AW227" s="13" t="s">
        <v>36</v>
      </c>
      <c r="AX227" s="13" t="s">
        <v>73</v>
      </c>
      <c r="AY227" s="244" t="s">
        <v>152</v>
      </c>
    </row>
    <row r="228" spans="1:51" s="14" customFormat="1" ht="12">
      <c r="A228" s="14"/>
      <c r="B228" s="245"/>
      <c r="C228" s="246"/>
      <c r="D228" s="230" t="s">
        <v>163</v>
      </c>
      <c r="E228" s="247" t="s">
        <v>19</v>
      </c>
      <c r="F228" s="248" t="s">
        <v>681</v>
      </c>
      <c r="G228" s="246"/>
      <c r="H228" s="249">
        <v>56</v>
      </c>
      <c r="I228" s="250"/>
      <c r="J228" s="246"/>
      <c r="K228" s="246"/>
      <c r="L228" s="251"/>
      <c r="M228" s="252"/>
      <c r="N228" s="253"/>
      <c r="O228" s="253"/>
      <c r="P228" s="253"/>
      <c r="Q228" s="253"/>
      <c r="R228" s="253"/>
      <c r="S228" s="253"/>
      <c r="T228" s="25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55" t="s">
        <v>163</v>
      </c>
      <c r="AU228" s="255" t="s">
        <v>81</v>
      </c>
      <c r="AV228" s="14" t="s">
        <v>81</v>
      </c>
      <c r="AW228" s="14" t="s">
        <v>36</v>
      </c>
      <c r="AX228" s="14" t="s">
        <v>73</v>
      </c>
      <c r="AY228" s="255" t="s">
        <v>152</v>
      </c>
    </row>
    <row r="229" spans="1:51" s="15" customFormat="1" ht="12">
      <c r="A229" s="15"/>
      <c r="B229" s="256"/>
      <c r="C229" s="257"/>
      <c r="D229" s="230" t="s">
        <v>163</v>
      </c>
      <c r="E229" s="258" t="s">
        <v>19</v>
      </c>
      <c r="F229" s="259" t="s">
        <v>167</v>
      </c>
      <c r="G229" s="257"/>
      <c r="H229" s="260">
        <v>56</v>
      </c>
      <c r="I229" s="261"/>
      <c r="J229" s="257"/>
      <c r="K229" s="257"/>
      <c r="L229" s="262"/>
      <c r="M229" s="263"/>
      <c r="N229" s="264"/>
      <c r="O229" s="264"/>
      <c r="P229" s="264"/>
      <c r="Q229" s="264"/>
      <c r="R229" s="264"/>
      <c r="S229" s="264"/>
      <c r="T229" s="26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266" t="s">
        <v>163</v>
      </c>
      <c r="AU229" s="266" t="s">
        <v>81</v>
      </c>
      <c r="AV229" s="15" t="s">
        <v>159</v>
      </c>
      <c r="AW229" s="15" t="s">
        <v>36</v>
      </c>
      <c r="AX229" s="15" t="s">
        <v>79</v>
      </c>
      <c r="AY229" s="266" t="s">
        <v>152</v>
      </c>
    </row>
    <row r="230" spans="1:65" s="2" customFormat="1" ht="14.4" customHeight="1">
      <c r="A230" s="40"/>
      <c r="B230" s="41"/>
      <c r="C230" s="217" t="s">
        <v>269</v>
      </c>
      <c r="D230" s="217" t="s">
        <v>154</v>
      </c>
      <c r="E230" s="218" t="s">
        <v>693</v>
      </c>
      <c r="F230" s="219" t="s">
        <v>694</v>
      </c>
      <c r="G230" s="220" t="s">
        <v>212</v>
      </c>
      <c r="H230" s="221">
        <v>14</v>
      </c>
      <c r="I230" s="222"/>
      <c r="J230" s="223">
        <f>ROUND(I230*H230,2)</f>
        <v>0</v>
      </c>
      <c r="K230" s="219" t="s">
        <v>158</v>
      </c>
      <c r="L230" s="46"/>
      <c r="M230" s="224" t="s">
        <v>19</v>
      </c>
      <c r="N230" s="225" t="s">
        <v>44</v>
      </c>
      <c r="O230" s="86"/>
      <c r="P230" s="226">
        <f>O230*H230</f>
        <v>0</v>
      </c>
      <c r="Q230" s="226">
        <v>0</v>
      </c>
      <c r="R230" s="226">
        <f>Q230*H230</f>
        <v>0</v>
      </c>
      <c r="S230" s="226">
        <v>0</v>
      </c>
      <c r="T230" s="227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28" t="s">
        <v>159</v>
      </c>
      <c r="AT230" s="228" t="s">
        <v>154</v>
      </c>
      <c r="AU230" s="228" t="s">
        <v>81</v>
      </c>
      <c r="AY230" s="19" t="s">
        <v>152</v>
      </c>
      <c r="BE230" s="229">
        <f>IF(N230="základní",J230,0)</f>
        <v>0</v>
      </c>
      <c r="BF230" s="229">
        <f>IF(N230="snížená",J230,0)</f>
        <v>0</v>
      </c>
      <c r="BG230" s="229">
        <f>IF(N230="zákl. přenesená",J230,0)</f>
        <v>0</v>
      </c>
      <c r="BH230" s="229">
        <f>IF(N230="sníž. přenesená",J230,0)</f>
        <v>0</v>
      </c>
      <c r="BI230" s="229">
        <f>IF(N230="nulová",J230,0)</f>
        <v>0</v>
      </c>
      <c r="BJ230" s="19" t="s">
        <v>79</v>
      </c>
      <c r="BK230" s="229">
        <f>ROUND(I230*H230,2)</f>
        <v>0</v>
      </c>
      <c r="BL230" s="19" t="s">
        <v>159</v>
      </c>
      <c r="BM230" s="228" t="s">
        <v>695</v>
      </c>
    </row>
    <row r="231" spans="1:47" s="2" customFormat="1" ht="12">
      <c r="A231" s="40"/>
      <c r="B231" s="41"/>
      <c r="C231" s="42"/>
      <c r="D231" s="230" t="s">
        <v>161</v>
      </c>
      <c r="E231" s="42"/>
      <c r="F231" s="231" t="s">
        <v>696</v>
      </c>
      <c r="G231" s="42"/>
      <c r="H231" s="42"/>
      <c r="I231" s="232"/>
      <c r="J231" s="42"/>
      <c r="K231" s="42"/>
      <c r="L231" s="46"/>
      <c r="M231" s="233"/>
      <c r="N231" s="234"/>
      <c r="O231" s="86"/>
      <c r="P231" s="86"/>
      <c r="Q231" s="86"/>
      <c r="R231" s="86"/>
      <c r="S231" s="86"/>
      <c r="T231" s="87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T231" s="19" t="s">
        <v>161</v>
      </c>
      <c r="AU231" s="19" t="s">
        <v>81</v>
      </c>
    </row>
    <row r="232" spans="1:51" s="13" customFormat="1" ht="12">
      <c r="A232" s="13"/>
      <c r="B232" s="235"/>
      <c r="C232" s="236"/>
      <c r="D232" s="230" t="s">
        <v>163</v>
      </c>
      <c r="E232" s="237" t="s">
        <v>19</v>
      </c>
      <c r="F232" s="238" t="s">
        <v>215</v>
      </c>
      <c r="G232" s="236"/>
      <c r="H232" s="237" t="s">
        <v>19</v>
      </c>
      <c r="I232" s="239"/>
      <c r="J232" s="236"/>
      <c r="K232" s="236"/>
      <c r="L232" s="240"/>
      <c r="M232" s="241"/>
      <c r="N232" s="242"/>
      <c r="O232" s="242"/>
      <c r="P232" s="242"/>
      <c r="Q232" s="242"/>
      <c r="R232" s="242"/>
      <c r="S232" s="242"/>
      <c r="T232" s="24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4" t="s">
        <v>163</v>
      </c>
      <c r="AU232" s="244" t="s">
        <v>81</v>
      </c>
      <c r="AV232" s="13" t="s">
        <v>79</v>
      </c>
      <c r="AW232" s="13" t="s">
        <v>36</v>
      </c>
      <c r="AX232" s="13" t="s">
        <v>73</v>
      </c>
      <c r="AY232" s="244" t="s">
        <v>152</v>
      </c>
    </row>
    <row r="233" spans="1:51" s="14" customFormat="1" ht="12">
      <c r="A233" s="14"/>
      <c r="B233" s="245"/>
      <c r="C233" s="246"/>
      <c r="D233" s="230" t="s">
        <v>163</v>
      </c>
      <c r="E233" s="247" t="s">
        <v>19</v>
      </c>
      <c r="F233" s="248" t="s">
        <v>686</v>
      </c>
      <c r="G233" s="246"/>
      <c r="H233" s="249">
        <v>14</v>
      </c>
      <c r="I233" s="250"/>
      <c r="J233" s="246"/>
      <c r="K233" s="246"/>
      <c r="L233" s="251"/>
      <c r="M233" s="252"/>
      <c r="N233" s="253"/>
      <c r="O233" s="253"/>
      <c r="P233" s="253"/>
      <c r="Q233" s="253"/>
      <c r="R233" s="253"/>
      <c r="S233" s="253"/>
      <c r="T233" s="25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55" t="s">
        <v>163</v>
      </c>
      <c r="AU233" s="255" t="s">
        <v>81</v>
      </c>
      <c r="AV233" s="14" t="s">
        <v>81</v>
      </c>
      <c r="AW233" s="14" t="s">
        <v>36</v>
      </c>
      <c r="AX233" s="14" t="s">
        <v>73</v>
      </c>
      <c r="AY233" s="255" t="s">
        <v>152</v>
      </c>
    </row>
    <row r="234" spans="1:51" s="15" customFormat="1" ht="12">
      <c r="A234" s="15"/>
      <c r="B234" s="256"/>
      <c r="C234" s="257"/>
      <c r="D234" s="230" t="s">
        <v>163</v>
      </c>
      <c r="E234" s="258" t="s">
        <v>19</v>
      </c>
      <c r="F234" s="259" t="s">
        <v>167</v>
      </c>
      <c r="G234" s="257"/>
      <c r="H234" s="260">
        <v>14</v>
      </c>
      <c r="I234" s="261"/>
      <c r="J234" s="257"/>
      <c r="K234" s="257"/>
      <c r="L234" s="262"/>
      <c r="M234" s="263"/>
      <c r="N234" s="264"/>
      <c r="O234" s="264"/>
      <c r="P234" s="264"/>
      <c r="Q234" s="264"/>
      <c r="R234" s="264"/>
      <c r="S234" s="264"/>
      <c r="T234" s="26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T234" s="266" t="s">
        <v>163</v>
      </c>
      <c r="AU234" s="266" t="s">
        <v>81</v>
      </c>
      <c r="AV234" s="15" t="s">
        <v>159</v>
      </c>
      <c r="AW234" s="15" t="s">
        <v>36</v>
      </c>
      <c r="AX234" s="15" t="s">
        <v>79</v>
      </c>
      <c r="AY234" s="266" t="s">
        <v>152</v>
      </c>
    </row>
    <row r="235" spans="1:65" s="2" customFormat="1" ht="14.4" customHeight="1">
      <c r="A235" s="40"/>
      <c r="B235" s="41"/>
      <c r="C235" s="217" t="s">
        <v>276</v>
      </c>
      <c r="D235" s="217" t="s">
        <v>154</v>
      </c>
      <c r="E235" s="218" t="s">
        <v>243</v>
      </c>
      <c r="F235" s="219" t="s">
        <v>244</v>
      </c>
      <c r="G235" s="220" t="s">
        <v>183</v>
      </c>
      <c r="H235" s="221">
        <v>2366.332</v>
      </c>
      <c r="I235" s="222"/>
      <c r="J235" s="223">
        <f>ROUND(I235*H235,2)</f>
        <v>0</v>
      </c>
      <c r="K235" s="219" t="s">
        <v>158</v>
      </c>
      <c r="L235" s="46"/>
      <c r="M235" s="224" t="s">
        <v>19</v>
      </c>
      <c r="N235" s="225" t="s">
        <v>44</v>
      </c>
      <c r="O235" s="86"/>
      <c r="P235" s="226">
        <f>O235*H235</f>
        <v>0</v>
      </c>
      <c r="Q235" s="226">
        <v>0</v>
      </c>
      <c r="R235" s="226">
        <f>Q235*H235</f>
        <v>0</v>
      </c>
      <c r="S235" s="226">
        <v>0</v>
      </c>
      <c r="T235" s="227">
        <f>S235*H235</f>
        <v>0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228" t="s">
        <v>159</v>
      </c>
      <c r="AT235" s="228" t="s">
        <v>154</v>
      </c>
      <c r="AU235" s="228" t="s">
        <v>81</v>
      </c>
      <c r="AY235" s="19" t="s">
        <v>152</v>
      </c>
      <c r="BE235" s="229">
        <f>IF(N235="základní",J235,0)</f>
        <v>0</v>
      </c>
      <c r="BF235" s="229">
        <f>IF(N235="snížená",J235,0)</f>
        <v>0</v>
      </c>
      <c r="BG235" s="229">
        <f>IF(N235="zákl. přenesená",J235,0)</f>
        <v>0</v>
      </c>
      <c r="BH235" s="229">
        <f>IF(N235="sníž. přenesená",J235,0)</f>
        <v>0</v>
      </c>
      <c r="BI235" s="229">
        <f>IF(N235="nulová",J235,0)</f>
        <v>0</v>
      </c>
      <c r="BJ235" s="19" t="s">
        <v>79</v>
      </c>
      <c r="BK235" s="229">
        <f>ROUND(I235*H235,2)</f>
        <v>0</v>
      </c>
      <c r="BL235" s="19" t="s">
        <v>159</v>
      </c>
      <c r="BM235" s="228" t="s">
        <v>697</v>
      </c>
    </row>
    <row r="236" spans="1:47" s="2" customFormat="1" ht="12">
      <c r="A236" s="40"/>
      <c r="B236" s="41"/>
      <c r="C236" s="42"/>
      <c r="D236" s="230" t="s">
        <v>161</v>
      </c>
      <c r="E236" s="42"/>
      <c r="F236" s="231" t="s">
        <v>246</v>
      </c>
      <c r="G236" s="42"/>
      <c r="H236" s="42"/>
      <c r="I236" s="232"/>
      <c r="J236" s="42"/>
      <c r="K236" s="42"/>
      <c r="L236" s="46"/>
      <c r="M236" s="233"/>
      <c r="N236" s="234"/>
      <c r="O236" s="86"/>
      <c r="P236" s="86"/>
      <c r="Q236" s="86"/>
      <c r="R236" s="86"/>
      <c r="S236" s="86"/>
      <c r="T236" s="87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T236" s="19" t="s">
        <v>161</v>
      </c>
      <c r="AU236" s="19" t="s">
        <v>81</v>
      </c>
    </row>
    <row r="237" spans="1:51" s="13" customFormat="1" ht="12">
      <c r="A237" s="13"/>
      <c r="B237" s="235"/>
      <c r="C237" s="236"/>
      <c r="D237" s="230" t="s">
        <v>163</v>
      </c>
      <c r="E237" s="237" t="s">
        <v>19</v>
      </c>
      <c r="F237" s="238" t="s">
        <v>251</v>
      </c>
      <c r="G237" s="236"/>
      <c r="H237" s="237" t="s">
        <v>19</v>
      </c>
      <c r="I237" s="239"/>
      <c r="J237" s="236"/>
      <c r="K237" s="236"/>
      <c r="L237" s="240"/>
      <c r="M237" s="241"/>
      <c r="N237" s="242"/>
      <c r="O237" s="242"/>
      <c r="P237" s="242"/>
      <c r="Q237" s="242"/>
      <c r="R237" s="242"/>
      <c r="S237" s="242"/>
      <c r="T237" s="24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4" t="s">
        <v>163</v>
      </c>
      <c r="AU237" s="244" t="s">
        <v>81</v>
      </c>
      <c r="AV237" s="13" t="s">
        <v>79</v>
      </c>
      <c r="AW237" s="13" t="s">
        <v>36</v>
      </c>
      <c r="AX237" s="13" t="s">
        <v>73</v>
      </c>
      <c r="AY237" s="244" t="s">
        <v>152</v>
      </c>
    </row>
    <row r="238" spans="1:51" s="14" customFormat="1" ht="12">
      <c r="A238" s="14"/>
      <c r="B238" s="245"/>
      <c r="C238" s="246"/>
      <c r="D238" s="230" t="s">
        <v>163</v>
      </c>
      <c r="E238" s="247" t="s">
        <v>19</v>
      </c>
      <c r="F238" s="248" t="s">
        <v>698</v>
      </c>
      <c r="G238" s="246"/>
      <c r="H238" s="249">
        <v>2366.332</v>
      </c>
      <c r="I238" s="250"/>
      <c r="J238" s="246"/>
      <c r="K238" s="246"/>
      <c r="L238" s="251"/>
      <c r="M238" s="252"/>
      <c r="N238" s="253"/>
      <c r="O238" s="253"/>
      <c r="P238" s="253"/>
      <c r="Q238" s="253"/>
      <c r="R238" s="253"/>
      <c r="S238" s="253"/>
      <c r="T238" s="25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55" t="s">
        <v>163</v>
      </c>
      <c r="AU238" s="255" t="s">
        <v>81</v>
      </c>
      <c r="AV238" s="14" t="s">
        <v>81</v>
      </c>
      <c r="AW238" s="14" t="s">
        <v>36</v>
      </c>
      <c r="AX238" s="14" t="s">
        <v>73</v>
      </c>
      <c r="AY238" s="255" t="s">
        <v>152</v>
      </c>
    </row>
    <row r="239" spans="1:51" s="15" customFormat="1" ht="12">
      <c r="A239" s="15"/>
      <c r="B239" s="256"/>
      <c r="C239" s="257"/>
      <c r="D239" s="230" t="s">
        <v>163</v>
      </c>
      <c r="E239" s="258" t="s">
        <v>19</v>
      </c>
      <c r="F239" s="259" t="s">
        <v>167</v>
      </c>
      <c r="G239" s="257"/>
      <c r="H239" s="260">
        <v>2366.332</v>
      </c>
      <c r="I239" s="261"/>
      <c r="J239" s="257"/>
      <c r="K239" s="257"/>
      <c r="L239" s="262"/>
      <c r="M239" s="263"/>
      <c r="N239" s="264"/>
      <c r="O239" s="264"/>
      <c r="P239" s="264"/>
      <c r="Q239" s="264"/>
      <c r="R239" s="264"/>
      <c r="S239" s="264"/>
      <c r="T239" s="26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T239" s="266" t="s">
        <v>163</v>
      </c>
      <c r="AU239" s="266" t="s">
        <v>81</v>
      </c>
      <c r="AV239" s="15" t="s">
        <v>159</v>
      </c>
      <c r="AW239" s="15" t="s">
        <v>36</v>
      </c>
      <c r="AX239" s="15" t="s">
        <v>79</v>
      </c>
      <c r="AY239" s="266" t="s">
        <v>152</v>
      </c>
    </row>
    <row r="240" spans="1:65" s="2" customFormat="1" ht="14.4" customHeight="1">
      <c r="A240" s="40"/>
      <c r="B240" s="41"/>
      <c r="C240" s="217" t="s">
        <v>283</v>
      </c>
      <c r="D240" s="217" t="s">
        <v>154</v>
      </c>
      <c r="E240" s="218" t="s">
        <v>256</v>
      </c>
      <c r="F240" s="219" t="s">
        <v>257</v>
      </c>
      <c r="G240" s="220" t="s">
        <v>183</v>
      </c>
      <c r="H240" s="221">
        <v>925.385</v>
      </c>
      <c r="I240" s="222"/>
      <c r="J240" s="223">
        <f>ROUND(I240*H240,2)</f>
        <v>0</v>
      </c>
      <c r="K240" s="219" t="s">
        <v>158</v>
      </c>
      <c r="L240" s="46"/>
      <c r="M240" s="224" t="s">
        <v>19</v>
      </c>
      <c r="N240" s="225" t="s">
        <v>44</v>
      </c>
      <c r="O240" s="86"/>
      <c r="P240" s="226">
        <f>O240*H240</f>
        <v>0</v>
      </c>
      <c r="Q240" s="226">
        <v>0</v>
      </c>
      <c r="R240" s="226">
        <f>Q240*H240</f>
        <v>0</v>
      </c>
      <c r="S240" s="226">
        <v>0</v>
      </c>
      <c r="T240" s="227">
        <f>S240*H240</f>
        <v>0</v>
      </c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R240" s="228" t="s">
        <v>159</v>
      </c>
      <c r="AT240" s="228" t="s">
        <v>154</v>
      </c>
      <c r="AU240" s="228" t="s">
        <v>81</v>
      </c>
      <c r="AY240" s="19" t="s">
        <v>152</v>
      </c>
      <c r="BE240" s="229">
        <f>IF(N240="základní",J240,0)</f>
        <v>0</v>
      </c>
      <c r="BF240" s="229">
        <f>IF(N240="snížená",J240,0)</f>
        <v>0</v>
      </c>
      <c r="BG240" s="229">
        <f>IF(N240="zákl. přenesená",J240,0)</f>
        <v>0</v>
      </c>
      <c r="BH240" s="229">
        <f>IF(N240="sníž. přenesená",J240,0)</f>
        <v>0</v>
      </c>
      <c r="BI240" s="229">
        <f>IF(N240="nulová",J240,0)</f>
        <v>0</v>
      </c>
      <c r="BJ240" s="19" t="s">
        <v>79</v>
      </c>
      <c r="BK240" s="229">
        <f>ROUND(I240*H240,2)</f>
        <v>0</v>
      </c>
      <c r="BL240" s="19" t="s">
        <v>159</v>
      </c>
      <c r="BM240" s="228" t="s">
        <v>699</v>
      </c>
    </row>
    <row r="241" spans="1:47" s="2" customFormat="1" ht="12">
      <c r="A241" s="40"/>
      <c r="B241" s="41"/>
      <c r="C241" s="42"/>
      <c r="D241" s="230" t="s">
        <v>161</v>
      </c>
      <c r="E241" s="42"/>
      <c r="F241" s="231" t="s">
        <v>259</v>
      </c>
      <c r="G241" s="42"/>
      <c r="H241" s="42"/>
      <c r="I241" s="232"/>
      <c r="J241" s="42"/>
      <c r="K241" s="42"/>
      <c r="L241" s="46"/>
      <c r="M241" s="233"/>
      <c r="N241" s="234"/>
      <c r="O241" s="86"/>
      <c r="P241" s="86"/>
      <c r="Q241" s="86"/>
      <c r="R241" s="86"/>
      <c r="S241" s="86"/>
      <c r="T241" s="87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T241" s="19" t="s">
        <v>161</v>
      </c>
      <c r="AU241" s="19" t="s">
        <v>81</v>
      </c>
    </row>
    <row r="242" spans="1:51" s="13" customFormat="1" ht="12">
      <c r="A242" s="13"/>
      <c r="B242" s="235"/>
      <c r="C242" s="236"/>
      <c r="D242" s="230" t="s">
        <v>163</v>
      </c>
      <c r="E242" s="237" t="s">
        <v>19</v>
      </c>
      <c r="F242" s="238" t="s">
        <v>700</v>
      </c>
      <c r="G242" s="236"/>
      <c r="H242" s="237" t="s">
        <v>19</v>
      </c>
      <c r="I242" s="239"/>
      <c r="J242" s="236"/>
      <c r="K242" s="236"/>
      <c r="L242" s="240"/>
      <c r="M242" s="241"/>
      <c r="N242" s="242"/>
      <c r="O242" s="242"/>
      <c r="P242" s="242"/>
      <c r="Q242" s="242"/>
      <c r="R242" s="242"/>
      <c r="S242" s="242"/>
      <c r="T242" s="24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4" t="s">
        <v>163</v>
      </c>
      <c r="AU242" s="244" t="s">
        <v>81</v>
      </c>
      <c r="AV242" s="13" t="s">
        <v>79</v>
      </c>
      <c r="AW242" s="13" t="s">
        <v>36</v>
      </c>
      <c r="AX242" s="13" t="s">
        <v>73</v>
      </c>
      <c r="AY242" s="244" t="s">
        <v>152</v>
      </c>
    </row>
    <row r="243" spans="1:51" s="14" customFormat="1" ht="12">
      <c r="A243" s="14"/>
      <c r="B243" s="245"/>
      <c r="C243" s="246"/>
      <c r="D243" s="230" t="s">
        <v>163</v>
      </c>
      <c r="E243" s="247" t="s">
        <v>19</v>
      </c>
      <c r="F243" s="248" t="s">
        <v>701</v>
      </c>
      <c r="G243" s="246"/>
      <c r="H243" s="249">
        <v>881.947</v>
      </c>
      <c r="I243" s="250"/>
      <c r="J243" s="246"/>
      <c r="K243" s="246"/>
      <c r="L243" s="251"/>
      <c r="M243" s="252"/>
      <c r="N243" s="253"/>
      <c r="O243" s="253"/>
      <c r="P243" s="253"/>
      <c r="Q243" s="253"/>
      <c r="R243" s="253"/>
      <c r="S243" s="253"/>
      <c r="T243" s="25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55" t="s">
        <v>163</v>
      </c>
      <c r="AU243" s="255" t="s">
        <v>81</v>
      </c>
      <c r="AV243" s="14" t="s">
        <v>81</v>
      </c>
      <c r="AW243" s="14" t="s">
        <v>36</v>
      </c>
      <c r="AX243" s="14" t="s">
        <v>73</v>
      </c>
      <c r="AY243" s="255" t="s">
        <v>152</v>
      </c>
    </row>
    <row r="244" spans="1:51" s="13" customFormat="1" ht="12">
      <c r="A244" s="13"/>
      <c r="B244" s="235"/>
      <c r="C244" s="236"/>
      <c r="D244" s="230" t="s">
        <v>163</v>
      </c>
      <c r="E244" s="237" t="s">
        <v>19</v>
      </c>
      <c r="F244" s="238" t="s">
        <v>702</v>
      </c>
      <c r="G244" s="236"/>
      <c r="H244" s="237" t="s">
        <v>19</v>
      </c>
      <c r="I244" s="239"/>
      <c r="J244" s="236"/>
      <c r="K244" s="236"/>
      <c r="L244" s="240"/>
      <c r="M244" s="241"/>
      <c r="N244" s="242"/>
      <c r="O244" s="242"/>
      <c r="P244" s="242"/>
      <c r="Q244" s="242"/>
      <c r="R244" s="242"/>
      <c r="S244" s="242"/>
      <c r="T244" s="24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4" t="s">
        <v>163</v>
      </c>
      <c r="AU244" s="244" t="s">
        <v>81</v>
      </c>
      <c r="AV244" s="13" t="s">
        <v>79</v>
      </c>
      <c r="AW244" s="13" t="s">
        <v>36</v>
      </c>
      <c r="AX244" s="13" t="s">
        <v>73</v>
      </c>
      <c r="AY244" s="244" t="s">
        <v>152</v>
      </c>
    </row>
    <row r="245" spans="1:51" s="14" customFormat="1" ht="12">
      <c r="A245" s="14"/>
      <c r="B245" s="245"/>
      <c r="C245" s="246"/>
      <c r="D245" s="230" t="s">
        <v>163</v>
      </c>
      <c r="E245" s="247" t="s">
        <v>19</v>
      </c>
      <c r="F245" s="248" t="s">
        <v>703</v>
      </c>
      <c r="G245" s="246"/>
      <c r="H245" s="249">
        <v>43.43808</v>
      </c>
      <c r="I245" s="250"/>
      <c r="J245" s="246"/>
      <c r="K245" s="246"/>
      <c r="L245" s="251"/>
      <c r="M245" s="252"/>
      <c r="N245" s="253"/>
      <c r="O245" s="253"/>
      <c r="P245" s="253"/>
      <c r="Q245" s="253"/>
      <c r="R245" s="253"/>
      <c r="S245" s="253"/>
      <c r="T245" s="25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55" t="s">
        <v>163</v>
      </c>
      <c r="AU245" s="255" t="s">
        <v>81</v>
      </c>
      <c r="AV245" s="14" t="s">
        <v>81</v>
      </c>
      <c r="AW245" s="14" t="s">
        <v>36</v>
      </c>
      <c r="AX245" s="14" t="s">
        <v>73</v>
      </c>
      <c r="AY245" s="255" t="s">
        <v>152</v>
      </c>
    </row>
    <row r="246" spans="1:51" s="15" customFormat="1" ht="12">
      <c r="A246" s="15"/>
      <c r="B246" s="256"/>
      <c r="C246" s="257"/>
      <c r="D246" s="230" t="s">
        <v>163</v>
      </c>
      <c r="E246" s="258" t="s">
        <v>19</v>
      </c>
      <c r="F246" s="259" t="s">
        <v>167</v>
      </c>
      <c r="G246" s="257"/>
      <c r="H246" s="260">
        <v>925.38508</v>
      </c>
      <c r="I246" s="261"/>
      <c r="J246" s="257"/>
      <c r="K246" s="257"/>
      <c r="L246" s="262"/>
      <c r="M246" s="263"/>
      <c r="N246" s="264"/>
      <c r="O246" s="264"/>
      <c r="P246" s="264"/>
      <c r="Q246" s="264"/>
      <c r="R246" s="264"/>
      <c r="S246" s="264"/>
      <c r="T246" s="26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T246" s="266" t="s">
        <v>163</v>
      </c>
      <c r="AU246" s="266" t="s">
        <v>81</v>
      </c>
      <c r="AV246" s="15" t="s">
        <v>159</v>
      </c>
      <c r="AW246" s="15" t="s">
        <v>36</v>
      </c>
      <c r="AX246" s="15" t="s">
        <v>79</v>
      </c>
      <c r="AY246" s="266" t="s">
        <v>152</v>
      </c>
    </row>
    <row r="247" spans="1:65" s="2" customFormat="1" ht="12">
      <c r="A247" s="40"/>
      <c r="B247" s="41"/>
      <c r="C247" s="217" t="s">
        <v>7</v>
      </c>
      <c r="D247" s="217" t="s">
        <v>154</v>
      </c>
      <c r="E247" s="218" t="s">
        <v>265</v>
      </c>
      <c r="F247" s="219" t="s">
        <v>266</v>
      </c>
      <c r="G247" s="220" t="s">
        <v>183</v>
      </c>
      <c r="H247" s="221">
        <v>9253.85</v>
      </c>
      <c r="I247" s="222"/>
      <c r="J247" s="223">
        <f>ROUND(I247*H247,2)</f>
        <v>0</v>
      </c>
      <c r="K247" s="219" t="s">
        <v>158</v>
      </c>
      <c r="L247" s="46"/>
      <c r="M247" s="224" t="s">
        <v>19</v>
      </c>
      <c r="N247" s="225" t="s">
        <v>44</v>
      </c>
      <c r="O247" s="86"/>
      <c r="P247" s="226">
        <f>O247*H247</f>
        <v>0</v>
      </c>
      <c r="Q247" s="226">
        <v>0</v>
      </c>
      <c r="R247" s="226">
        <f>Q247*H247</f>
        <v>0</v>
      </c>
      <c r="S247" s="226">
        <v>0</v>
      </c>
      <c r="T247" s="227">
        <f>S247*H247</f>
        <v>0</v>
      </c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R247" s="228" t="s">
        <v>159</v>
      </c>
      <c r="AT247" s="228" t="s">
        <v>154</v>
      </c>
      <c r="AU247" s="228" t="s">
        <v>81</v>
      </c>
      <c r="AY247" s="19" t="s">
        <v>152</v>
      </c>
      <c r="BE247" s="229">
        <f>IF(N247="základní",J247,0)</f>
        <v>0</v>
      </c>
      <c r="BF247" s="229">
        <f>IF(N247="snížená",J247,0)</f>
        <v>0</v>
      </c>
      <c r="BG247" s="229">
        <f>IF(N247="zákl. přenesená",J247,0)</f>
        <v>0</v>
      </c>
      <c r="BH247" s="229">
        <f>IF(N247="sníž. přenesená",J247,0)</f>
        <v>0</v>
      </c>
      <c r="BI247" s="229">
        <f>IF(N247="nulová",J247,0)</f>
        <v>0</v>
      </c>
      <c r="BJ247" s="19" t="s">
        <v>79</v>
      </c>
      <c r="BK247" s="229">
        <f>ROUND(I247*H247,2)</f>
        <v>0</v>
      </c>
      <c r="BL247" s="19" t="s">
        <v>159</v>
      </c>
      <c r="BM247" s="228" t="s">
        <v>704</v>
      </c>
    </row>
    <row r="248" spans="1:47" s="2" customFormat="1" ht="12">
      <c r="A248" s="40"/>
      <c r="B248" s="41"/>
      <c r="C248" s="42"/>
      <c r="D248" s="230" t="s">
        <v>161</v>
      </c>
      <c r="E248" s="42"/>
      <c r="F248" s="231" t="s">
        <v>268</v>
      </c>
      <c r="G248" s="42"/>
      <c r="H248" s="42"/>
      <c r="I248" s="232"/>
      <c r="J248" s="42"/>
      <c r="K248" s="42"/>
      <c r="L248" s="46"/>
      <c r="M248" s="233"/>
      <c r="N248" s="234"/>
      <c r="O248" s="86"/>
      <c r="P248" s="86"/>
      <c r="Q248" s="86"/>
      <c r="R248" s="86"/>
      <c r="S248" s="86"/>
      <c r="T248" s="87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T248" s="19" t="s">
        <v>161</v>
      </c>
      <c r="AU248" s="19" t="s">
        <v>81</v>
      </c>
    </row>
    <row r="249" spans="1:51" s="13" customFormat="1" ht="12">
      <c r="A249" s="13"/>
      <c r="B249" s="235"/>
      <c r="C249" s="236"/>
      <c r="D249" s="230" t="s">
        <v>163</v>
      </c>
      <c r="E249" s="237" t="s">
        <v>19</v>
      </c>
      <c r="F249" s="238" t="s">
        <v>705</v>
      </c>
      <c r="G249" s="236"/>
      <c r="H249" s="237" t="s">
        <v>19</v>
      </c>
      <c r="I249" s="239"/>
      <c r="J249" s="236"/>
      <c r="K249" s="236"/>
      <c r="L249" s="240"/>
      <c r="M249" s="241"/>
      <c r="N249" s="242"/>
      <c r="O249" s="242"/>
      <c r="P249" s="242"/>
      <c r="Q249" s="242"/>
      <c r="R249" s="242"/>
      <c r="S249" s="242"/>
      <c r="T249" s="24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4" t="s">
        <v>163</v>
      </c>
      <c r="AU249" s="244" t="s">
        <v>81</v>
      </c>
      <c r="AV249" s="13" t="s">
        <v>79</v>
      </c>
      <c r="AW249" s="13" t="s">
        <v>36</v>
      </c>
      <c r="AX249" s="13" t="s">
        <v>73</v>
      </c>
      <c r="AY249" s="244" t="s">
        <v>152</v>
      </c>
    </row>
    <row r="250" spans="1:51" s="14" customFormat="1" ht="12">
      <c r="A250" s="14"/>
      <c r="B250" s="245"/>
      <c r="C250" s="246"/>
      <c r="D250" s="230" t="s">
        <v>163</v>
      </c>
      <c r="E250" s="247" t="s">
        <v>19</v>
      </c>
      <c r="F250" s="248" t="s">
        <v>706</v>
      </c>
      <c r="G250" s="246"/>
      <c r="H250" s="249">
        <v>9253.85</v>
      </c>
      <c r="I250" s="250"/>
      <c r="J250" s="246"/>
      <c r="K250" s="246"/>
      <c r="L250" s="251"/>
      <c r="M250" s="252"/>
      <c r="N250" s="253"/>
      <c r="O250" s="253"/>
      <c r="P250" s="253"/>
      <c r="Q250" s="253"/>
      <c r="R250" s="253"/>
      <c r="S250" s="253"/>
      <c r="T250" s="25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55" t="s">
        <v>163</v>
      </c>
      <c r="AU250" s="255" t="s">
        <v>81</v>
      </c>
      <c r="AV250" s="14" t="s">
        <v>81</v>
      </c>
      <c r="AW250" s="14" t="s">
        <v>36</v>
      </c>
      <c r="AX250" s="14" t="s">
        <v>73</v>
      </c>
      <c r="AY250" s="255" t="s">
        <v>152</v>
      </c>
    </row>
    <row r="251" spans="1:51" s="15" customFormat="1" ht="12">
      <c r="A251" s="15"/>
      <c r="B251" s="256"/>
      <c r="C251" s="257"/>
      <c r="D251" s="230" t="s">
        <v>163</v>
      </c>
      <c r="E251" s="258" t="s">
        <v>19</v>
      </c>
      <c r="F251" s="259" t="s">
        <v>167</v>
      </c>
      <c r="G251" s="257"/>
      <c r="H251" s="260">
        <v>9253.85</v>
      </c>
      <c r="I251" s="261"/>
      <c r="J251" s="257"/>
      <c r="K251" s="257"/>
      <c r="L251" s="262"/>
      <c r="M251" s="263"/>
      <c r="N251" s="264"/>
      <c r="O251" s="264"/>
      <c r="P251" s="264"/>
      <c r="Q251" s="264"/>
      <c r="R251" s="264"/>
      <c r="S251" s="264"/>
      <c r="T251" s="26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T251" s="266" t="s">
        <v>163</v>
      </c>
      <c r="AU251" s="266" t="s">
        <v>81</v>
      </c>
      <c r="AV251" s="15" t="s">
        <v>159</v>
      </c>
      <c r="AW251" s="15" t="s">
        <v>36</v>
      </c>
      <c r="AX251" s="15" t="s">
        <v>79</v>
      </c>
      <c r="AY251" s="266" t="s">
        <v>152</v>
      </c>
    </row>
    <row r="252" spans="1:65" s="2" customFormat="1" ht="14.4" customHeight="1">
      <c r="A252" s="40"/>
      <c r="B252" s="41"/>
      <c r="C252" s="217" t="s">
        <v>301</v>
      </c>
      <c r="D252" s="217" t="s">
        <v>154</v>
      </c>
      <c r="E252" s="218" t="s">
        <v>270</v>
      </c>
      <c r="F252" s="219" t="s">
        <v>271</v>
      </c>
      <c r="G252" s="220" t="s">
        <v>183</v>
      </c>
      <c r="H252" s="221">
        <v>9.153</v>
      </c>
      <c r="I252" s="222"/>
      <c r="J252" s="223">
        <f>ROUND(I252*H252,2)</f>
        <v>0</v>
      </c>
      <c r="K252" s="219" t="s">
        <v>158</v>
      </c>
      <c r="L252" s="46"/>
      <c r="M252" s="224" t="s">
        <v>19</v>
      </c>
      <c r="N252" s="225" t="s">
        <v>44</v>
      </c>
      <c r="O252" s="86"/>
      <c r="P252" s="226">
        <f>O252*H252</f>
        <v>0</v>
      </c>
      <c r="Q252" s="226">
        <v>0</v>
      </c>
      <c r="R252" s="226">
        <f>Q252*H252</f>
        <v>0</v>
      </c>
      <c r="S252" s="226">
        <v>0</v>
      </c>
      <c r="T252" s="227">
        <f>S252*H252</f>
        <v>0</v>
      </c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R252" s="228" t="s">
        <v>159</v>
      </c>
      <c r="AT252" s="228" t="s">
        <v>154</v>
      </c>
      <c r="AU252" s="228" t="s">
        <v>81</v>
      </c>
      <c r="AY252" s="19" t="s">
        <v>152</v>
      </c>
      <c r="BE252" s="229">
        <f>IF(N252="základní",J252,0)</f>
        <v>0</v>
      </c>
      <c r="BF252" s="229">
        <f>IF(N252="snížená",J252,0)</f>
        <v>0</v>
      </c>
      <c r="BG252" s="229">
        <f>IF(N252="zákl. přenesená",J252,0)</f>
        <v>0</v>
      </c>
      <c r="BH252" s="229">
        <f>IF(N252="sníž. přenesená",J252,0)</f>
        <v>0</v>
      </c>
      <c r="BI252" s="229">
        <f>IF(N252="nulová",J252,0)</f>
        <v>0</v>
      </c>
      <c r="BJ252" s="19" t="s">
        <v>79</v>
      </c>
      <c r="BK252" s="229">
        <f>ROUND(I252*H252,2)</f>
        <v>0</v>
      </c>
      <c r="BL252" s="19" t="s">
        <v>159</v>
      </c>
      <c r="BM252" s="228" t="s">
        <v>707</v>
      </c>
    </row>
    <row r="253" spans="1:47" s="2" customFormat="1" ht="12">
      <c r="A253" s="40"/>
      <c r="B253" s="41"/>
      <c r="C253" s="42"/>
      <c r="D253" s="230" t="s">
        <v>161</v>
      </c>
      <c r="E253" s="42"/>
      <c r="F253" s="231" t="s">
        <v>273</v>
      </c>
      <c r="G253" s="42"/>
      <c r="H253" s="42"/>
      <c r="I253" s="232"/>
      <c r="J253" s="42"/>
      <c r="K253" s="42"/>
      <c r="L253" s="46"/>
      <c r="M253" s="233"/>
      <c r="N253" s="234"/>
      <c r="O253" s="86"/>
      <c r="P253" s="86"/>
      <c r="Q253" s="86"/>
      <c r="R253" s="86"/>
      <c r="S253" s="86"/>
      <c r="T253" s="87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T253" s="19" t="s">
        <v>161</v>
      </c>
      <c r="AU253" s="19" t="s">
        <v>81</v>
      </c>
    </row>
    <row r="254" spans="1:51" s="13" customFormat="1" ht="12">
      <c r="A254" s="13"/>
      <c r="B254" s="235"/>
      <c r="C254" s="236"/>
      <c r="D254" s="230" t="s">
        <v>163</v>
      </c>
      <c r="E254" s="237" t="s">
        <v>19</v>
      </c>
      <c r="F254" s="238" t="s">
        <v>708</v>
      </c>
      <c r="G254" s="236"/>
      <c r="H254" s="237" t="s">
        <v>19</v>
      </c>
      <c r="I254" s="239"/>
      <c r="J254" s="236"/>
      <c r="K254" s="236"/>
      <c r="L254" s="240"/>
      <c r="M254" s="241"/>
      <c r="N254" s="242"/>
      <c r="O254" s="242"/>
      <c r="P254" s="242"/>
      <c r="Q254" s="242"/>
      <c r="R254" s="242"/>
      <c r="S254" s="242"/>
      <c r="T254" s="24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4" t="s">
        <v>163</v>
      </c>
      <c r="AU254" s="244" t="s">
        <v>81</v>
      </c>
      <c r="AV254" s="13" t="s">
        <v>79</v>
      </c>
      <c r="AW254" s="13" t="s">
        <v>36</v>
      </c>
      <c r="AX254" s="13" t="s">
        <v>73</v>
      </c>
      <c r="AY254" s="244" t="s">
        <v>152</v>
      </c>
    </row>
    <row r="255" spans="1:51" s="14" customFormat="1" ht="12">
      <c r="A255" s="14"/>
      <c r="B255" s="245"/>
      <c r="C255" s="246"/>
      <c r="D255" s="230" t="s">
        <v>163</v>
      </c>
      <c r="E255" s="247" t="s">
        <v>19</v>
      </c>
      <c r="F255" s="248" t="s">
        <v>709</v>
      </c>
      <c r="G255" s="246"/>
      <c r="H255" s="249">
        <v>9.153</v>
      </c>
      <c r="I255" s="250"/>
      <c r="J255" s="246"/>
      <c r="K255" s="246"/>
      <c r="L255" s="251"/>
      <c r="M255" s="252"/>
      <c r="N255" s="253"/>
      <c r="O255" s="253"/>
      <c r="P255" s="253"/>
      <c r="Q255" s="253"/>
      <c r="R255" s="253"/>
      <c r="S255" s="253"/>
      <c r="T255" s="25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55" t="s">
        <v>163</v>
      </c>
      <c r="AU255" s="255" t="s">
        <v>81</v>
      </c>
      <c r="AV255" s="14" t="s">
        <v>81</v>
      </c>
      <c r="AW255" s="14" t="s">
        <v>36</v>
      </c>
      <c r="AX255" s="14" t="s">
        <v>79</v>
      </c>
      <c r="AY255" s="255" t="s">
        <v>152</v>
      </c>
    </row>
    <row r="256" spans="1:65" s="2" customFormat="1" ht="12">
      <c r="A256" s="40"/>
      <c r="B256" s="41"/>
      <c r="C256" s="217" t="s">
        <v>306</v>
      </c>
      <c r="D256" s="217" t="s">
        <v>154</v>
      </c>
      <c r="E256" s="218" t="s">
        <v>277</v>
      </c>
      <c r="F256" s="219" t="s">
        <v>278</v>
      </c>
      <c r="G256" s="220" t="s">
        <v>183</v>
      </c>
      <c r="H256" s="221">
        <v>91.53</v>
      </c>
      <c r="I256" s="222"/>
      <c r="J256" s="223">
        <f>ROUND(I256*H256,2)</f>
        <v>0</v>
      </c>
      <c r="K256" s="219" t="s">
        <v>158</v>
      </c>
      <c r="L256" s="46"/>
      <c r="M256" s="224" t="s">
        <v>19</v>
      </c>
      <c r="N256" s="225" t="s">
        <v>44</v>
      </c>
      <c r="O256" s="86"/>
      <c r="P256" s="226">
        <f>O256*H256</f>
        <v>0</v>
      </c>
      <c r="Q256" s="226">
        <v>0</v>
      </c>
      <c r="R256" s="226">
        <f>Q256*H256</f>
        <v>0</v>
      </c>
      <c r="S256" s="226">
        <v>0</v>
      </c>
      <c r="T256" s="227">
        <f>S256*H256</f>
        <v>0</v>
      </c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228" t="s">
        <v>159</v>
      </c>
      <c r="AT256" s="228" t="s">
        <v>154</v>
      </c>
      <c r="AU256" s="228" t="s">
        <v>81</v>
      </c>
      <c r="AY256" s="19" t="s">
        <v>152</v>
      </c>
      <c r="BE256" s="229">
        <f>IF(N256="základní",J256,0)</f>
        <v>0</v>
      </c>
      <c r="BF256" s="229">
        <f>IF(N256="snížená",J256,0)</f>
        <v>0</v>
      </c>
      <c r="BG256" s="229">
        <f>IF(N256="zákl. přenesená",J256,0)</f>
        <v>0</v>
      </c>
      <c r="BH256" s="229">
        <f>IF(N256="sníž. přenesená",J256,0)</f>
        <v>0</v>
      </c>
      <c r="BI256" s="229">
        <f>IF(N256="nulová",J256,0)</f>
        <v>0</v>
      </c>
      <c r="BJ256" s="19" t="s">
        <v>79</v>
      </c>
      <c r="BK256" s="229">
        <f>ROUND(I256*H256,2)</f>
        <v>0</v>
      </c>
      <c r="BL256" s="19" t="s">
        <v>159</v>
      </c>
      <c r="BM256" s="228" t="s">
        <v>710</v>
      </c>
    </row>
    <row r="257" spans="1:47" s="2" customFormat="1" ht="12">
      <c r="A257" s="40"/>
      <c r="B257" s="41"/>
      <c r="C257" s="42"/>
      <c r="D257" s="230" t="s">
        <v>161</v>
      </c>
      <c r="E257" s="42"/>
      <c r="F257" s="231" t="s">
        <v>280</v>
      </c>
      <c r="G257" s="42"/>
      <c r="H257" s="42"/>
      <c r="I257" s="232"/>
      <c r="J257" s="42"/>
      <c r="K257" s="42"/>
      <c r="L257" s="46"/>
      <c r="M257" s="233"/>
      <c r="N257" s="234"/>
      <c r="O257" s="86"/>
      <c r="P257" s="86"/>
      <c r="Q257" s="86"/>
      <c r="R257" s="86"/>
      <c r="S257" s="86"/>
      <c r="T257" s="87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T257" s="19" t="s">
        <v>161</v>
      </c>
      <c r="AU257" s="19" t="s">
        <v>81</v>
      </c>
    </row>
    <row r="258" spans="1:51" s="13" customFormat="1" ht="12">
      <c r="A258" s="13"/>
      <c r="B258" s="235"/>
      <c r="C258" s="236"/>
      <c r="D258" s="230" t="s">
        <v>163</v>
      </c>
      <c r="E258" s="237" t="s">
        <v>19</v>
      </c>
      <c r="F258" s="238" t="s">
        <v>711</v>
      </c>
      <c r="G258" s="236"/>
      <c r="H258" s="237" t="s">
        <v>19</v>
      </c>
      <c r="I258" s="239"/>
      <c r="J258" s="236"/>
      <c r="K258" s="236"/>
      <c r="L258" s="240"/>
      <c r="M258" s="241"/>
      <c r="N258" s="242"/>
      <c r="O258" s="242"/>
      <c r="P258" s="242"/>
      <c r="Q258" s="242"/>
      <c r="R258" s="242"/>
      <c r="S258" s="242"/>
      <c r="T258" s="24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4" t="s">
        <v>163</v>
      </c>
      <c r="AU258" s="244" t="s">
        <v>81</v>
      </c>
      <c r="AV258" s="13" t="s">
        <v>79</v>
      </c>
      <c r="AW258" s="13" t="s">
        <v>36</v>
      </c>
      <c r="AX258" s="13" t="s">
        <v>73</v>
      </c>
      <c r="AY258" s="244" t="s">
        <v>152</v>
      </c>
    </row>
    <row r="259" spans="1:51" s="14" customFormat="1" ht="12">
      <c r="A259" s="14"/>
      <c r="B259" s="245"/>
      <c r="C259" s="246"/>
      <c r="D259" s="230" t="s">
        <v>163</v>
      </c>
      <c r="E259" s="247" t="s">
        <v>19</v>
      </c>
      <c r="F259" s="248" t="s">
        <v>712</v>
      </c>
      <c r="G259" s="246"/>
      <c r="H259" s="249">
        <v>91.53</v>
      </c>
      <c r="I259" s="250"/>
      <c r="J259" s="246"/>
      <c r="K259" s="246"/>
      <c r="L259" s="251"/>
      <c r="M259" s="252"/>
      <c r="N259" s="253"/>
      <c r="O259" s="253"/>
      <c r="P259" s="253"/>
      <c r="Q259" s="253"/>
      <c r="R259" s="253"/>
      <c r="S259" s="253"/>
      <c r="T259" s="25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55" t="s">
        <v>163</v>
      </c>
      <c r="AU259" s="255" t="s">
        <v>81</v>
      </c>
      <c r="AV259" s="14" t="s">
        <v>81</v>
      </c>
      <c r="AW259" s="14" t="s">
        <v>36</v>
      </c>
      <c r="AX259" s="14" t="s">
        <v>73</v>
      </c>
      <c r="AY259" s="255" t="s">
        <v>152</v>
      </c>
    </row>
    <row r="260" spans="1:51" s="15" customFormat="1" ht="12">
      <c r="A260" s="15"/>
      <c r="B260" s="256"/>
      <c r="C260" s="257"/>
      <c r="D260" s="230" t="s">
        <v>163</v>
      </c>
      <c r="E260" s="258" t="s">
        <v>19</v>
      </c>
      <c r="F260" s="259" t="s">
        <v>167</v>
      </c>
      <c r="G260" s="257"/>
      <c r="H260" s="260">
        <v>91.53</v>
      </c>
      <c r="I260" s="261"/>
      <c r="J260" s="257"/>
      <c r="K260" s="257"/>
      <c r="L260" s="262"/>
      <c r="M260" s="263"/>
      <c r="N260" s="264"/>
      <c r="O260" s="264"/>
      <c r="P260" s="264"/>
      <c r="Q260" s="264"/>
      <c r="R260" s="264"/>
      <c r="S260" s="264"/>
      <c r="T260" s="26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T260" s="266" t="s">
        <v>163</v>
      </c>
      <c r="AU260" s="266" t="s">
        <v>81</v>
      </c>
      <c r="AV260" s="15" t="s">
        <v>159</v>
      </c>
      <c r="AW260" s="15" t="s">
        <v>36</v>
      </c>
      <c r="AX260" s="15" t="s">
        <v>79</v>
      </c>
      <c r="AY260" s="266" t="s">
        <v>152</v>
      </c>
    </row>
    <row r="261" spans="1:65" s="2" customFormat="1" ht="14.4" customHeight="1">
      <c r="A261" s="40"/>
      <c r="B261" s="41"/>
      <c r="C261" s="217" t="s">
        <v>314</v>
      </c>
      <c r="D261" s="217" t="s">
        <v>154</v>
      </c>
      <c r="E261" s="218" t="s">
        <v>284</v>
      </c>
      <c r="F261" s="219" t="s">
        <v>285</v>
      </c>
      <c r="G261" s="220" t="s">
        <v>183</v>
      </c>
      <c r="H261" s="221">
        <v>1183.166</v>
      </c>
      <c r="I261" s="222"/>
      <c r="J261" s="223">
        <f>ROUND(I261*H261,2)</f>
        <v>0</v>
      </c>
      <c r="K261" s="219" t="s">
        <v>158</v>
      </c>
      <c r="L261" s="46"/>
      <c r="M261" s="224" t="s">
        <v>19</v>
      </c>
      <c r="N261" s="225" t="s">
        <v>44</v>
      </c>
      <c r="O261" s="86"/>
      <c r="P261" s="226">
        <f>O261*H261</f>
        <v>0</v>
      </c>
      <c r="Q261" s="226">
        <v>0</v>
      </c>
      <c r="R261" s="226">
        <f>Q261*H261</f>
        <v>0</v>
      </c>
      <c r="S261" s="226">
        <v>0</v>
      </c>
      <c r="T261" s="227">
        <f>S261*H261</f>
        <v>0</v>
      </c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R261" s="228" t="s">
        <v>159</v>
      </c>
      <c r="AT261" s="228" t="s">
        <v>154</v>
      </c>
      <c r="AU261" s="228" t="s">
        <v>81</v>
      </c>
      <c r="AY261" s="19" t="s">
        <v>152</v>
      </c>
      <c r="BE261" s="229">
        <f>IF(N261="základní",J261,0)</f>
        <v>0</v>
      </c>
      <c r="BF261" s="229">
        <f>IF(N261="snížená",J261,0)</f>
        <v>0</v>
      </c>
      <c r="BG261" s="229">
        <f>IF(N261="zákl. přenesená",J261,0)</f>
        <v>0</v>
      </c>
      <c r="BH261" s="229">
        <f>IF(N261="sníž. přenesená",J261,0)</f>
        <v>0</v>
      </c>
      <c r="BI261" s="229">
        <f>IF(N261="nulová",J261,0)</f>
        <v>0</v>
      </c>
      <c r="BJ261" s="19" t="s">
        <v>79</v>
      </c>
      <c r="BK261" s="229">
        <f>ROUND(I261*H261,2)</f>
        <v>0</v>
      </c>
      <c r="BL261" s="19" t="s">
        <v>159</v>
      </c>
      <c r="BM261" s="228" t="s">
        <v>713</v>
      </c>
    </row>
    <row r="262" spans="1:47" s="2" customFormat="1" ht="12">
      <c r="A262" s="40"/>
      <c r="B262" s="41"/>
      <c r="C262" s="42"/>
      <c r="D262" s="230" t="s">
        <v>161</v>
      </c>
      <c r="E262" s="42"/>
      <c r="F262" s="231" t="s">
        <v>287</v>
      </c>
      <c r="G262" s="42"/>
      <c r="H262" s="42"/>
      <c r="I262" s="232"/>
      <c r="J262" s="42"/>
      <c r="K262" s="42"/>
      <c r="L262" s="46"/>
      <c r="M262" s="233"/>
      <c r="N262" s="234"/>
      <c r="O262" s="86"/>
      <c r="P262" s="86"/>
      <c r="Q262" s="86"/>
      <c r="R262" s="86"/>
      <c r="S262" s="86"/>
      <c r="T262" s="87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T262" s="19" t="s">
        <v>161</v>
      </c>
      <c r="AU262" s="19" t="s">
        <v>81</v>
      </c>
    </row>
    <row r="263" spans="1:51" s="13" customFormat="1" ht="12">
      <c r="A263" s="13"/>
      <c r="B263" s="235"/>
      <c r="C263" s="236"/>
      <c r="D263" s="230" t="s">
        <v>163</v>
      </c>
      <c r="E263" s="237" t="s">
        <v>19</v>
      </c>
      <c r="F263" s="238" t="s">
        <v>714</v>
      </c>
      <c r="G263" s="236"/>
      <c r="H263" s="237" t="s">
        <v>19</v>
      </c>
      <c r="I263" s="239"/>
      <c r="J263" s="236"/>
      <c r="K263" s="236"/>
      <c r="L263" s="240"/>
      <c r="M263" s="241"/>
      <c r="N263" s="242"/>
      <c r="O263" s="242"/>
      <c r="P263" s="242"/>
      <c r="Q263" s="242"/>
      <c r="R263" s="242"/>
      <c r="S263" s="242"/>
      <c r="T263" s="24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4" t="s">
        <v>163</v>
      </c>
      <c r="AU263" s="244" t="s">
        <v>81</v>
      </c>
      <c r="AV263" s="13" t="s">
        <v>79</v>
      </c>
      <c r="AW263" s="13" t="s">
        <v>36</v>
      </c>
      <c r="AX263" s="13" t="s">
        <v>73</v>
      </c>
      <c r="AY263" s="244" t="s">
        <v>152</v>
      </c>
    </row>
    <row r="264" spans="1:51" s="14" customFormat="1" ht="12">
      <c r="A264" s="14"/>
      <c r="B264" s="245"/>
      <c r="C264" s="246"/>
      <c r="D264" s="230" t="s">
        <v>163</v>
      </c>
      <c r="E264" s="247" t="s">
        <v>19</v>
      </c>
      <c r="F264" s="248" t="s">
        <v>715</v>
      </c>
      <c r="G264" s="246"/>
      <c r="H264" s="249">
        <v>18.61632</v>
      </c>
      <c r="I264" s="250"/>
      <c r="J264" s="246"/>
      <c r="K264" s="246"/>
      <c r="L264" s="251"/>
      <c r="M264" s="252"/>
      <c r="N264" s="253"/>
      <c r="O264" s="253"/>
      <c r="P264" s="253"/>
      <c r="Q264" s="253"/>
      <c r="R264" s="253"/>
      <c r="S264" s="253"/>
      <c r="T264" s="25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55" t="s">
        <v>163</v>
      </c>
      <c r="AU264" s="255" t="s">
        <v>81</v>
      </c>
      <c r="AV264" s="14" t="s">
        <v>81</v>
      </c>
      <c r="AW264" s="14" t="s">
        <v>36</v>
      </c>
      <c r="AX264" s="14" t="s">
        <v>73</v>
      </c>
      <c r="AY264" s="255" t="s">
        <v>152</v>
      </c>
    </row>
    <row r="265" spans="1:51" s="13" customFormat="1" ht="12">
      <c r="A265" s="13"/>
      <c r="B265" s="235"/>
      <c r="C265" s="236"/>
      <c r="D265" s="230" t="s">
        <v>163</v>
      </c>
      <c r="E265" s="237" t="s">
        <v>19</v>
      </c>
      <c r="F265" s="238" t="s">
        <v>716</v>
      </c>
      <c r="G265" s="236"/>
      <c r="H265" s="237" t="s">
        <v>19</v>
      </c>
      <c r="I265" s="239"/>
      <c r="J265" s="236"/>
      <c r="K265" s="236"/>
      <c r="L265" s="240"/>
      <c r="M265" s="241"/>
      <c r="N265" s="242"/>
      <c r="O265" s="242"/>
      <c r="P265" s="242"/>
      <c r="Q265" s="242"/>
      <c r="R265" s="242"/>
      <c r="S265" s="242"/>
      <c r="T265" s="24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4" t="s">
        <v>163</v>
      </c>
      <c r="AU265" s="244" t="s">
        <v>81</v>
      </c>
      <c r="AV265" s="13" t="s">
        <v>79</v>
      </c>
      <c r="AW265" s="13" t="s">
        <v>36</v>
      </c>
      <c r="AX265" s="13" t="s">
        <v>73</v>
      </c>
      <c r="AY265" s="244" t="s">
        <v>152</v>
      </c>
    </row>
    <row r="266" spans="1:51" s="14" customFormat="1" ht="12">
      <c r="A266" s="14"/>
      <c r="B266" s="245"/>
      <c r="C266" s="246"/>
      <c r="D266" s="230" t="s">
        <v>163</v>
      </c>
      <c r="E266" s="247" t="s">
        <v>19</v>
      </c>
      <c r="F266" s="248" t="s">
        <v>717</v>
      </c>
      <c r="G266" s="246"/>
      <c r="H266" s="249">
        <v>586.704</v>
      </c>
      <c r="I266" s="250"/>
      <c r="J266" s="246"/>
      <c r="K266" s="246"/>
      <c r="L266" s="251"/>
      <c r="M266" s="252"/>
      <c r="N266" s="253"/>
      <c r="O266" s="253"/>
      <c r="P266" s="253"/>
      <c r="Q266" s="253"/>
      <c r="R266" s="253"/>
      <c r="S266" s="253"/>
      <c r="T266" s="25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55" t="s">
        <v>163</v>
      </c>
      <c r="AU266" s="255" t="s">
        <v>81</v>
      </c>
      <c r="AV266" s="14" t="s">
        <v>81</v>
      </c>
      <c r="AW266" s="14" t="s">
        <v>36</v>
      </c>
      <c r="AX266" s="14" t="s">
        <v>73</v>
      </c>
      <c r="AY266" s="255" t="s">
        <v>152</v>
      </c>
    </row>
    <row r="267" spans="1:51" s="13" customFormat="1" ht="12">
      <c r="A267" s="13"/>
      <c r="B267" s="235"/>
      <c r="C267" s="236"/>
      <c r="D267" s="230" t="s">
        <v>163</v>
      </c>
      <c r="E267" s="237" t="s">
        <v>19</v>
      </c>
      <c r="F267" s="238" t="s">
        <v>718</v>
      </c>
      <c r="G267" s="236"/>
      <c r="H267" s="237" t="s">
        <v>19</v>
      </c>
      <c r="I267" s="239"/>
      <c r="J267" s="236"/>
      <c r="K267" s="236"/>
      <c r="L267" s="240"/>
      <c r="M267" s="241"/>
      <c r="N267" s="242"/>
      <c r="O267" s="242"/>
      <c r="P267" s="242"/>
      <c r="Q267" s="242"/>
      <c r="R267" s="242"/>
      <c r="S267" s="242"/>
      <c r="T267" s="24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4" t="s">
        <v>163</v>
      </c>
      <c r="AU267" s="244" t="s">
        <v>81</v>
      </c>
      <c r="AV267" s="13" t="s">
        <v>79</v>
      </c>
      <c r="AW267" s="13" t="s">
        <v>36</v>
      </c>
      <c r="AX267" s="13" t="s">
        <v>73</v>
      </c>
      <c r="AY267" s="244" t="s">
        <v>152</v>
      </c>
    </row>
    <row r="268" spans="1:51" s="14" customFormat="1" ht="12">
      <c r="A268" s="14"/>
      <c r="B268" s="245"/>
      <c r="C268" s="246"/>
      <c r="D268" s="230" t="s">
        <v>163</v>
      </c>
      <c r="E268" s="247" t="s">
        <v>19</v>
      </c>
      <c r="F268" s="248" t="s">
        <v>719</v>
      </c>
      <c r="G268" s="246"/>
      <c r="H268" s="249">
        <v>117.28</v>
      </c>
      <c r="I268" s="250"/>
      <c r="J268" s="246"/>
      <c r="K268" s="246"/>
      <c r="L268" s="251"/>
      <c r="M268" s="252"/>
      <c r="N268" s="253"/>
      <c r="O268" s="253"/>
      <c r="P268" s="253"/>
      <c r="Q268" s="253"/>
      <c r="R268" s="253"/>
      <c r="S268" s="253"/>
      <c r="T268" s="25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55" t="s">
        <v>163</v>
      </c>
      <c r="AU268" s="255" t="s">
        <v>81</v>
      </c>
      <c r="AV268" s="14" t="s">
        <v>81</v>
      </c>
      <c r="AW268" s="14" t="s">
        <v>36</v>
      </c>
      <c r="AX268" s="14" t="s">
        <v>73</v>
      </c>
      <c r="AY268" s="255" t="s">
        <v>152</v>
      </c>
    </row>
    <row r="269" spans="1:51" s="13" customFormat="1" ht="12">
      <c r="A269" s="13"/>
      <c r="B269" s="235"/>
      <c r="C269" s="236"/>
      <c r="D269" s="230" t="s">
        <v>163</v>
      </c>
      <c r="E269" s="237" t="s">
        <v>19</v>
      </c>
      <c r="F269" s="238" t="s">
        <v>720</v>
      </c>
      <c r="G269" s="236"/>
      <c r="H269" s="237" t="s">
        <v>19</v>
      </c>
      <c r="I269" s="239"/>
      <c r="J269" s="236"/>
      <c r="K269" s="236"/>
      <c r="L269" s="240"/>
      <c r="M269" s="241"/>
      <c r="N269" s="242"/>
      <c r="O269" s="242"/>
      <c r="P269" s="242"/>
      <c r="Q269" s="242"/>
      <c r="R269" s="242"/>
      <c r="S269" s="242"/>
      <c r="T269" s="24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4" t="s">
        <v>163</v>
      </c>
      <c r="AU269" s="244" t="s">
        <v>81</v>
      </c>
      <c r="AV269" s="13" t="s">
        <v>79</v>
      </c>
      <c r="AW269" s="13" t="s">
        <v>36</v>
      </c>
      <c r="AX269" s="13" t="s">
        <v>73</v>
      </c>
      <c r="AY269" s="244" t="s">
        <v>152</v>
      </c>
    </row>
    <row r="270" spans="1:51" s="14" customFormat="1" ht="12">
      <c r="A270" s="14"/>
      <c r="B270" s="245"/>
      <c r="C270" s="246"/>
      <c r="D270" s="230" t="s">
        <v>163</v>
      </c>
      <c r="E270" s="247" t="s">
        <v>19</v>
      </c>
      <c r="F270" s="248" t="s">
        <v>721</v>
      </c>
      <c r="G270" s="246"/>
      <c r="H270" s="249">
        <v>353.591</v>
      </c>
      <c r="I270" s="250"/>
      <c r="J270" s="246"/>
      <c r="K270" s="246"/>
      <c r="L270" s="251"/>
      <c r="M270" s="252"/>
      <c r="N270" s="253"/>
      <c r="O270" s="253"/>
      <c r="P270" s="253"/>
      <c r="Q270" s="253"/>
      <c r="R270" s="253"/>
      <c r="S270" s="253"/>
      <c r="T270" s="25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55" t="s">
        <v>163</v>
      </c>
      <c r="AU270" s="255" t="s">
        <v>81</v>
      </c>
      <c r="AV270" s="14" t="s">
        <v>81</v>
      </c>
      <c r="AW270" s="14" t="s">
        <v>36</v>
      </c>
      <c r="AX270" s="14" t="s">
        <v>73</v>
      </c>
      <c r="AY270" s="255" t="s">
        <v>152</v>
      </c>
    </row>
    <row r="271" spans="1:51" s="13" customFormat="1" ht="12">
      <c r="A271" s="13"/>
      <c r="B271" s="235"/>
      <c r="C271" s="236"/>
      <c r="D271" s="230" t="s">
        <v>163</v>
      </c>
      <c r="E271" s="237" t="s">
        <v>19</v>
      </c>
      <c r="F271" s="238" t="s">
        <v>722</v>
      </c>
      <c r="G271" s="236"/>
      <c r="H271" s="237" t="s">
        <v>19</v>
      </c>
      <c r="I271" s="239"/>
      <c r="J271" s="236"/>
      <c r="K271" s="236"/>
      <c r="L271" s="240"/>
      <c r="M271" s="241"/>
      <c r="N271" s="242"/>
      <c r="O271" s="242"/>
      <c r="P271" s="242"/>
      <c r="Q271" s="242"/>
      <c r="R271" s="242"/>
      <c r="S271" s="242"/>
      <c r="T271" s="24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4" t="s">
        <v>163</v>
      </c>
      <c r="AU271" s="244" t="s">
        <v>81</v>
      </c>
      <c r="AV271" s="13" t="s">
        <v>79</v>
      </c>
      <c r="AW271" s="13" t="s">
        <v>36</v>
      </c>
      <c r="AX271" s="13" t="s">
        <v>73</v>
      </c>
      <c r="AY271" s="244" t="s">
        <v>152</v>
      </c>
    </row>
    <row r="272" spans="1:51" s="14" customFormat="1" ht="12">
      <c r="A272" s="14"/>
      <c r="B272" s="245"/>
      <c r="C272" s="246"/>
      <c r="D272" s="230" t="s">
        <v>163</v>
      </c>
      <c r="E272" s="247" t="s">
        <v>19</v>
      </c>
      <c r="F272" s="248" t="s">
        <v>723</v>
      </c>
      <c r="G272" s="246"/>
      <c r="H272" s="249">
        <v>106.975</v>
      </c>
      <c r="I272" s="250"/>
      <c r="J272" s="246"/>
      <c r="K272" s="246"/>
      <c r="L272" s="251"/>
      <c r="M272" s="252"/>
      <c r="N272" s="253"/>
      <c r="O272" s="253"/>
      <c r="P272" s="253"/>
      <c r="Q272" s="253"/>
      <c r="R272" s="253"/>
      <c r="S272" s="253"/>
      <c r="T272" s="25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55" t="s">
        <v>163</v>
      </c>
      <c r="AU272" s="255" t="s">
        <v>81</v>
      </c>
      <c r="AV272" s="14" t="s">
        <v>81</v>
      </c>
      <c r="AW272" s="14" t="s">
        <v>36</v>
      </c>
      <c r="AX272" s="14" t="s">
        <v>73</v>
      </c>
      <c r="AY272" s="255" t="s">
        <v>152</v>
      </c>
    </row>
    <row r="273" spans="1:51" s="15" customFormat="1" ht="12">
      <c r="A273" s="15"/>
      <c r="B273" s="256"/>
      <c r="C273" s="257"/>
      <c r="D273" s="230" t="s">
        <v>163</v>
      </c>
      <c r="E273" s="258" t="s">
        <v>19</v>
      </c>
      <c r="F273" s="259" t="s">
        <v>167</v>
      </c>
      <c r="G273" s="257"/>
      <c r="H273" s="260">
        <v>1183.16632</v>
      </c>
      <c r="I273" s="261"/>
      <c r="J273" s="257"/>
      <c r="K273" s="257"/>
      <c r="L273" s="262"/>
      <c r="M273" s="263"/>
      <c r="N273" s="264"/>
      <c r="O273" s="264"/>
      <c r="P273" s="264"/>
      <c r="Q273" s="264"/>
      <c r="R273" s="264"/>
      <c r="S273" s="264"/>
      <c r="T273" s="26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T273" s="266" t="s">
        <v>163</v>
      </c>
      <c r="AU273" s="266" t="s">
        <v>81</v>
      </c>
      <c r="AV273" s="15" t="s">
        <v>159</v>
      </c>
      <c r="AW273" s="15" t="s">
        <v>36</v>
      </c>
      <c r="AX273" s="15" t="s">
        <v>79</v>
      </c>
      <c r="AY273" s="266" t="s">
        <v>152</v>
      </c>
    </row>
    <row r="274" spans="1:65" s="2" customFormat="1" ht="14.4" customHeight="1">
      <c r="A274" s="40"/>
      <c r="B274" s="41"/>
      <c r="C274" s="217" t="s">
        <v>323</v>
      </c>
      <c r="D274" s="217" t="s">
        <v>154</v>
      </c>
      <c r="E274" s="218" t="s">
        <v>724</v>
      </c>
      <c r="F274" s="219" t="s">
        <v>725</v>
      </c>
      <c r="G274" s="220" t="s">
        <v>183</v>
      </c>
      <c r="H274" s="221">
        <v>106.976</v>
      </c>
      <c r="I274" s="222"/>
      <c r="J274" s="223">
        <f>ROUND(I274*H274,2)</f>
        <v>0</v>
      </c>
      <c r="K274" s="219" t="s">
        <v>158</v>
      </c>
      <c r="L274" s="46"/>
      <c r="M274" s="224" t="s">
        <v>19</v>
      </c>
      <c r="N274" s="225" t="s">
        <v>44</v>
      </c>
      <c r="O274" s="86"/>
      <c r="P274" s="226">
        <f>O274*H274</f>
        <v>0</v>
      </c>
      <c r="Q274" s="226">
        <v>0</v>
      </c>
      <c r="R274" s="226">
        <f>Q274*H274</f>
        <v>0</v>
      </c>
      <c r="S274" s="226">
        <v>0</v>
      </c>
      <c r="T274" s="227">
        <f>S274*H274</f>
        <v>0</v>
      </c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R274" s="228" t="s">
        <v>159</v>
      </c>
      <c r="AT274" s="228" t="s">
        <v>154</v>
      </c>
      <c r="AU274" s="228" t="s">
        <v>81</v>
      </c>
      <c r="AY274" s="19" t="s">
        <v>152</v>
      </c>
      <c r="BE274" s="229">
        <f>IF(N274="základní",J274,0)</f>
        <v>0</v>
      </c>
      <c r="BF274" s="229">
        <f>IF(N274="snížená",J274,0)</f>
        <v>0</v>
      </c>
      <c r="BG274" s="229">
        <f>IF(N274="zákl. přenesená",J274,0)</f>
        <v>0</v>
      </c>
      <c r="BH274" s="229">
        <f>IF(N274="sníž. přenesená",J274,0)</f>
        <v>0</v>
      </c>
      <c r="BI274" s="229">
        <f>IF(N274="nulová",J274,0)</f>
        <v>0</v>
      </c>
      <c r="BJ274" s="19" t="s">
        <v>79</v>
      </c>
      <c r="BK274" s="229">
        <f>ROUND(I274*H274,2)</f>
        <v>0</v>
      </c>
      <c r="BL274" s="19" t="s">
        <v>159</v>
      </c>
      <c r="BM274" s="228" t="s">
        <v>726</v>
      </c>
    </row>
    <row r="275" spans="1:47" s="2" customFormat="1" ht="12">
      <c r="A275" s="40"/>
      <c r="B275" s="41"/>
      <c r="C275" s="42"/>
      <c r="D275" s="230" t="s">
        <v>161</v>
      </c>
      <c r="E275" s="42"/>
      <c r="F275" s="231" t="s">
        <v>727</v>
      </c>
      <c r="G275" s="42"/>
      <c r="H275" s="42"/>
      <c r="I275" s="232"/>
      <c r="J275" s="42"/>
      <c r="K275" s="42"/>
      <c r="L275" s="46"/>
      <c r="M275" s="233"/>
      <c r="N275" s="234"/>
      <c r="O275" s="86"/>
      <c r="P275" s="86"/>
      <c r="Q275" s="86"/>
      <c r="R275" s="86"/>
      <c r="S275" s="86"/>
      <c r="T275" s="87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T275" s="19" t="s">
        <v>161</v>
      </c>
      <c r="AU275" s="19" t="s">
        <v>81</v>
      </c>
    </row>
    <row r="276" spans="1:51" s="13" customFormat="1" ht="12">
      <c r="A276" s="13"/>
      <c r="B276" s="235"/>
      <c r="C276" s="236"/>
      <c r="D276" s="230" t="s">
        <v>163</v>
      </c>
      <c r="E276" s="237" t="s">
        <v>19</v>
      </c>
      <c r="F276" s="238" t="s">
        <v>728</v>
      </c>
      <c r="G276" s="236"/>
      <c r="H276" s="237" t="s">
        <v>19</v>
      </c>
      <c r="I276" s="239"/>
      <c r="J276" s="236"/>
      <c r="K276" s="236"/>
      <c r="L276" s="240"/>
      <c r="M276" s="241"/>
      <c r="N276" s="242"/>
      <c r="O276" s="242"/>
      <c r="P276" s="242"/>
      <c r="Q276" s="242"/>
      <c r="R276" s="242"/>
      <c r="S276" s="242"/>
      <c r="T276" s="24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4" t="s">
        <v>163</v>
      </c>
      <c r="AU276" s="244" t="s">
        <v>81</v>
      </c>
      <c r="AV276" s="13" t="s">
        <v>79</v>
      </c>
      <c r="AW276" s="13" t="s">
        <v>36</v>
      </c>
      <c r="AX276" s="13" t="s">
        <v>73</v>
      </c>
      <c r="AY276" s="244" t="s">
        <v>152</v>
      </c>
    </row>
    <row r="277" spans="1:51" s="13" customFormat="1" ht="12">
      <c r="A277" s="13"/>
      <c r="B277" s="235"/>
      <c r="C277" s="236"/>
      <c r="D277" s="230" t="s">
        <v>163</v>
      </c>
      <c r="E277" s="237" t="s">
        <v>19</v>
      </c>
      <c r="F277" s="238" t="s">
        <v>729</v>
      </c>
      <c r="G277" s="236"/>
      <c r="H277" s="237" t="s">
        <v>19</v>
      </c>
      <c r="I277" s="239"/>
      <c r="J277" s="236"/>
      <c r="K277" s="236"/>
      <c r="L277" s="240"/>
      <c r="M277" s="241"/>
      <c r="N277" s="242"/>
      <c r="O277" s="242"/>
      <c r="P277" s="242"/>
      <c r="Q277" s="242"/>
      <c r="R277" s="242"/>
      <c r="S277" s="242"/>
      <c r="T277" s="24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4" t="s">
        <v>163</v>
      </c>
      <c r="AU277" s="244" t="s">
        <v>81</v>
      </c>
      <c r="AV277" s="13" t="s">
        <v>79</v>
      </c>
      <c r="AW277" s="13" t="s">
        <v>36</v>
      </c>
      <c r="AX277" s="13" t="s">
        <v>73</v>
      </c>
      <c r="AY277" s="244" t="s">
        <v>152</v>
      </c>
    </row>
    <row r="278" spans="1:51" s="14" customFormat="1" ht="12">
      <c r="A278" s="14"/>
      <c r="B278" s="245"/>
      <c r="C278" s="246"/>
      <c r="D278" s="230" t="s">
        <v>163</v>
      </c>
      <c r="E278" s="247" t="s">
        <v>19</v>
      </c>
      <c r="F278" s="248" t="s">
        <v>730</v>
      </c>
      <c r="G278" s="246"/>
      <c r="H278" s="249">
        <v>106.976</v>
      </c>
      <c r="I278" s="250"/>
      <c r="J278" s="246"/>
      <c r="K278" s="246"/>
      <c r="L278" s="251"/>
      <c r="M278" s="252"/>
      <c r="N278" s="253"/>
      <c r="O278" s="253"/>
      <c r="P278" s="253"/>
      <c r="Q278" s="253"/>
      <c r="R278" s="253"/>
      <c r="S278" s="253"/>
      <c r="T278" s="25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55" t="s">
        <v>163</v>
      </c>
      <c r="AU278" s="255" t="s">
        <v>81</v>
      </c>
      <c r="AV278" s="14" t="s">
        <v>81</v>
      </c>
      <c r="AW278" s="14" t="s">
        <v>36</v>
      </c>
      <c r="AX278" s="14" t="s">
        <v>79</v>
      </c>
      <c r="AY278" s="255" t="s">
        <v>152</v>
      </c>
    </row>
    <row r="279" spans="1:65" s="2" customFormat="1" ht="14.4" customHeight="1">
      <c r="A279" s="40"/>
      <c r="B279" s="41"/>
      <c r="C279" s="217" t="s">
        <v>333</v>
      </c>
      <c r="D279" s="217" t="s">
        <v>154</v>
      </c>
      <c r="E279" s="218" t="s">
        <v>292</v>
      </c>
      <c r="F279" s="219" t="s">
        <v>293</v>
      </c>
      <c r="G279" s="220" t="s">
        <v>294</v>
      </c>
      <c r="H279" s="221">
        <v>1639.56</v>
      </c>
      <c r="I279" s="222"/>
      <c r="J279" s="223">
        <f>ROUND(I279*H279,2)</f>
        <v>0</v>
      </c>
      <c r="K279" s="219" t="s">
        <v>158</v>
      </c>
      <c r="L279" s="46"/>
      <c r="M279" s="224" t="s">
        <v>19</v>
      </c>
      <c r="N279" s="225" t="s">
        <v>44</v>
      </c>
      <c r="O279" s="86"/>
      <c r="P279" s="226">
        <f>O279*H279</f>
        <v>0</v>
      </c>
      <c r="Q279" s="226">
        <v>0</v>
      </c>
      <c r="R279" s="226">
        <f>Q279*H279</f>
        <v>0</v>
      </c>
      <c r="S279" s="226">
        <v>0</v>
      </c>
      <c r="T279" s="227">
        <f>S279*H279</f>
        <v>0</v>
      </c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R279" s="228" t="s">
        <v>159</v>
      </c>
      <c r="AT279" s="228" t="s">
        <v>154</v>
      </c>
      <c r="AU279" s="228" t="s">
        <v>81</v>
      </c>
      <c r="AY279" s="19" t="s">
        <v>152</v>
      </c>
      <c r="BE279" s="229">
        <f>IF(N279="základní",J279,0)</f>
        <v>0</v>
      </c>
      <c r="BF279" s="229">
        <f>IF(N279="snížená",J279,0)</f>
        <v>0</v>
      </c>
      <c r="BG279" s="229">
        <f>IF(N279="zákl. přenesená",J279,0)</f>
        <v>0</v>
      </c>
      <c r="BH279" s="229">
        <f>IF(N279="sníž. přenesená",J279,0)</f>
        <v>0</v>
      </c>
      <c r="BI279" s="229">
        <f>IF(N279="nulová",J279,0)</f>
        <v>0</v>
      </c>
      <c r="BJ279" s="19" t="s">
        <v>79</v>
      </c>
      <c r="BK279" s="229">
        <f>ROUND(I279*H279,2)</f>
        <v>0</v>
      </c>
      <c r="BL279" s="19" t="s">
        <v>159</v>
      </c>
      <c r="BM279" s="228" t="s">
        <v>731</v>
      </c>
    </row>
    <row r="280" spans="1:47" s="2" customFormat="1" ht="12">
      <c r="A280" s="40"/>
      <c r="B280" s="41"/>
      <c r="C280" s="42"/>
      <c r="D280" s="230" t="s">
        <v>161</v>
      </c>
      <c r="E280" s="42"/>
      <c r="F280" s="231" t="s">
        <v>296</v>
      </c>
      <c r="G280" s="42"/>
      <c r="H280" s="42"/>
      <c r="I280" s="232"/>
      <c r="J280" s="42"/>
      <c r="K280" s="42"/>
      <c r="L280" s="46"/>
      <c r="M280" s="233"/>
      <c r="N280" s="234"/>
      <c r="O280" s="86"/>
      <c r="P280" s="86"/>
      <c r="Q280" s="86"/>
      <c r="R280" s="86"/>
      <c r="S280" s="86"/>
      <c r="T280" s="87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T280" s="19" t="s">
        <v>161</v>
      </c>
      <c r="AU280" s="19" t="s">
        <v>81</v>
      </c>
    </row>
    <row r="281" spans="1:51" s="13" customFormat="1" ht="12">
      <c r="A281" s="13"/>
      <c r="B281" s="235"/>
      <c r="C281" s="236"/>
      <c r="D281" s="230" t="s">
        <v>163</v>
      </c>
      <c r="E281" s="237" t="s">
        <v>19</v>
      </c>
      <c r="F281" s="238" t="s">
        <v>297</v>
      </c>
      <c r="G281" s="236"/>
      <c r="H281" s="237" t="s">
        <v>19</v>
      </c>
      <c r="I281" s="239"/>
      <c r="J281" s="236"/>
      <c r="K281" s="236"/>
      <c r="L281" s="240"/>
      <c r="M281" s="241"/>
      <c r="N281" s="242"/>
      <c r="O281" s="242"/>
      <c r="P281" s="242"/>
      <c r="Q281" s="242"/>
      <c r="R281" s="242"/>
      <c r="S281" s="242"/>
      <c r="T281" s="24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4" t="s">
        <v>163</v>
      </c>
      <c r="AU281" s="244" t="s">
        <v>81</v>
      </c>
      <c r="AV281" s="13" t="s">
        <v>79</v>
      </c>
      <c r="AW281" s="13" t="s">
        <v>36</v>
      </c>
      <c r="AX281" s="13" t="s">
        <v>73</v>
      </c>
      <c r="AY281" s="244" t="s">
        <v>152</v>
      </c>
    </row>
    <row r="282" spans="1:51" s="14" customFormat="1" ht="12">
      <c r="A282" s="14"/>
      <c r="B282" s="245"/>
      <c r="C282" s="246"/>
      <c r="D282" s="230" t="s">
        <v>163</v>
      </c>
      <c r="E282" s="247" t="s">
        <v>19</v>
      </c>
      <c r="F282" s="248" t="s">
        <v>732</v>
      </c>
      <c r="G282" s="246"/>
      <c r="H282" s="249">
        <v>1619.42375</v>
      </c>
      <c r="I282" s="250"/>
      <c r="J282" s="246"/>
      <c r="K282" s="246"/>
      <c r="L282" s="251"/>
      <c r="M282" s="252"/>
      <c r="N282" s="253"/>
      <c r="O282" s="253"/>
      <c r="P282" s="253"/>
      <c r="Q282" s="253"/>
      <c r="R282" s="253"/>
      <c r="S282" s="253"/>
      <c r="T282" s="25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55" t="s">
        <v>163</v>
      </c>
      <c r="AU282" s="255" t="s">
        <v>81</v>
      </c>
      <c r="AV282" s="14" t="s">
        <v>81</v>
      </c>
      <c r="AW282" s="14" t="s">
        <v>36</v>
      </c>
      <c r="AX282" s="14" t="s">
        <v>73</v>
      </c>
      <c r="AY282" s="255" t="s">
        <v>152</v>
      </c>
    </row>
    <row r="283" spans="1:51" s="14" customFormat="1" ht="12">
      <c r="A283" s="14"/>
      <c r="B283" s="245"/>
      <c r="C283" s="246"/>
      <c r="D283" s="230" t="s">
        <v>163</v>
      </c>
      <c r="E283" s="247" t="s">
        <v>19</v>
      </c>
      <c r="F283" s="248" t="s">
        <v>733</v>
      </c>
      <c r="G283" s="246"/>
      <c r="H283" s="249">
        <v>20.1366</v>
      </c>
      <c r="I283" s="250"/>
      <c r="J283" s="246"/>
      <c r="K283" s="246"/>
      <c r="L283" s="251"/>
      <c r="M283" s="252"/>
      <c r="N283" s="253"/>
      <c r="O283" s="253"/>
      <c r="P283" s="253"/>
      <c r="Q283" s="253"/>
      <c r="R283" s="253"/>
      <c r="S283" s="253"/>
      <c r="T283" s="25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55" t="s">
        <v>163</v>
      </c>
      <c r="AU283" s="255" t="s">
        <v>81</v>
      </c>
      <c r="AV283" s="14" t="s">
        <v>81</v>
      </c>
      <c r="AW283" s="14" t="s">
        <v>36</v>
      </c>
      <c r="AX283" s="14" t="s">
        <v>73</v>
      </c>
      <c r="AY283" s="255" t="s">
        <v>152</v>
      </c>
    </row>
    <row r="284" spans="1:51" s="15" customFormat="1" ht="12">
      <c r="A284" s="15"/>
      <c r="B284" s="256"/>
      <c r="C284" s="257"/>
      <c r="D284" s="230" t="s">
        <v>163</v>
      </c>
      <c r="E284" s="258" t="s">
        <v>19</v>
      </c>
      <c r="F284" s="259" t="s">
        <v>167</v>
      </c>
      <c r="G284" s="257"/>
      <c r="H284" s="260">
        <v>1639.56035</v>
      </c>
      <c r="I284" s="261"/>
      <c r="J284" s="257"/>
      <c r="K284" s="257"/>
      <c r="L284" s="262"/>
      <c r="M284" s="263"/>
      <c r="N284" s="264"/>
      <c r="O284" s="264"/>
      <c r="P284" s="264"/>
      <c r="Q284" s="264"/>
      <c r="R284" s="264"/>
      <c r="S284" s="264"/>
      <c r="T284" s="26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T284" s="266" t="s">
        <v>163</v>
      </c>
      <c r="AU284" s="266" t="s">
        <v>81</v>
      </c>
      <c r="AV284" s="15" t="s">
        <v>159</v>
      </c>
      <c r="AW284" s="15" t="s">
        <v>36</v>
      </c>
      <c r="AX284" s="15" t="s">
        <v>79</v>
      </c>
      <c r="AY284" s="266" t="s">
        <v>152</v>
      </c>
    </row>
    <row r="285" spans="1:65" s="2" customFormat="1" ht="14.4" customHeight="1">
      <c r="A285" s="40"/>
      <c r="B285" s="41"/>
      <c r="C285" s="217" t="s">
        <v>340</v>
      </c>
      <c r="D285" s="217" t="s">
        <v>154</v>
      </c>
      <c r="E285" s="218" t="s">
        <v>734</v>
      </c>
      <c r="F285" s="219" t="s">
        <v>735</v>
      </c>
      <c r="G285" s="220" t="s">
        <v>183</v>
      </c>
      <c r="H285" s="221">
        <v>353.591</v>
      </c>
      <c r="I285" s="222"/>
      <c r="J285" s="223">
        <f>ROUND(I285*H285,2)</f>
        <v>0</v>
      </c>
      <c r="K285" s="219" t="s">
        <v>158</v>
      </c>
      <c r="L285" s="46"/>
      <c r="M285" s="224" t="s">
        <v>19</v>
      </c>
      <c r="N285" s="225" t="s">
        <v>44</v>
      </c>
      <c r="O285" s="86"/>
      <c r="P285" s="226">
        <f>O285*H285</f>
        <v>0</v>
      </c>
      <c r="Q285" s="226">
        <v>0</v>
      </c>
      <c r="R285" s="226">
        <f>Q285*H285</f>
        <v>0</v>
      </c>
      <c r="S285" s="226">
        <v>0</v>
      </c>
      <c r="T285" s="227">
        <f>S285*H285</f>
        <v>0</v>
      </c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R285" s="228" t="s">
        <v>159</v>
      </c>
      <c r="AT285" s="228" t="s">
        <v>154</v>
      </c>
      <c r="AU285" s="228" t="s">
        <v>81</v>
      </c>
      <c r="AY285" s="19" t="s">
        <v>152</v>
      </c>
      <c r="BE285" s="229">
        <f>IF(N285="základní",J285,0)</f>
        <v>0</v>
      </c>
      <c r="BF285" s="229">
        <f>IF(N285="snížená",J285,0)</f>
        <v>0</v>
      </c>
      <c r="BG285" s="229">
        <f>IF(N285="zákl. přenesená",J285,0)</f>
        <v>0</v>
      </c>
      <c r="BH285" s="229">
        <f>IF(N285="sníž. přenesená",J285,0)</f>
        <v>0</v>
      </c>
      <c r="BI285" s="229">
        <f>IF(N285="nulová",J285,0)</f>
        <v>0</v>
      </c>
      <c r="BJ285" s="19" t="s">
        <v>79</v>
      </c>
      <c r="BK285" s="229">
        <f>ROUND(I285*H285,2)</f>
        <v>0</v>
      </c>
      <c r="BL285" s="19" t="s">
        <v>159</v>
      </c>
      <c r="BM285" s="228" t="s">
        <v>736</v>
      </c>
    </row>
    <row r="286" spans="1:47" s="2" customFormat="1" ht="12">
      <c r="A286" s="40"/>
      <c r="B286" s="41"/>
      <c r="C286" s="42"/>
      <c r="D286" s="230" t="s">
        <v>161</v>
      </c>
      <c r="E286" s="42"/>
      <c r="F286" s="231" t="s">
        <v>737</v>
      </c>
      <c r="G286" s="42"/>
      <c r="H286" s="42"/>
      <c r="I286" s="232"/>
      <c r="J286" s="42"/>
      <c r="K286" s="42"/>
      <c r="L286" s="46"/>
      <c r="M286" s="233"/>
      <c r="N286" s="234"/>
      <c r="O286" s="86"/>
      <c r="P286" s="86"/>
      <c r="Q286" s="86"/>
      <c r="R286" s="86"/>
      <c r="S286" s="86"/>
      <c r="T286" s="87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T286" s="19" t="s">
        <v>161</v>
      </c>
      <c r="AU286" s="19" t="s">
        <v>81</v>
      </c>
    </row>
    <row r="287" spans="1:51" s="13" customFormat="1" ht="12">
      <c r="A287" s="13"/>
      <c r="B287" s="235"/>
      <c r="C287" s="236"/>
      <c r="D287" s="230" t="s">
        <v>163</v>
      </c>
      <c r="E287" s="237" t="s">
        <v>19</v>
      </c>
      <c r="F287" s="238" t="s">
        <v>738</v>
      </c>
      <c r="G287" s="236"/>
      <c r="H287" s="237" t="s">
        <v>19</v>
      </c>
      <c r="I287" s="239"/>
      <c r="J287" s="236"/>
      <c r="K287" s="236"/>
      <c r="L287" s="240"/>
      <c r="M287" s="241"/>
      <c r="N287" s="242"/>
      <c r="O287" s="242"/>
      <c r="P287" s="242"/>
      <c r="Q287" s="242"/>
      <c r="R287" s="242"/>
      <c r="S287" s="242"/>
      <c r="T287" s="24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4" t="s">
        <v>163</v>
      </c>
      <c r="AU287" s="244" t="s">
        <v>81</v>
      </c>
      <c r="AV287" s="13" t="s">
        <v>79</v>
      </c>
      <c r="AW287" s="13" t="s">
        <v>36</v>
      </c>
      <c r="AX287" s="13" t="s">
        <v>73</v>
      </c>
      <c r="AY287" s="244" t="s">
        <v>152</v>
      </c>
    </row>
    <row r="288" spans="1:51" s="14" customFormat="1" ht="12">
      <c r="A288" s="14"/>
      <c r="B288" s="245"/>
      <c r="C288" s="246"/>
      <c r="D288" s="230" t="s">
        <v>163</v>
      </c>
      <c r="E288" s="247" t="s">
        <v>19</v>
      </c>
      <c r="F288" s="248" t="s">
        <v>739</v>
      </c>
      <c r="G288" s="246"/>
      <c r="H288" s="249">
        <v>53.53</v>
      </c>
      <c r="I288" s="250"/>
      <c r="J288" s="246"/>
      <c r="K288" s="246"/>
      <c r="L288" s="251"/>
      <c r="M288" s="252"/>
      <c r="N288" s="253"/>
      <c r="O288" s="253"/>
      <c r="P288" s="253"/>
      <c r="Q288" s="253"/>
      <c r="R288" s="253"/>
      <c r="S288" s="253"/>
      <c r="T288" s="25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55" t="s">
        <v>163</v>
      </c>
      <c r="AU288" s="255" t="s">
        <v>81</v>
      </c>
      <c r="AV288" s="14" t="s">
        <v>81</v>
      </c>
      <c r="AW288" s="14" t="s">
        <v>36</v>
      </c>
      <c r="AX288" s="14" t="s">
        <v>73</v>
      </c>
      <c r="AY288" s="255" t="s">
        <v>152</v>
      </c>
    </row>
    <row r="289" spans="1:51" s="13" customFormat="1" ht="12">
      <c r="A289" s="13"/>
      <c r="B289" s="235"/>
      <c r="C289" s="236"/>
      <c r="D289" s="230" t="s">
        <v>163</v>
      </c>
      <c r="E289" s="237" t="s">
        <v>19</v>
      </c>
      <c r="F289" s="238" t="s">
        <v>740</v>
      </c>
      <c r="G289" s="236"/>
      <c r="H289" s="237" t="s">
        <v>19</v>
      </c>
      <c r="I289" s="239"/>
      <c r="J289" s="236"/>
      <c r="K289" s="236"/>
      <c r="L289" s="240"/>
      <c r="M289" s="241"/>
      <c r="N289" s="242"/>
      <c r="O289" s="242"/>
      <c r="P289" s="242"/>
      <c r="Q289" s="242"/>
      <c r="R289" s="242"/>
      <c r="S289" s="242"/>
      <c r="T289" s="24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4" t="s">
        <v>163</v>
      </c>
      <c r="AU289" s="244" t="s">
        <v>81</v>
      </c>
      <c r="AV289" s="13" t="s">
        <v>79</v>
      </c>
      <c r="AW289" s="13" t="s">
        <v>36</v>
      </c>
      <c r="AX289" s="13" t="s">
        <v>73</v>
      </c>
      <c r="AY289" s="244" t="s">
        <v>152</v>
      </c>
    </row>
    <row r="290" spans="1:51" s="13" customFormat="1" ht="12">
      <c r="A290" s="13"/>
      <c r="B290" s="235"/>
      <c r="C290" s="236"/>
      <c r="D290" s="230" t="s">
        <v>163</v>
      </c>
      <c r="E290" s="237" t="s">
        <v>19</v>
      </c>
      <c r="F290" s="238" t="s">
        <v>630</v>
      </c>
      <c r="G290" s="236"/>
      <c r="H290" s="237" t="s">
        <v>19</v>
      </c>
      <c r="I290" s="239"/>
      <c r="J290" s="236"/>
      <c r="K290" s="236"/>
      <c r="L290" s="240"/>
      <c r="M290" s="241"/>
      <c r="N290" s="242"/>
      <c r="O290" s="242"/>
      <c r="P290" s="242"/>
      <c r="Q290" s="242"/>
      <c r="R290" s="242"/>
      <c r="S290" s="242"/>
      <c r="T290" s="24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4" t="s">
        <v>163</v>
      </c>
      <c r="AU290" s="244" t="s">
        <v>81</v>
      </c>
      <c r="AV290" s="13" t="s">
        <v>79</v>
      </c>
      <c r="AW290" s="13" t="s">
        <v>36</v>
      </c>
      <c r="AX290" s="13" t="s">
        <v>73</v>
      </c>
      <c r="AY290" s="244" t="s">
        <v>152</v>
      </c>
    </row>
    <row r="291" spans="1:51" s="14" customFormat="1" ht="12">
      <c r="A291" s="14"/>
      <c r="B291" s="245"/>
      <c r="C291" s="246"/>
      <c r="D291" s="230" t="s">
        <v>163</v>
      </c>
      <c r="E291" s="247" t="s">
        <v>19</v>
      </c>
      <c r="F291" s="248" t="s">
        <v>631</v>
      </c>
      <c r="G291" s="246"/>
      <c r="H291" s="249">
        <v>75.95175</v>
      </c>
      <c r="I291" s="250"/>
      <c r="J291" s="246"/>
      <c r="K291" s="246"/>
      <c r="L291" s="251"/>
      <c r="M291" s="252"/>
      <c r="N291" s="253"/>
      <c r="O291" s="253"/>
      <c r="P291" s="253"/>
      <c r="Q291" s="253"/>
      <c r="R291" s="253"/>
      <c r="S291" s="253"/>
      <c r="T291" s="25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55" t="s">
        <v>163</v>
      </c>
      <c r="AU291" s="255" t="s">
        <v>81</v>
      </c>
      <c r="AV291" s="14" t="s">
        <v>81</v>
      </c>
      <c r="AW291" s="14" t="s">
        <v>36</v>
      </c>
      <c r="AX291" s="14" t="s">
        <v>73</v>
      </c>
      <c r="AY291" s="255" t="s">
        <v>152</v>
      </c>
    </row>
    <row r="292" spans="1:51" s="13" customFormat="1" ht="12">
      <c r="A292" s="13"/>
      <c r="B292" s="235"/>
      <c r="C292" s="236"/>
      <c r="D292" s="230" t="s">
        <v>163</v>
      </c>
      <c r="E292" s="237" t="s">
        <v>19</v>
      </c>
      <c r="F292" s="238" t="s">
        <v>632</v>
      </c>
      <c r="G292" s="236"/>
      <c r="H292" s="237" t="s">
        <v>19</v>
      </c>
      <c r="I292" s="239"/>
      <c r="J292" s="236"/>
      <c r="K292" s="236"/>
      <c r="L292" s="240"/>
      <c r="M292" s="241"/>
      <c r="N292" s="242"/>
      <c r="O292" s="242"/>
      <c r="P292" s="242"/>
      <c r="Q292" s="242"/>
      <c r="R292" s="242"/>
      <c r="S292" s="242"/>
      <c r="T292" s="24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4" t="s">
        <v>163</v>
      </c>
      <c r="AU292" s="244" t="s">
        <v>81</v>
      </c>
      <c r="AV292" s="13" t="s">
        <v>79</v>
      </c>
      <c r="AW292" s="13" t="s">
        <v>36</v>
      </c>
      <c r="AX292" s="13" t="s">
        <v>73</v>
      </c>
      <c r="AY292" s="244" t="s">
        <v>152</v>
      </c>
    </row>
    <row r="293" spans="1:51" s="14" customFormat="1" ht="12">
      <c r="A293" s="14"/>
      <c r="B293" s="245"/>
      <c r="C293" s="246"/>
      <c r="D293" s="230" t="s">
        <v>163</v>
      </c>
      <c r="E293" s="247" t="s">
        <v>19</v>
      </c>
      <c r="F293" s="248" t="s">
        <v>633</v>
      </c>
      <c r="G293" s="246"/>
      <c r="H293" s="249">
        <v>54.66384</v>
      </c>
      <c r="I293" s="250"/>
      <c r="J293" s="246"/>
      <c r="K293" s="246"/>
      <c r="L293" s="251"/>
      <c r="M293" s="252"/>
      <c r="N293" s="253"/>
      <c r="O293" s="253"/>
      <c r="P293" s="253"/>
      <c r="Q293" s="253"/>
      <c r="R293" s="253"/>
      <c r="S293" s="253"/>
      <c r="T293" s="25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55" t="s">
        <v>163</v>
      </c>
      <c r="AU293" s="255" t="s">
        <v>81</v>
      </c>
      <c r="AV293" s="14" t="s">
        <v>81</v>
      </c>
      <c r="AW293" s="14" t="s">
        <v>36</v>
      </c>
      <c r="AX293" s="14" t="s">
        <v>73</v>
      </c>
      <c r="AY293" s="255" t="s">
        <v>152</v>
      </c>
    </row>
    <row r="294" spans="1:51" s="13" customFormat="1" ht="12">
      <c r="A294" s="13"/>
      <c r="B294" s="235"/>
      <c r="C294" s="236"/>
      <c r="D294" s="230" t="s">
        <v>163</v>
      </c>
      <c r="E294" s="237" t="s">
        <v>19</v>
      </c>
      <c r="F294" s="238" t="s">
        <v>634</v>
      </c>
      <c r="G294" s="236"/>
      <c r="H294" s="237" t="s">
        <v>19</v>
      </c>
      <c r="I294" s="239"/>
      <c r="J294" s="236"/>
      <c r="K294" s="236"/>
      <c r="L294" s="240"/>
      <c r="M294" s="241"/>
      <c r="N294" s="242"/>
      <c r="O294" s="242"/>
      <c r="P294" s="242"/>
      <c r="Q294" s="242"/>
      <c r="R294" s="242"/>
      <c r="S294" s="242"/>
      <c r="T294" s="24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4" t="s">
        <v>163</v>
      </c>
      <c r="AU294" s="244" t="s">
        <v>81</v>
      </c>
      <c r="AV294" s="13" t="s">
        <v>79</v>
      </c>
      <c r="AW294" s="13" t="s">
        <v>36</v>
      </c>
      <c r="AX294" s="13" t="s">
        <v>73</v>
      </c>
      <c r="AY294" s="244" t="s">
        <v>152</v>
      </c>
    </row>
    <row r="295" spans="1:51" s="14" customFormat="1" ht="12">
      <c r="A295" s="14"/>
      <c r="B295" s="245"/>
      <c r="C295" s="246"/>
      <c r="D295" s="230" t="s">
        <v>163</v>
      </c>
      <c r="E295" s="247" t="s">
        <v>19</v>
      </c>
      <c r="F295" s="248" t="s">
        <v>635</v>
      </c>
      <c r="G295" s="246"/>
      <c r="H295" s="249">
        <v>112.056</v>
      </c>
      <c r="I295" s="250"/>
      <c r="J295" s="246"/>
      <c r="K295" s="246"/>
      <c r="L295" s="251"/>
      <c r="M295" s="252"/>
      <c r="N295" s="253"/>
      <c r="O295" s="253"/>
      <c r="P295" s="253"/>
      <c r="Q295" s="253"/>
      <c r="R295" s="253"/>
      <c r="S295" s="253"/>
      <c r="T295" s="25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55" t="s">
        <v>163</v>
      </c>
      <c r="AU295" s="255" t="s">
        <v>81</v>
      </c>
      <c r="AV295" s="14" t="s">
        <v>81</v>
      </c>
      <c r="AW295" s="14" t="s">
        <v>36</v>
      </c>
      <c r="AX295" s="14" t="s">
        <v>73</v>
      </c>
      <c r="AY295" s="255" t="s">
        <v>152</v>
      </c>
    </row>
    <row r="296" spans="1:51" s="13" customFormat="1" ht="12">
      <c r="A296" s="13"/>
      <c r="B296" s="235"/>
      <c r="C296" s="236"/>
      <c r="D296" s="230" t="s">
        <v>163</v>
      </c>
      <c r="E296" s="237" t="s">
        <v>19</v>
      </c>
      <c r="F296" s="238" t="s">
        <v>636</v>
      </c>
      <c r="G296" s="236"/>
      <c r="H296" s="237" t="s">
        <v>19</v>
      </c>
      <c r="I296" s="239"/>
      <c r="J296" s="236"/>
      <c r="K296" s="236"/>
      <c r="L296" s="240"/>
      <c r="M296" s="241"/>
      <c r="N296" s="242"/>
      <c r="O296" s="242"/>
      <c r="P296" s="242"/>
      <c r="Q296" s="242"/>
      <c r="R296" s="242"/>
      <c r="S296" s="242"/>
      <c r="T296" s="24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4" t="s">
        <v>163</v>
      </c>
      <c r="AU296" s="244" t="s">
        <v>81</v>
      </c>
      <c r="AV296" s="13" t="s">
        <v>79</v>
      </c>
      <c r="AW296" s="13" t="s">
        <v>36</v>
      </c>
      <c r="AX296" s="13" t="s">
        <v>73</v>
      </c>
      <c r="AY296" s="244" t="s">
        <v>152</v>
      </c>
    </row>
    <row r="297" spans="1:51" s="13" customFormat="1" ht="12">
      <c r="A297" s="13"/>
      <c r="B297" s="235"/>
      <c r="C297" s="236"/>
      <c r="D297" s="230" t="s">
        <v>163</v>
      </c>
      <c r="E297" s="237" t="s">
        <v>19</v>
      </c>
      <c r="F297" s="238" t="s">
        <v>637</v>
      </c>
      <c r="G297" s="236"/>
      <c r="H297" s="237" t="s">
        <v>19</v>
      </c>
      <c r="I297" s="239"/>
      <c r="J297" s="236"/>
      <c r="K297" s="236"/>
      <c r="L297" s="240"/>
      <c r="M297" s="241"/>
      <c r="N297" s="242"/>
      <c r="O297" s="242"/>
      <c r="P297" s="242"/>
      <c r="Q297" s="242"/>
      <c r="R297" s="242"/>
      <c r="S297" s="242"/>
      <c r="T297" s="24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44" t="s">
        <v>163</v>
      </c>
      <c r="AU297" s="244" t="s">
        <v>81</v>
      </c>
      <c r="AV297" s="13" t="s">
        <v>79</v>
      </c>
      <c r="AW297" s="13" t="s">
        <v>36</v>
      </c>
      <c r="AX297" s="13" t="s">
        <v>73</v>
      </c>
      <c r="AY297" s="244" t="s">
        <v>152</v>
      </c>
    </row>
    <row r="298" spans="1:51" s="14" customFormat="1" ht="12">
      <c r="A298" s="14"/>
      <c r="B298" s="245"/>
      <c r="C298" s="246"/>
      <c r="D298" s="230" t="s">
        <v>163</v>
      </c>
      <c r="E298" s="247" t="s">
        <v>19</v>
      </c>
      <c r="F298" s="248" t="s">
        <v>638</v>
      </c>
      <c r="G298" s="246"/>
      <c r="H298" s="249">
        <v>87.975</v>
      </c>
      <c r="I298" s="250"/>
      <c r="J298" s="246"/>
      <c r="K298" s="246"/>
      <c r="L298" s="251"/>
      <c r="M298" s="252"/>
      <c r="N298" s="253"/>
      <c r="O298" s="253"/>
      <c r="P298" s="253"/>
      <c r="Q298" s="253"/>
      <c r="R298" s="253"/>
      <c r="S298" s="253"/>
      <c r="T298" s="25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55" t="s">
        <v>163</v>
      </c>
      <c r="AU298" s="255" t="s">
        <v>81</v>
      </c>
      <c r="AV298" s="14" t="s">
        <v>81</v>
      </c>
      <c r="AW298" s="14" t="s">
        <v>36</v>
      </c>
      <c r="AX298" s="14" t="s">
        <v>73</v>
      </c>
      <c r="AY298" s="255" t="s">
        <v>152</v>
      </c>
    </row>
    <row r="299" spans="1:51" s="13" customFormat="1" ht="12">
      <c r="A299" s="13"/>
      <c r="B299" s="235"/>
      <c r="C299" s="236"/>
      <c r="D299" s="230" t="s">
        <v>163</v>
      </c>
      <c r="E299" s="237" t="s">
        <v>19</v>
      </c>
      <c r="F299" s="238" t="s">
        <v>639</v>
      </c>
      <c r="G299" s="236"/>
      <c r="H299" s="237" t="s">
        <v>19</v>
      </c>
      <c r="I299" s="239"/>
      <c r="J299" s="236"/>
      <c r="K299" s="236"/>
      <c r="L299" s="240"/>
      <c r="M299" s="241"/>
      <c r="N299" s="242"/>
      <c r="O299" s="242"/>
      <c r="P299" s="242"/>
      <c r="Q299" s="242"/>
      <c r="R299" s="242"/>
      <c r="S299" s="242"/>
      <c r="T299" s="24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4" t="s">
        <v>163</v>
      </c>
      <c r="AU299" s="244" t="s">
        <v>81</v>
      </c>
      <c r="AV299" s="13" t="s">
        <v>79</v>
      </c>
      <c r="AW299" s="13" t="s">
        <v>36</v>
      </c>
      <c r="AX299" s="13" t="s">
        <v>73</v>
      </c>
      <c r="AY299" s="244" t="s">
        <v>152</v>
      </c>
    </row>
    <row r="300" spans="1:51" s="14" customFormat="1" ht="12">
      <c r="A300" s="14"/>
      <c r="B300" s="245"/>
      <c r="C300" s="246"/>
      <c r="D300" s="230" t="s">
        <v>163</v>
      </c>
      <c r="E300" s="247" t="s">
        <v>19</v>
      </c>
      <c r="F300" s="248" t="s">
        <v>640</v>
      </c>
      <c r="G300" s="246"/>
      <c r="H300" s="249">
        <v>81.6</v>
      </c>
      <c r="I300" s="250"/>
      <c r="J300" s="246"/>
      <c r="K300" s="246"/>
      <c r="L300" s="251"/>
      <c r="M300" s="252"/>
      <c r="N300" s="253"/>
      <c r="O300" s="253"/>
      <c r="P300" s="253"/>
      <c r="Q300" s="253"/>
      <c r="R300" s="253"/>
      <c r="S300" s="253"/>
      <c r="T300" s="25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55" t="s">
        <v>163</v>
      </c>
      <c r="AU300" s="255" t="s">
        <v>81</v>
      </c>
      <c r="AV300" s="14" t="s">
        <v>81</v>
      </c>
      <c r="AW300" s="14" t="s">
        <v>36</v>
      </c>
      <c r="AX300" s="14" t="s">
        <v>73</v>
      </c>
      <c r="AY300" s="255" t="s">
        <v>152</v>
      </c>
    </row>
    <row r="301" spans="1:51" s="16" customFormat="1" ht="12">
      <c r="A301" s="16"/>
      <c r="B301" s="281"/>
      <c r="C301" s="282"/>
      <c r="D301" s="230" t="s">
        <v>163</v>
      </c>
      <c r="E301" s="283" t="s">
        <v>19</v>
      </c>
      <c r="F301" s="284" t="s">
        <v>741</v>
      </c>
      <c r="G301" s="282"/>
      <c r="H301" s="285">
        <v>465.77659</v>
      </c>
      <c r="I301" s="286"/>
      <c r="J301" s="282"/>
      <c r="K301" s="282"/>
      <c r="L301" s="287"/>
      <c r="M301" s="288"/>
      <c r="N301" s="289"/>
      <c r="O301" s="289"/>
      <c r="P301" s="289"/>
      <c r="Q301" s="289"/>
      <c r="R301" s="289"/>
      <c r="S301" s="289"/>
      <c r="T301" s="290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T301" s="291" t="s">
        <v>163</v>
      </c>
      <c r="AU301" s="291" t="s">
        <v>81</v>
      </c>
      <c r="AV301" s="16" t="s">
        <v>92</v>
      </c>
      <c r="AW301" s="16" t="s">
        <v>36</v>
      </c>
      <c r="AX301" s="16" t="s">
        <v>73</v>
      </c>
      <c r="AY301" s="291" t="s">
        <v>152</v>
      </c>
    </row>
    <row r="302" spans="1:51" s="13" customFormat="1" ht="12">
      <c r="A302" s="13"/>
      <c r="B302" s="235"/>
      <c r="C302" s="236"/>
      <c r="D302" s="230" t="s">
        <v>163</v>
      </c>
      <c r="E302" s="237" t="s">
        <v>19</v>
      </c>
      <c r="F302" s="238" t="s">
        <v>742</v>
      </c>
      <c r="G302" s="236"/>
      <c r="H302" s="237" t="s">
        <v>19</v>
      </c>
      <c r="I302" s="239"/>
      <c r="J302" s="236"/>
      <c r="K302" s="236"/>
      <c r="L302" s="240"/>
      <c r="M302" s="241"/>
      <c r="N302" s="242"/>
      <c r="O302" s="242"/>
      <c r="P302" s="242"/>
      <c r="Q302" s="242"/>
      <c r="R302" s="242"/>
      <c r="S302" s="242"/>
      <c r="T302" s="24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44" t="s">
        <v>163</v>
      </c>
      <c r="AU302" s="244" t="s">
        <v>81</v>
      </c>
      <c r="AV302" s="13" t="s">
        <v>79</v>
      </c>
      <c r="AW302" s="13" t="s">
        <v>36</v>
      </c>
      <c r="AX302" s="13" t="s">
        <v>73</v>
      </c>
      <c r="AY302" s="244" t="s">
        <v>152</v>
      </c>
    </row>
    <row r="303" spans="1:51" s="13" customFormat="1" ht="12">
      <c r="A303" s="13"/>
      <c r="B303" s="235"/>
      <c r="C303" s="236"/>
      <c r="D303" s="230" t="s">
        <v>163</v>
      </c>
      <c r="E303" s="237" t="s">
        <v>19</v>
      </c>
      <c r="F303" s="238" t="s">
        <v>630</v>
      </c>
      <c r="G303" s="236"/>
      <c r="H303" s="237" t="s">
        <v>19</v>
      </c>
      <c r="I303" s="239"/>
      <c r="J303" s="236"/>
      <c r="K303" s="236"/>
      <c r="L303" s="240"/>
      <c r="M303" s="241"/>
      <c r="N303" s="242"/>
      <c r="O303" s="242"/>
      <c r="P303" s="242"/>
      <c r="Q303" s="242"/>
      <c r="R303" s="242"/>
      <c r="S303" s="242"/>
      <c r="T303" s="24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4" t="s">
        <v>163</v>
      </c>
      <c r="AU303" s="244" t="s">
        <v>81</v>
      </c>
      <c r="AV303" s="13" t="s">
        <v>79</v>
      </c>
      <c r="AW303" s="13" t="s">
        <v>36</v>
      </c>
      <c r="AX303" s="13" t="s">
        <v>73</v>
      </c>
      <c r="AY303" s="244" t="s">
        <v>152</v>
      </c>
    </row>
    <row r="304" spans="1:51" s="14" customFormat="1" ht="12">
      <c r="A304" s="14"/>
      <c r="B304" s="245"/>
      <c r="C304" s="246"/>
      <c r="D304" s="230" t="s">
        <v>163</v>
      </c>
      <c r="E304" s="247" t="s">
        <v>19</v>
      </c>
      <c r="F304" s="248" t="s">
        <v>743</v>
      </c>
      <c r="G304" s="246"/>
      <c r="H304" s="249">
        <v>-23.3728</v>
      </c>
      <c r="I304" s="250"/>
      <c r="J304" s="246"/>
      <c r="K304" s="246"/>
      <c r="L304" s="251"/>
      <c r="M304" s="252"/>
      <c r="N304" s="253"/>
      <c r="O304" s="253"/>
      <c r="P304" s="253"/>
      <c r="Q304" s="253"/>
      <c r="R304" s="253"/>
      <c r="S304" s="253"/>
      <c r="T304" s="25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55" t="s">
        <v>163</v>
      </c>
      <c r="AU304" s="255" t="s">
        <v>81</v>
      </c>
      <c r="AV304" s="14" t="s">
        <v>81</v>
      </c>
      <c r="AW304" s="14" t="s">
        <v>36</v>
      </c>
      <c r="AX304" s="14" t="s">
        <v>73</v>
      </c>
      <c r="AY304" s="255" t="s">
        <v>152</v>
      </c>
    </row>
    <row r="305" spans="1:51" s="13" customFormat="1" ht="12">
      <c r="A305" s="13"/>
      <c r="B305" s="235"/>
      <c r="C305" s="236"/>
      <c r="D305" s="230" t="s">
        <v>163</v>
      </c>
      <c r="E305" s="237" t="s">
        <v>19</v>
      </c>
      <c r="F305" s="238" t="s">
        <v>632</v>
      </c>
      <c r="G305" s="236"/>
      <c r="H305" s="237" t="s">
        <v>19</v>
      </c>
      <c r="I305" s="239"/>
      <c r="J305" s="236"/>
      <c r="K305" s="236"/>
      <c r="L305" s="240"/>
      <c r="M305" s="241"/>
      <c r="N305" s="242"/>
      <c r="O305" s="242"/>
      <c r="P305" s="242"/>
      <c r="Q305" s="242"/>
      <c r="R305" s="242"/>
      <c r="S305" s="242"/>
      <c r="T305" s="24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44" t="s">
        <v>163</v>
      </c>
      <c r="AU305" s="244" t="s">
        <v>81</v>
      </c>
      <c r="AV305" s="13" t="s">
        <v>79</v>
      </c>
      <c r="AW305" s="13" t="s">
        <v>36</v>
      </c>
      <c r="AX305" s="13" t="s">
        <v>73</v>
      </c>
      <c r="AY305" s="244" t="s">
        <v>152</v>
      </c>
    </row>
    <row r="306" spans="1:51" s="14" customFormat="1" ht="12">
      <c r="A306" s="14"/>
      <c r="B306" s="245"/>
      <c r="C306" s="246"/>
      <c r="D306" s="230" t="s">
        <v>163</v>
      </c>
      <c r="E306" s="247" t="s">
        <v>19</v>
      </c>
      <c r="F306" s="248" t="s">
        <v>744</v>
      </c>
      <c r="G306" s="246"/>
      <c r="H306" s="249">
        <v>-24.6379875</v>
      </c>
      <c r="I306" s="250"/>
      <c r="J306" s="246"/>
      <c r="K306" s="246"/>
      <c r="L306" s="251"/>
      <c r="M306" s="252"/>
      <c r="N306" s="253"/>
      <c r="O306" s="253"/>
      <c r="P306" s="253"/>
      <c r="Q306" s="253"/>
      <c r="R306" s="253"/>
      <c r="S306" s="253"/>
      <c r="T306" s="25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55" t="s">
        <v>163</v>
      </c>
      <c r="AU306" s="255" t="s">
        <v>81</v>
      </c>
      <c r="AV306" s="14" t="s">
        <v>81</v>
      </c>
      <c r="AW306" s="14" t="s">
        <v>36</v>
      </c>
      <c r="AX306" s="14" t="s">
        <v>73</v>
      </c>
      <c r="AY306" s="255" t="s">
        <v>152</v>
      </c>
    </row>
    <row r="307" spans="1:51" s="13" customFormat="1" ht="12">
      <c r="A307" s="13"/>
      <c r="B307" s="235"/>
      <c r="C307" s="236"/>
      <c r="D307" s="230" t="s">
        <v>163</v>
      </c>
      <c r="E307" s="237" t="s">
        <v>19</v>
      </c>
      <c r="F307" s="238" t="s">
        <v>634</v>
      </c>
      <c r="G307" s="236"/>
      <c r="H307" s="237" t="s">
        <v>19</v>
      </c>
      <c r="I307" s="239"/>
      <c r="J307" s="236"/>
      <c r="K307" s="236"/>
      <c r="L307" s="240"/>
      <c r="M307" s="241"/>
      <c r="N307" s="242"/>
      <c r="O307" s="242"/>
      <c r="P307" s="242"/>
      <c r="Q307" s="242"/>
      <c r="R307" s="242"/>
      <c r="S307" s="242"/>
      <c r="T307" s="24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4" t="s">
        <v>163</v>
      </c>
      <c r="AU307" s="244" t="s">
        <v>81</v>
      </c>
      <c r="AV307" s="13" t="s">
        <v>79</v>
      </c>
      <c r="AW307" s="13" t="s">
        <v>36</v>
      </c>
      <c r="AX307" s="13" t="s">
        <v>73</v>
      </c>
      <c r="AY307" s="244" t="s">
        <v>152</v>
      </c>
    </row>
    <row r="308" spans="1:51" s="14" customFormat="1" ht="12">
      <c r="A308" s="14"/>
      <c r="B308" s="245"/>
      <c r="C308" s="246"/>
      <c r="D308" s="230" t="s">
        <v>163</v>
      </c>
      <c r="E308" s="247" t="s">
        <v>19</v>
      </c>
      <c r="F308" s="248" t="s">
        <v>745</v>
      </c>
      <c r="G308" s="246"/>
      <c r="H308" s="249">
        <v>-33.5984</v>
      </c>
      <c r="I308" s="250"/>
      <c r="J308" s="246"/>
      <c r="K308" s="246"/>
      <c r="L308" s="251"/>
      <c r="M308" s="252"/>
      <c r="N308" s="253"/>
      <c r="O308" s="253"/>
      <c r="P308" s="253"/>
      <c r="Q308" s="253"/>
      <c r="R308" s="253"/>
      <c r="S308" s="253"/>
      <c r="T308" s="25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55" t="s">
        <v>163</v>
      </c>
      <c r="AU308" s="255" t="s">
        <v>81</v>
      </c>
      <c r="AV308" s="14" t="s">
        <v>81</v>
      </c>
      <c r="AW308" s="14" t="s">
        <v>36</v>
      </c>
      <c r="AX308" s="14" t="s">
        <v>73</v>
      </c>
      <c r="AY308" s="255" t="s">
        <v>152</v>
      </c>
    </row>
    <row r="309" spans="1:51" s="13" customFormat="1" ht="12">
      <c r="A309" s="13"/>
      <c r="B309" s="235"/>
      <c r="C309" s="236"/>
      <c r="D309" s="230" t="s">
        <v>163</v>
      </c>
      <c r="E309" s="237" t="s">
        <v>19</v>
      </c>
      <c r="F309" s="238" t="s">
        <v>636</v>
      </c>
      <c r="G309" s="236"/>
      <c r="H309" s="237" t="s">
        <v>19</v>
      </c>
      <c r="I309" s="239"/>
      <c r="J309" s="236"/>
      <c r="K309" s="236"/>
      <c r="L309" s="240"/>
      <c r="M309" s="241"/>
      <c r="N309" s="242"/>
      <c r="O309" s="242"/>
      <c r="P309" s="242"/>
      <c r="Q309" s="242"/>
      <c r="R309" s="242"/>
      <c r="S309" s="242"/>
      <c r="T309" s="24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4" t="s">
        <v>163</v>
      </c>
      <c r="AU309" s="244" t="s">
        <v>81</v>
      </c>
      <c r="AV309" s="13" t="s">
        <v>79</v>
      </c>
      <c r="AW309" s="13" t="s">
        <v>36</v>
      </c>
      <c r="AX309" s="13" t="s">
        <v>73</v>
      </c>
      <c r="AY309" s="244" t="s">
        <v>152</v>
      </c>
    </row>
    <row r="310" spans="1:51" s="13" customFormat="1" ht="12">
      <c r="A310" s="13"/>
      <c r="B310" s="235"/>
      <c r="C310" s="236"/>
      <c r="D310" s="230" t="s">
        <v>163</v>
      </c>
      <c r="E310" s="237" t="s">
        <v>19</v>
      </c>
      <c r="F310" s="238" t="s">
        <v>637</v>
      </c>
      <c r="G310" s="236"/>
      <c r="H310" s="237" t="s">
        <v>19</v>
      </c>
      <c r="I310" s="239"/>
      <c r="J310" s="236"/>
      <c r="K310" s="236"/>
      <c r="L310" s="240"/>
      <c r="M310" s="241"/>
      <c r="N310" s="242"/>
      <c r="O310" s="242"/>
      <c r="P310" s="242"/>
      <c r="Q310" s="242"/>
      <c r="R310" s="242"/>
      <c r="S310" s="242"/>
      <c r="T310" s="24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44" t="s">
        <v>163</v>
      </c>
      <c r="AU310" s="244" t="s">
        <v>81</v>
      </c>
      <c r="AV310" s="13" t="s">
        <v>79</v>
      </c>
      <c r="AW310" s="13" t="s">
        <v>36</v>
      </c>
      <c r="AX310" s="13" t="s">
        <v>73</v>
      </c>
      <c r="AY310" s="244" t="s">
        <v>152</v>
      </c>
    </row>
    <row r="311" spans="1:51" s="14" customFormat="1" ht="12">
      <c r="A311" s="14"/>
      <c r="B311" s="245"/>
      <c r="C311" s="246"/>
      <c r="D311" s="230" t="s">
        <v>163</v>
      </c>
      <c r="E311" s="247" t="s">
        <v>19</v>
      </c>
      <c r="F311" s="248" t="s">
        <v>746</v>
      </c>
      <c r="G311" s="246"/>
      <c r="H311" s="249">
        <v>-15.288</v>
      </c>
      <c r="I311" s="250"/>
      <c r="J311" s="246"/>
      <c r="K311" s="246"/>
      <c r="L311" s="251"/>
      <c r="M311" s="252"/>
      <c r="N311" s="253"/>
      <c r="O311" s="253"/>
      <c r="P311" s="253"/>
      <c r="Q311" s="253"/>
      <c r="R311" s="253"/>
      <c r="S311" s="253"/>
      <c r="T311" s="25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55" t="s">
        <v>163</v>
      </c>
      <c r="AU311" s="255" t="s">
        <v>81</v>
      </c>
      <c r="AV311" s="14" t="s">
        <v>81</v>
      </c>
      <c r="AW311" s="14" t="s">
        <v>36</v>
      </c>
      <c r="AX311" s="14" t="s">
        <v>73</v>
      </c>
      <c r="AY311" s="255" t="s">
        <v>152</v>
      </c>
    </row>
    <row r="312" spans="1:51" s="13" customFormat="1" ht="12">
      <c r="A312" s="13"/>
      <c r="B312" s="235"/>
      <c r="C312" s="236"/>
      <c r="D312" s="230" t="s">
        <v>163</v>
      </c>
      <c r="E312" s="237" t="s">
        <v>19</v>
      </c>
      <c r="F312" s="238" t="s">
        <v>639</v>
      </c>
      <c r="G312" s="236"/>
      <c r="H312" s="237" t="s">
        <v>19</v>
      </c>
      <c r="I312" s="239"/>
      <c r="J312" s="236"/>
      <c r="K312" s="236"/>
      <c r="L312" s="240"/>
      <c r="M312" s="241"/>
      <c r="N312" s="242"/>
      <c r="O312" s="242"/>
      <c r="P312" s="242"/>
      <c r="Q312" s="242"/>
      <c r="R312" s="242"/>
      <c r="S312" s="242"/>
      <c r="T312" s="24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44" t="s">
        <v>163</v>
      </c>
      <c r="AU312" s="244" t="s">
        <v>81</v>
      </c>
      <c r="AV312" s="13" t="s">
        <v>79</v>
      </c>
      <c r="AW312" s="13" t="s">
        <v>36</v>
      </c>
      <c r="AX312" s="13" t="s">
        <v>73</v>
      </c>
      <c r="AY312" s="244" t="s">
        <v>152</v>
      </c>
    </row>
    <row r="313" spans="1:51" s="14" customFormat="1" ht="12">
      <c r="A313" s="14"/>
      <c r="B313" s="245"/>
      <c r="C313" s="246"/>
      <c r="D313" s="230" t="s">
        <v>163</v>
      </c>
      <c r="E313" s="247" t="s">
        <v>19</v>
      </c>
      <c r="F313" s="248" t="s">
        <v>746</v>
      </c>
      <c r="G313" s="246"/>
      <c r="H313" s="249">
        <v>-15.288</v>
      </c>
      <c r="I313" s="250"/>
      <c r="J313" s="246"/>
      <c r="K313" s="246"/>
      <c r="L313" s="251"/>
      <c r="M313" s="252"/>
      <c r="N313" s="253"/>
      <c r="O313" s="253"/>
      <c r="P313" s="253"/>
      <c r="Q313" s="253"/>
      <c r="R313" s="253"/>
      <c r="S313" s="253"/>
      <c r="T313" s="25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55" t="s">
        <v>163</v>
      </c>
      <c r="AU313" s="255" t="s">
        <v>81</v>
      </c>
      <c r="AV313" s="14" t="s">
        <v>81</v>
      </c>
      <c r="AW313" s="14" t="s">
        <v>36</v>
      </c>
      <c r="AX313" s="14" t="s">
        <v>73</v>
      </c>
      <c r="AY313" s="255" t="s">
        <v>152</v>
      </c>
    </row>
    <row r="314" spans="1:51" s="15" customFormat="1" ht="12">
      <c r="A314" s="15"/>
      <c r="B314" s="256"/>
      <c r="C314" s="257"/>
      <c r="D314" s="230" t="s">
        <v>163</v>
      </c>
      <c r="E314" s="258" t="s">
        <v>19</v>
      </c>
      <c r="F314" s="259" t="s">
        <v>167</v>
      </c>
      <c r="G314" s="257"/>
      <c r="H314" s="260">
        <v>353.5914025</v>
      </c>
      <c r="I314" s="261"/>
      <c r="J314" s="257"/>
      <c r="K314" s="257"/>
      <c r="L314" s="262"/>
      <c r="M314" s="263"/>
      <c r="N314" s="264"/>
      <c r="O314" s="264"/>
      <c r="P314" s="264"/>
      <c r="Q314" s="264"/>
      <c r="R314" s="264"/>
      <c r="S314" s="264"/>
      <c r="T314" s="26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T314" s="266" t="s">
        <v>163</v>
      </c>
      <c r="AU314" s="266" t="s">
        <v>81</v>
      </c>
      <c r="AV314" s="15" t="s">
        <v>159</v>
      </c>
      <c r="AW314" s="15" t="s">
        <v>36</v>
      </c>
      <c r="AX314" s="15" t="s">
        <v>79</v>
      </c>
      <c r="AY314" s="266" t="s">
        <v>152</v>
      </c>
    </row>
    <row r="315" spans="1:65" s="2" customFormat="1" ht="14.4" customHeight="1">
      <c r="A315" s="40"/>
      <c r="B315" s="41"/>
      <c r="C315" s="217" t="s">
        <v>347</v>
      </c>
      <c r="D315" s="217" t="s">
        <v>154</v>
      </c>
      <c r="E315" s="218" t="s">
        <v>372</v>
      </c>
      <c r="F315" s="219" t="s">
        <v>373</v>
      </c>
      <c r="G315" s="220" t="s">
        <v>183</v>
      </c>
      <c r="H315" s="221">
        <v>934.538</v>
      </c>
      <c r="I315" s="222"/>
      <c r="J315" s="223">
        <f>ROUND(I315*H315,2)</f>
        <v>0</v>
      </c>
      <c r="K315" s="219" t="s">
        <v>158</v>
      </c>
      <c r="L315" s="46"/>
      <c r="M315" s="224" t="s">
        <v>19</v>
      </c>
      <c r="N315" s="225" t="s">
        <v>44</v>
      </c>
      <c r="O315" s="86"/>
      <c r="P315" s="226">
        <f>O315*H315</f>
        <v>0</v>
      </c>
      <c r="Q315" s="226">
        <v>0</v>
      </c>
      <c r="R315" s="226">
        <f>Q315*H315</f>
        <v>0</v>
      </c>
      <c r="S315" s="226">
        <v>0</v>
      </c>
      <c r="T315" s="227">
        <f>S315*H315</f>
        <v>0</v>
      </c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R315" s="228" t="s">
        <v>159</v>
      </c>
      <c r="AT315" s="228" t="s">
        <v>154</v>
      </c>
      <c r="AU315" s="228" t="s">
        <v>81</v>
      </c>
      <c r="AY315" s="19" t="s">
        <v>152</v>
      </c>
      <c r="BE315" s="229">
        <f>IF(N315="základní",J315,0)</f>
        <v>0</v>
      </c>
      <c r="BF315" s="229">
        <f>IF(N315="snížená",J315,0)</f>
        <v>0</v>
      </c>
      <c r="BG315" s="229">
        <f>IF(N315="zákl. přenesená",J315,0)</f>
        <v>0</v>
      </c>
      <c r="BH315" s="229">
        <f>IF(N315="sníž. přenesená",J315,0)</f>
        <v>0</v>
      </c>
      <c r="BI315" s="229">
        <f>IF(N315="nulová",J315,0)</f>
        <v>0</v>
      </c>
      <c r="BJ315" s="19" t="s">
        <v>79</v>
      </c>
      <c r="BK315" s="229">
        <f>ROUND(I315*H315,2)</f>
        <v>0</v>
      </c>
      <c r="BL315" s="19" t="s">
        <v>159</v>
      </c>
      <c r="BM315" s="228" t="s">
        <v>747</v>
      </c>
    </row>
    <row r="316" spans="1:47" s="2" customFormat="1" ht="12">
      <c r="A316" s="40"/>
      <c r="B316" s="41"/>
      <c r="C316" s="42"/>
      <c r="D316" s="230" t="s">
        <v>161</v>
      </c>
      <c r="E316" s="42"/>
      <c r="F316" s="231" t="s">
        <v>375</v>
      </c>
      <c r="G316" s="42"/>
      <c r="H316" s="42"/>
      <c r="I316" s="232"/>
      <c r="J316" s="42"/>
      <c r="K316" s="42"/>
      <c r="L316" s="46"/>
      <c r="M316" s="233"/>
      <c r="N316" s="234"/>
      <c r="O316" s="86"/>
      <c r="P316" s="86"/>
      <c r="Q316" s="86"/>
      <c r="R316" s="86"/>
      <c r="S316" s="86"/>
      <c r="T316" s="87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T316" s="19" t="s">
        <v>161</v>
      </c>
      <c r="AU316" s="19" t="s">
        <v>81</v>
      </c>
    </row>
    <row r="317" spans="1:51" s="13" customFormat="1" ht="12">
      <c r="A317" s="13"/>
      <c r="B317" s="235"/>
      <c r="C317" s="236"/>
      <c r="D317" s="230" t="s">
        <v>163</v>
      </c>
      <c r="E317" s="237" t="s">
        <v>19</v>
      </c>
      <c r="F317" s="238" t="s">
        <v>748</v>
      </c>
      <c r="G317" s="236"/>
      <c r="H317" s="237" t="s">
        <v>19</v>
      </c>
      <c r="I317" s="239"/>
      <c r="J317" s="236"/>
      <c r="K317" s="236"/>
      <c r="L317" s="240"/>
      <c r="M317" s="241"/>
      <c r="N317" s="242"/>
      <c r="O317" s="242"/>
      <c r="P317" s="242"/>
      <c r="Q317" s="242"/>
      <c r="R317" s="242"/>
      <c r="S317" s="242"/>
      <c r="T317" s="24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4" t="s">
        <v>163</v>
      </c>
      <c r="AU317" s="244" t="s">
        <v>81</v>
      </c>
      <c r="AV317" s="13" t="s">
        <v>79</v>
      </c>
      <c r="AW317" s="13" t="s">
        <v>36</v>
      </c>
      <c r="AX317" s="13" t="s">
        <v>73</v>
      </c>
      <c r="AY317" s="244" t="s">
        <v>152</v>
      </c>
    </row>
    <row r="318" spans="1:51" s="14" customFormat="1" ht="12">
      <c r="A318" s="14"/>
      <c r="B318" s="245"/>
      <c r="C318" s="246"/>
      <c r="D318" s="230" t="s">
        <v>163</v>
      </c>
      <c r="E318" s="247" t="s">
        <v>19</v>
      </c>
      <c r="F318" s="248" t="s">
        <v>749</v>
      </c>
      <c r="G318" s="246"/>
      <c r="H318" s="249">
        <v>934.538</v>
      </c>
      <c r="I318" s="250"/>
      <c r="J318" s="246"/>
      <c r="K318" s="246"/>
      <c r="L318" s="251"/>
      <c r="M318" s="252"/>
      <c r="N318" s="253"/>
      <c r="O318" s="253"/>
      <c r="P318" s="253"/>
      <c r="Q318" s="253"/>
      <c r="R318" s="253"/>
      <c r="S318" s="253"/>
      <c r="T318" s="25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55" t="s">
        <v>163</v>
      </c>
      <c r="AU318" s="255" t="s">
        <v>81</v>
      </c>
      <c r="AV318" s="14" t="s">
        <v>81</v>
      </c>
      <c r="AW318" s="14" t="s">
        <v>36</v>
      </c>
      <c r="AX318" s="14" t="s">
        <v>73</v>
      </c>
      <c r="AY318" s="255" t="s">
        <v>152</v>
      </c>
    </row>
    <row r="319" spans="1:51" s="15" customFormat="1" ht="12">
      <c r="A319" s="15"/>
      <c r="B319" s="256"/>
      <c r="C319" s="257"/>
      <c r="D319" s="230" t="s">
        <v>163</v>
      </c>
      <c r="E319" s="258" t="s">
        <v>19</v>
      </c>
      <c r="F319" s="259" t="s">
        <v>167</v>
      </c>
      <c r="G319" s="257"/>
      <c r="H319" s="260">
        <v>934.538</v>
      </c>
      <c r="I319" s="261"/>
      <c r="J319" s="257"/>
      <c r="K319" s="257"/>
      <c r="L319" s="262"/>
      <c r="M319" s="263"/>
      <c r="N319" s="264"/>
      <c r="O319" s="264"/>
      <c r="P319" s="264"/>
      <c r="Q319" s="264"/>
      <c r="R319" s="264"/>
      <c r="S319" s="264"/>
      <c r="T319" s="26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T319" s="266" t="s">
        <v>163</v>
      </c>
      <c r="AU319" s="266" t="s">
        <v>81</v>
      </c>
      <c r="AV319" s="15" t="s">
        <v>159</v>
      </c>
      <c r="AW319" s="15" t="s">
        <v>36</v>
      </c>
      <c r="AX319" s="15" t="s">
        <v>79</v>
      </c>
      <c r="AY319" s="266" t="s">
        <v>152</v>
      </c>
    </row>
    <row r="320" spans="1:65" s="2" customFormat="1" ht="19.8" customHeight="1">
      <c r="A320" s="40"/>
      <c r="B320" s="41"/>
      <c r="C320" s="217" t="s">
        <v>353</v>
      </c>
      <c r="D320" s="217" t="s">
        <v>154</v>
      </c>
      <c r="E320" s="218" t="s">
        <v>307</v>
      </c>
      <c r="F320" s="219" t="s">
        <v>308</v>
      </c>
      <c r="G320" s="220" t="s">
        <v>157</v>
      </c>
      <c r="H320" s="221">
        <v>2099.802</v>
      </c>
      <c r="I320" s="222"/>
      <c r="J320" s="223">
        <f>ROUND(I320*H320,2)</f>
        <v>0</v>
      </c>
      <c r="K320" s="219" t="s">
        <v>158</v>
      </c>
      <c r="L320" s="46"/>
      <c r="M320" s="224" t="s">
        <v>19</v>
      </c>
      <c r="N320" s="225" t="s">
        <v>44</v>
      </c>
      <c r="O320" s="86"/>
      <c r="P320" s="226">
        <f>O320*H320</f>
        <v>0</v>
      </c>
      <c r="Q320" s="226">
        <v>0</v>
      </c>
      <c r="R320" s="226">
        <f>Q320*H320</f>
        <v>0</v>
      </c>
      <c r="S320" s="226">
        <v>0</v>
      </c>
      <c r="T320" s="227">
        <f>S320*H320</f>
        <v>0</v>
      </c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R320" s="228" t="s">
        <v>159</v>
      </c>
      <c r="AT320" s="228" t="s">
        <v>154</v>
      </c>
      <c r="AU320" s="228" t="s">
        <v>81</v>
      </c>
      <c r="AY320" s="19" t="s">
        <v>152</v>
      </c>
      <c r="BE320" s="229">
        <f>IF(N320="základní",J320,0)</f>
        <v>0</v>
      </c>
      <c r="BF320" s="229">
        <f>IF(N320="snížená",J320,0)</f>
        <v>0</v>
      </c>
      <c r="BG320" s="229">
        <f>IF(N320="zákl. přenesená",J320,0)</f>
        <v>0</v>
      </c>
      <c r="BH320" s="229">
        <f>IF(N320="sníž. přenesená",J320,0)</f>
        <v>0</v>
      </c>
      <c r="BI320" s="229">
        <f>IF(N320="nulová",J320,0)</f>
        <v>0</v>
      </c>
      <c r="BJ320" s="19" t="s">
        <v>79</v>
      </c>
      <c r="BK320" s="229">
        <f>ROUND(I320*H320,2)</f>
        <v>0</v>
      </c>
      <c r="BL320" s="19" t="s">
        <v>159</v>
      </c>
      <c r="BM320" s="228" t="s">
        <v>750</v>
      </c>
    </row>
    <row r="321" spans="1:47" s="2" customFormat="1" ht="12">
      <c r="A321" s="40"/>
      <c r="B321" s="41"/>
      <c r="C321" s="42"/>
      <c r="D321" s="230" t="s">
        <v>161</v>
      </c>
      <c r="E321" s="42"/>
      <c r="F321" s="231" t="s">
        <v>310</v>
      </c>
      <c r="G321" s="42"/>
      <c r="H321" s="42"/>
      <c r="I321" s="232"/>
      <c r="J321" s="42"/>
      <c r="K321" s="42"/>
      <c r="L321" s="46"/>
      <c r="M321" s="233"/>
      <c r="N321" s="234"/>
      <c r="O321" s="86"/>
      <c r="P321" s="86"/>
      <c r="Q321" s="86"/>
      <c r="R321" s="86"/>
      <c r="S321" s="86"/>
      <c r="T321" s="87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T321" s="19" t="s">
        <v>161</v>
      </c>
      <c r="AU321" s="19" t="s">
        <v>81</v>
      </c>
    </row>
    <row r="322" spans="1:51" s="13" customFormat="1" ht="12">
      <c r="A322" s="13"/>
      <c r="B322" s="235"/>
      <c r="C322" s="236"/>
      <c r="D322" s="230" t="s">
        <v>163</v>
      </c>
      <c r="E322" s="237" t="s">
        <v>19</v>
      </c>
      <c r="F322" s="238" t="s">
        <v>751</v>
      </c>
      <c r="G322" s="236"/>
      <c r="H322" s="237" t="s">
        <v>19</v>
      </c>
      <c r="I322" s="239"/>
      <c r="J322" s="236"/>
      <c r="K322" s="236"/>
      <c r="L322" s="240"/>
      <c r="M322" s="241"/>
      <c r="N322" s="242"/>
      <c r="O322" s="242"/>
      <c r="P322" s="242"/>
      <c r="Q322" s="242"/>
      <c r="R322" s="242"/>
      <c r="S322" s="242"/>
      <c r="T322" s="24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44" t="s">
        <v>163</v>
      </c>
      <c r="AU322" s="244" t="s">
        <v>81</v>
      </c>
      <c r="AV322" s="13" t="s">
        <v>79</v>
      </c>
      <c r="AW322" s="13" t="s">
        <v>36</v>
      </c>
      <c r="AX322" s="13" t="s">
        <v>73</v>
      </c>
      <c r="AY322" s="244" t="s">
        <v>152</v>
      </c>
    </row>
    <row r="323" spans="1:51" s="14" customFormat="1" ht="12">
      <c r="A323" s="14"/>
      <c r="B323" s="245"/>
      <c r="C323" s="246"/>
      <c r="D323" s="230" t="s">
        <v>163</v>
      </c>
      <c r="E323" s="247" t="s">
        <v>19</v>
      </c>
      <c r="F323" s="248" t="s">
        <v>752</v>
      </c>
      <c r="G323" s="246"/>
      <c r="H323" s="249">
        <v>2099.802</v>
      </c>
      <c r="I323" s="250"/>
      <c r="J323" s="246"/>
      <c r="K323" s="246"/>
      <c r="L323" s="251"/>
      <c r="M323" s="252"/>
      <c r="N323" s="253"/>
      <c r="O323" s="253"/>
      <c r="P323" s="253"/>
      <c r="Q323" s="253"/>
      <c r="R323" s="253"/>
      <c r="S323" s="253"/>
      <c r="T323" s="25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55" t="s">
        <v>163</v>
      </c>
      <c r="AU323" s="255" t="s">
        <v>81</v>
      </c>
      <c r="AV323" s="14" t="s">
        <v>81</v>
      </c>
      <c r="AW323" s="14" t="s">
        <v>36</v>
      </c>
      <c r="AX323" s="14" t="s">
        <v>79</v>
      </c>
      <c r="AY323" s="255" t="s">
        <v>152</v>
      </c>
    </row>
    <row r="324" spans="1:65" s="2" customFormat="1" ht="14.4" customHeight="1">
      <c r="A324" s="40"/>
      <c r="B324" s="41"/>
      <c r="C324" s="217" t="s">
        <v>359</v>
      </c>
      <c r="D324" s="217" t="s">
        <v>154</v>
      </c>
      <c r="E324" s="218" t="s">
        <v>348</v>
      </c>
      <c r="F324" s="219" t="s">
        <v>349</v>
      </c>
      <c r="G324" s="220" t="s">
        <v>157</v>
      </c>
      <c r="H324" s="221">
        <v>1286.752</v>
      </c>
      <c r="I324" s="222"/>
      <c r="J324" s="223">
        <f>ROUND(I324*H324,2)</f>
        <v>0</v>
      </c>
      <c r="K324" s="219" t="s">
        <v>158</v>
      </c>
      <c r="L324" s="46"/>
      <c r="M324" s="224" t="s">
        <v>19</v>
      </c>
      <c r="N324" s="225" t="s">
        <v>44</v>
      </c>
      <c r="O324" s="86"/>
      <c r="P324" s="226">
        <f>O324*H324</f>
        <v>0</v>
      </c>
      <c r="Q324" s="226">
        <v>0</v>
      </c>
      <c r="R324" s="226">
        <f>Q324*H324</f>
        <v>0</v>
      </c>
      <c r="S324" s="226">
        <v>0</v>
      </c>
      <c r="T324" s="227">
        <f>S324*H324</f>
        <v>0</v>
      </c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R324" s="228" t="s">
        <v>159</v>
      </c>
      <c r="AT324" s="228" t="s">
        <v>154</v>
      </c>
      <c r="AU324" s="228" t="s">
        <v>81</v>
      </c>
      <c r="AY324" s="19" t="s">
        <v>152</v>
      </c>
      <c r="BE324" s="229">
        <f>IF(N324="základní",J324,0)</f>
        <v>0</v>
      </c>
      <c r="BF324" s="229">
        <f>IF(N324="snížená",J324,0)</f>
        <v>0</v>
      </c>
      <c r="BG324" s="229">
        <f>IF(N324="zákl. přenesená",J324,0)</f>
        <v>0</v>
      </c>
      <c r="BH324" s="229">
        <f>IF(N324="sníž. přenesená",J324,0)</f>
        <v>0</v>
      </c>
      <c r="BI324" s="229">
        <f>IF(N324="nulová",J324,0)</f>
        <v>0</v>
      </c>
      <c r="BJ324" s="19" t="s">
        <v>79</v>
      </c>
      <c r="BK324" s="229">
        <f>ROUND(I324*H324,2)</f>
        <v>0</v>
      </c>
      <c r="BL324" s="19" t="s">
        <v>159</v>
      </c>
      <c r="BM324" s="228" t="s">
        <v>753</v>
      </c>
    </row>
    <row r="325" spans="1:47" s="2" customFormat="1" ht="12">
      <c r="A325" s="40"/>
      <c r="B325" s="41"/>
      <c r="C325" s="42"/>
      <c r="D325" s="230" t="s">
        <v>161</v>
      </c>
      <c r="E325" s="42"/>
      <c r="F325" s="231" t="s">
        <v>351</v>
      </c>
      <c r="G325" s="42"/>
      <c r="H325" s="42"/>
      <c r="I325" s="232"/>
      <c r="J325" s="42"/>
      <c r="K325" s="42"/>
      <c r="L325" s="46"/>
      <c r="M325" s="233"/>
      <c r="N325" s="234"/>
      <c r="O325" s="86"/>
      <c r="P325" s="86"/>
      <c r="Q325" s="86"/>
      <c r="R325" s="86"/>
      <c r="S325" s="86"/>
      <c r="T325" s="87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T325" s="19" t="s">
        <v>161</v>
      </c>
      <c r="AU325" s="19" t="s">
        <v>81</v>
      </c>
    </row>
    <row r="326" spans="1:51" s="13" customFormat="1" ht="12">
      <c r="A326" s="13"/>
      <c r="B326" s="235"/>
      <c r="C326" s="236"/>
      <c r="D326" s="230" t="s">
        <v>163</v>
      </c>
      <c r="E326" s="237" t="s">
        <v>19</v>
      </c>
      <c r="F326" s="238" t="s">
        <v>738</v>
      </c>
      <c r="G326" s="236"/>
      <c r="H326" s="237" t="s">
        <v>19</v>
      </c>
      <c r="I326" s="239"/>
      <c r="J326" s="236"/>
      <c r="K326" s="236"/>
      <c r="L326" s="240"/>
      <c r="M326" s="241"/>
      <c r="N326" s="242"/>
      <c r="O326" s="242"/>
      <c r="P326" s="242"/>
      <c r="Q326" s="242"/>
      <c r="R326" s="242"/>
      <c r="S326" s="242"/>
      <c r="T326" s="24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44" t="s">
        <v>163</v>
      </c>
      <c r="AU326" s="244" t="s">
        <v>81</v>
      </c>
      <c r="AV326" s="13" t="s">
        <v>79</v>
      </c>
      <c r="AW326" s="13" t="s">
        <v>36</v>
      </c>
      <c r="AX326" s="13" t="s">
        <v>73</v>
      </c>
      <c r="AY326" s="244" t="s">
        <v>152</v>
      </c>
    </row>
    <row r="327" spans="1:51" s="14" customFormat="1" ht="12">
      <c r="A327" s="14"/>
      <c r="B327" s="245"/>
      <c r="C327" s="246"/>
      <c r="D327" s="230" t="s">
        <v>163</v>
      </c>
      <c r="E327" s="247" t="s">
        <v>19</v>
      </c>
      <c r="F327" s="248" t="s">
        <v>754</v>
      </c>
      <c r="G327" s="246"/>
      <c r="H327" s="249">
        <v>1172.8</v>
      </c>
      <c r="I327" s="250"/>
      <c r="J327" s="246"/>
      <c r="K327" s="246"/>
      <c r="L327" s="251"/>
      <c r="M327" s="252"/>
      <c r="N327" s="253"/>
      <c r="O327" s="253"/>
      <c r="P327" s="253"/>
      <c r="Q327" s="253"/>
      <c r="R327" s="253"/>
      <c r="S327" s="253"/>
      <c r="T327" s="25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55" t="s">
        <v>163</v>
      </c>
      <c r="AU327" s="255" t="s">
        <v>81</v>
      </c>
      <c r="AV327" s="14" t="s">
        <v>81</v>
      </c>
      <c r="AW327" s="14" t="s">
        <v>36</v>
      </c>
      <c r="AX327" s="14" t="s">
        <v>73</v>
      </c>
      <c r="AY327" s="255" t="s">
        <v>152</v>
      </c>
    </row>
    <row r="328" spans="1:51" s="13" customFormat="1" ht="12">
      <c r="A328" s="13"/>
      <c r="B328" s="235"/>
      <c r="C328" s="236"/>
      <c r="D328" s="230" t="s">
        <v>163</v>
      </c>
      <c r="E328" s="237" t="s">
        <v>19</v>
      </c>
      <c r="F328" s="238" t="s">
        <v>610</v>
      </c>
      <c r="G328" s="236"/>
      <c r="H328" s="237" t="s">
        <v>19</v>
      </c>
      <c r="I328" s="239"/>
      <c r="J328" s="236"/>
      <c r="K328" s="236"/>
      <c r="L328" s="240"/>
      <c r="M328" s="241"/>
      <c r="N328" s="242"/>
      <c r="O328" s="242"/>
      <c r="P328" s="242"/>
      <c r="Q328" s="242"/>
      <c r="R328" s="242"/>
      <c r="S328" s="242"/>
      <c r="T328" s="24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44" t="s">
        <v>163</v>
      </c>
      <c r="AU328" s="244" t="s">
        <v>81</v>
      </c>
      <c r="AV328" s="13" t="s">
        <v>79</v>
      </c>
      <c r="AW328" s="13" t="s">
        <v>36</v>
      </c>
      <c r="AX328" s="13" t="s">
        <v>73</v>
      </c>
      <c r="AY328" s="244" t="s">
        <v>152</v>
      </c>
    </row>
    <row r="329" spans="1:51" s="14" customFormat="1" ht="12">
      <c r="A329" s="14"/>
      <c r="B329" s="245"/>
      <c r="C329" s="246"/>
      <c r="D329" s="230" t="s">
        <v>163</v>
      </c>
      <c r="E329" s="247" t="s">
        <v>19</v>
      </c>
      <c r="F329" s="248" t="s">
        <v>755</v>
      </c>
      <c r="G329" s="246"/>
      <c r="H329" s="249">
        <v>68</v>
      </c>
      <c r="I329" s="250"/>
      <c r="J329" s="246"/>
      <c r="K329" s="246"/>
      <c r="L329" s="251"/>
      <c r="M329" s="252"/>
      <c r="N329" s="253"/>
      <c r="O329" s="253"/>
      <c r="P329" s="253"/>
      <c r="Q329" s="253"/>
      <c r="R329" s="253"/>
      <c r="S329" s="253"/>
      <c r="T329" s="25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55" t="s">
        <v>163</v>
      </c>
      <c r="AU329" s="255" t="s">
        <v>81</v>
      </c>
      <c r="AV329" s="14" t="s">
        <v>81</v>
      </c>
      <c r="AW329" s="14" t="s">
        <v>36</v>
      </c>
      <c r="AX329" s="14" t="s">
        <v>73</v>
      </c>
      <c r="AY329" s="255" t="s">
        <v>152</v>
      </c>
    </row>
    <row r="330" spans="1:51" s="13" customFormat="1" ht="12">
      <c r="A330" s="13"/>
      <c r="B330" s="235"/>
      <c r="C330" s="236"/>
      <c r="D330" s="230" t="s">
        <v>163</v>
      </c>
      <c r="E330" s="237" t="s">
        <v>19</v>
      </c>
      <c r="F330" s="238" t="s">
        <v>756</v>
      </c>
      <c r="G330" s="236"/>
      <c r="H330" s="237" t="s">
        <v>19</v>
      </c>
      <c r="I330" s="239"/>
      <c r="J330" s="236"/>
      <c r="K330" s="236"/>
      <c r="L330" s="240"/>
      <c r="M330" s="241"/>
      <c r="N330" s="242"/>
      <c r="O330" s="242"/>
      <c r="P330" s="242"/>
      <c r="Q330" s="242"/>
      <c r="R330" s="242"/>
      <c r="S330" s="242"/>
      <c r="T330" s="24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44" t="s">
        <v>163</v>
      </c>
      <c r="AU330" s="244" t="s">
        <v>81</v>
      </c>
      <c r="AV330" s="13" t="s">
        <v>79</v>
      </c>
      <c r="AW330" s="13" t="s">
        <v>36</v>
      </c>
      <c r="AX330" s="13" t="s">
        <v>73</v>
      </c>
      <c r="AY330" s="244" t="s">
        <v>152</v>
      </c>
    </row>
    <row r="331" spans="1:51" s="13" customFormat="1" ht="12">
      <c r="A331" s="13"/>
      <c r="B331" s="235"/>
      <c r="C331" s="236"/>
      <c r="D331" s="230" t="s">
        <v>163</v>
      </c>
      <c r="E331" s="237" t="s">
        <v>19</v>
      </c>
      <c r="F331" s="238" t="s">
        <v>757</v>
      </c>
      <c r="G331" s="236"/>
      <c r="H331" s="237" t="s">
        <v>19</v>
      </c>
      <c r="I331" s="239"/>
      <c r="J331" s="236"/>
      <c r="K331" s="236"/>
      <c r="L331" s="240"/>
      <c r="M331" s="241"/>
      <c r="N331" s="242"/>
      <c r="O331" s="242"/>
      <c r="P331" s="242"/>
      <c r="Q331" s="242"/>
      <c r="R331" s="242"/>
      <c r="S331" s="242"/>
      <c r="T331" s="24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44" t="s">
        <v>163</v>
      </c>
      <c r="AU331" s="244" t="s">
        <v>81</v>
      </c>
      <c r="AV331" s="13" t="s">
        <v>79</v>
      </c>
      <c r="AW331" s="13" t="s">
        <v>36</v>
      </c>
      <c r="AX331" s="13" t="s">
        <v>73</v>
      </c>
      <c r="AY331" s="244" t="s">
        <v>152</v>
      </c>
    </row>
    <row r="332" spans="1:51" s="14" customFormat="1" ht="12">
      <c r="A332" s="14"/>
      <c r="B332" s="245"/>
      <c r="C332" s="246"/>
      <c r="D332" s="230" t="s">
        <v>163</v>
      </c>
      <c r="E332" s="247" t="s">
        <v>19</v>
      </c>
      <c r="F332" s="248" t="s">
        <v>758</v>
      </c>
      <c r="G332" s="246"/>
      <c r="H332" s="249">
        <v>45.95226</v>
      </c>
      <c r="I332" s="250"/>
      <c r="J332" s="246"/>
      <c r="K332" s="246"/>
      <c r="L332" s="251"/>
      <c r="M332" s="252"/>
      <c r="N332" s="253"/>
      <c r="O332" s="253"/>
      <c r="P332" s="253"/>
      <c r="Q332" s="253"/>
      <c r="R332" s="253"/>
      <c r="S332" s="253"/>
      <c r="T332" s="25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55" t="s">
        <v>163</v>
      </c>
      <c r="AU332" s="255" t="s">
        <v>81</v>
      </c>
      <c r="AV332" s="14" t="s">
        <v>81</v>
      </c>
      <c r="AW332" s="14" t="s">
        <v>36</v>
      </c>
      <c r="AX332" s="14" t="s">
        <v>73</v>
      </c>
      <c r="AY332" s="255" t="s">
        <v>152</v>
      </c>
    </row>
    <row r="333" spans="1:51" s="15" customFormat="1" ht="12">
      <c r="A333" s="15"/>
      <c r="B333" s="256"/>
      <c r="C333" s="257"/>
      <c r="D333" s="230" t="s">
        <v>163</v>
      </c>
      <c r="E333" s="258" t="s">
        <v>19</v>
      </c>
      <c r="F333" s="259" t="s">
        <v>167</v>
      </c>
      <c r="G333" s="257"/>
      <c r="H333" s="260">
        <v>1286.75226</v>
      </c>
      <c r="I333" s="261"/>
      <c r="J333" s="257"/>
      <c r="K333" s="257"/>
      <c r="L333" s="262"/>
      <c r="M333" s="263"/>
      <c r="N333" s="264"/>
      <c r="O333" s="264"/>
      <c r="P333" s="264"/>
      <c r="Q333" s="264"/>
      <c r="R333" s="264"/>
      <c r="S333" s="264"/>
      <c r="T333" s="26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T333" s="266" t="s">
        <v>163</v>
      </c>
      <c r="AU333" s="266" t="s">
        <v>81</v>
      </c>
      <c r="AV333" s="15" t="s">
        <v>159</v>
      </c>
      <c r="AW333" s="15" t="s">
        <v>36</v>
      </c>
      <c r="AX333" s="15" t="s">
        <v>79</v>
      </c>
      <c r="AY333" s="266" t="s">
        <v>152</v>
      </c>
    </row>
    <row r="334" spans="1:65" s="2" customFormat="1" ht="14.4" customHeight="1">
      <c r="A334" s="40"/>
      <c r="B334" s="41"/>
      <c r="C334" s="217" t="s">
        <v>366</v>
      </c>
      <c r="D334" s="217" t="s">
        <v>154</v>
      </c>
      <c r="E334" s="218" t="s">
        <v>759</v>
      </c>
      <c r="F334" s="219" t="s">
        <v>760</v>
      </c>
      <c r="G334" s="220" t="s">
        <v>157</v>
      </c>
      <c r="H334" s="221">
        <v>245</v>
      </c>
      <c r="I334" s="222"/>
      <c r="J334" s="223">
        <f>ROUND(I334*H334,2)</f>
        <v>0</v>
      </c>
      <c r="K334" s="219" t="s">
        <v>158</v>
      </c>
      <c r="L334" s="46"/>
      <c r="M334" s="224" t="s">
        <v>19</v>
      </c>
      <c r="N334" s="225" t="s">
        <v>44</v>
      </c>
      <c r="O334" s="86"/>
      <c r="P334" s="226">
        <f>O334*H334</f>
        <v>0</v>
      </c>
      <c r="Q334" s="226">
        <v>0</v>
      </c>
      <c r="R334" s="226">
        <f>Q334*H334</f>
        <v>0</v>
      </c>
      <c r="S334" s="226">
        <v>0</v>
      </c>
      <c r="T334" s="227">
        <f>S334*H334</f>
        <v>0</v>
      </c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R334" s="228" t="s">
        <v>159</v>
      </c>
      <c r="AT334" s="228" t="s">
        <v>154</v>
      </c>
      <c r="AU334" s="228" t="s">
        <v>81</v>
      </c>
      <c r="AY334" s="19" t="s">
        <v>152</v>
      </c>
      <c r="BE334" s="229">
        <f>IF(N334="základní",J334,0)</f>
        <v>0</v>
      </c>
      <c r="BF334" s="229">
        <f>IF(N334="snížená",J334,0)</f>
        <v>0</v>
      </c>
      <c r="BG334" s="229">
        <f>IF(N334="zákl. přenesená",J334,0)</f>
        <v>0</v>
      </c>
      <c r="BH334" s="229">
        <f>IF(N334="sníž. přenesená",J334,0)</f>
        <v>0</v>
      </c>
      <c r="BI334" s="229">
        <f>IF(N334="nulová",J334,0)</f>
        <v>0</v>
      </c>
      <c r="BJ334" s="19" t="s">
        <v>79</v>
      </c>
      <c r="BK334" s="229">
        <f>ROUND(I334*H334,2)</f>
        <v>0</v>
      </c>
      <c r="BL334" s="19" t="s">
        <v>159</v>
      </c>
      <c r="BM334" s="228" t="s">
        <v>761</v>
      </c>
    </row>
    <row r="335" spans="1:47" s="2" customFormat="1" ht="12">
      <c r="A335" s="40"/>
      <c r="B335" s="41"/>
      <c r="C335" s="42"/>
      <c r="D335" s="230" t="s">
        <v>161</v>
      </c>
      <c r="E335" s="42"/>
      <c r="F335" s="231" t="s">
        <v>762</v>
      </c>
      <c r="G335" s="42"/>
      <c r="H335" s="42"/>
      <c r="I335" s="232"/>
      <c r="J335" s="42"/>
      <c r="K335" s="42"/>
      <c r="L335" s="46"/>
      <c r="M335" s="233"/>
      <c r="N335" s="234"/>
      <c r="O335" s="86"/>
      <c r="P335" s="86"/>
      <c r="Q335" s="86"/>
      <c r="R335" s="86"/>
      <c r="S335" s="86"/>
      <c r="T335" s="87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T335" s="19" t="s">
        <v>161</v>
      </c>
      <c r="AU335" s="19" t="s">
        <v>81</v>
      </c>
    </row>
    <row r="336" spans="1:51" s="13" customFormat="1" ht="12">
      <c r="A336" s="13"/>
      <c r="B336" s="235"/>
      <c r="C336" s="236"/>
      <c r="D336" s="230" t="s">
        <v>163</v>
      </c>
      <c r="E336" s="237" t="s">
        <v>19</v>
      </c>
      <c r="F336" s="238" t="s">
        <v>763</v>
      </c>
      <c r="G336" s="236"/>
      <c r="H336" s="237" t="s">
        <v>19</v>
      </c>
      <c r="I336" s="239"/>
      <c r="J336" s="236"/>
      <c r="K336" s="236"/>
      <c r="L336" s="240"/>
      <c r="M336" s="241"/>
      <c r="N336" s="242"/>
      <c r="O336" s="242"/>
      <c r="P336" s="242"/>
      <c r="Q336" s="242"/>
      <c r="R336" s="242"/>
      <c r="S336" s="242"/>
      <c r="T336" s="24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44" t="s">
        <v>163</v>
      </c>
      <c r="AU336" s="244" t="s">
        <v>81</v>
      </c>
      <c r="AV336" s="13" t="s">
        <v>79</v>
      </c>
      <c r="AW336" s="13" t="s">
        <v>36</v>
      </c>
      <c r="AX336" s="13" t="s">
        <v>73</v>
      </c>
      <c r="AY336" s="244" t="s">
        <v>152</v>
      </c>
    </row>
    <row r="337" spans="1:51" s="13" customFormat="1" ht="12">
      <c r="A337" s="13"/>
      <c r="B337" s="235"/>
      <c r="C337" s="236"/>
      <c r="D337" s="230" t="s">
        <v>163</v>
      </c>
      <c r="E337" s="237" t="s">
        <v>19</v>
      </c>
      <c r="F337" s="238" t="s">
        <v>764</v>
      </c>
      <c r="G337" s="236"/>
      <c r="H337" s="237" t="s">
        <v>19</v>
      </c>
      <c r="I337" s="239"/>
      <c r="J337" s="236"/>
      <c r="K337" s="236"/>
      <c r="L337" s="240"/>
      <c r="M337" s="241"/>
      <c r="N337" s="242"/>
      <c r="O337" s="242"/>
      <c r="P337" s="242"/>
      <c r="Q337" s="242"/>
      <c r="R337" s="242"/>
      <c r="S337" s="242"/>
      <c r="T337" s="24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44" t="s">
        <v>163</v>
      </c>
      <c r="AU337" s="244" t="s">
        <v>81</v>
      </c>
      <c r="AV337" s="13" t="s">
        <v>79</v>
      </c>
      <c r="AW337" s="13" t="s">
        <v>36</v>
      </c>
      <c r="AX337" s="13" t="s">
        <v>73</v>
      </c>
      <c r="AY337" s="244" t="s">
        <v>152</v>
      </c>
    </row>
    <row r="338" spans="1:51" s="14" customFormat="1" ht="12">
      <c r="A338" s="14"/>
      <c r="B338" s="245"/>
      <c r="C338" s="246"/>
      <c r="D338" s="230" t="s">
        <v>163</v>
      </c>
      <c r="E338" s="247" t="s">
        <v>19</v>
      </c>
      <c r="F338" s="248" t="s">
        <v>613</v>
      </c>
      <c r="G338" s="246"/>
      <c r="H338" s="249">
        <v>245</v>
      </c>
      <c r="I338" s="250"/>
      <c r="J338" s="246"/>
      <c r="K338" s="246"/>
      <c r="L338" s="251"/>
      <c r="M338" s="252"/>
      <c r="N338" s="253"/>
      <c r="O338" s="253"/>
      <c r="P338" s="253"/>
      <c r="Q338" s="253"/>
      <c r="R338" s="253"/>
      <c r="S338" s="253"/>
      <c r="T338" s="25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55" t="s">
        <v>163</v>
      </c>
      <c r="AU338" s="255" t="s">
        <v>81</v>
      </c>
      <c r="AV338" s="14" t="s">
        <v>81</v>
      </c>
      <c r="AW338" s="14" t="s">
        <v>36</v>
      </c>
      <c r="AX338" s="14" t="s">
        <v>73</v>
      </c>
      <c r="AY338" s="255" t="s">
        <v>152</v>
      </c>
    </row>
    <row r="339" spans="1:51" s="15" customFormat="1" ht="12">
      <c r="A339" s="15"/>
      <c r="B339" s="256"/>
      <c r="C339" s="257"/>
      <c r="D339" s="230" t="s">
        <v>163</v>
      </c>
      <c r="E339" s="258" t="s">
        <v>19</v>
      </c>
      <c r="F339" s="259" t="s">
        <v>167</v>
      </c>
      <c r="G339" s="257"/>
      <c r="H339" s="260">
        <v>245</v>
      </c>
      <c r="I339" s="261"/>
      <c r="J339" s="257"/>
      <c r="K339" s="257"/>
      <c r="L339" s="262"/>
      <c r="M339" s="263"/>
      <c r="N339" s="264"/>
      <c r="O339" s="264"/>
      <c r="P339" s="264"/>
      <c r="Q339" s="264"/>
      <c r="R339" s="264"/>
      <c r="S339" s="264"/>
      <c r="T339" s="26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T339" s="266" t="s">
        <v>163</v>
      </c>
      <c r="AU339" s="266" t="s">
        <v>81</v>
      </c>
      <c r="AV339" s="15" t="s">
        <v>159</v>
      </c>
      <c r="AW339" s="15" t="s">
        <v>36</v>
      </c>
      <c r="AX339" s="15" t="s">
        <v>79</v>
      </c>
      <c r="AY339" s="266" t="s">
        <v>152</v>
      </c>
    </row>
    <row r="340" spans="1:65" s="2" customFormat="1" ht="14.4" customHeight="1">
      <c r="A340" s="40"/>
      <c r="B340" s="41"/>
      <c r="C340" s="217" t="s">
        <v>371</v>
      </c>
      <c r="D340" s="217" t="s">
        <v>154</v>
      </c>
      <c r="E340" s="218" t="s">
        <v>354</v>
      </c>
      <c r="F340" s="219" t="s">
        <v>355</v>
      </c>
      <c r="G340" s="220" t="s">
        <v>157</v>
      </c>
      <c r="H340" s="221">
        <v>2099.802</v>
      </c>
      <c r="I340" s="222"/>
      <c r="J340" s="223">
        <f>ROUND(I340*H340,2)</f>
        <v>0</v>
      </c>
      <c r="K340" s="219" t="s">
        <v>158</v>
      </c>
      <c r="L340" s="46"/>
      <c r="M340" s="224" t="s">
        <v>19</v>
      </c>
      <c r="N340" s="225" t="s">
        <v>44</v>
      </c>
      <c r="O340" s="86"/>
      <c r="P340" s="226">
        <f>O340*H340</f>
        <v>0</v>
      </c>
      <c r="Q340" s="226">
        <v>0</v>
      </c>
      <c r="R340" s="226">
        <f>Q340*H340</f>
        <v>0</v>
      </c>
      <c r="S340" s="226">
        <v>0</v>
      </c>
      <c r="T340" s="227">
        <f>S340*H340</f>
        <v>0</v>
      </c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R340" s="228" t="s">
        <v>159</v>
      </c>
      <c r="AT340" s="228" t="s">
        <v>154</v>
      </c>
      <c r="AU340" s="228" t="s">
        <v>81</v>
      </c>
      <c r="AY340" s="19" t="s">
        <v>152</v>
      </c>
      <c r="BE340" s="229">
        <f>IF(N340="základní",J340,0)</f>
        <v>0</v>
      </c>
      <c r="BF340" s="229">
        <f>IF(N340="snížená",J340,0)</f>
        <v>0</v>
      </c>
      <c r="BG340" s="229">
        <f>IF(N340="zákl. přenesená",J340,0)</f>
        <v>0</v>
      </c>
      <c r="BH340" s="229">
        <f>IF(N340="sníž. přenesená",J340,0)</f>
        <v>0</v>
      </c>
      <c r="BI340" s="229">
        <f>IF(N340="nulová",J340,0)</f>
        <v>0</v>
      </c>
      <c r="BJ340" s="19" t="s">
        <v>79</v>
      </c>
      <c r="BK340" s="229">
        <f>ROUND(I340*H340,2)</f>
        <v>0</v>
      </c>
      <c r="BL340" s="19" t="s">
        <v>159</v>
      </c>
      <c r="BM340" s="228" t="s">
        <v>765</v>
      </c>
    </row>
    <row r="341" spans="1:47" s="2" customFormat="1" ht="12">
      <c r="A341" s="40"/>
      <c r="B341" s="41"/>
      <c r="C341" s="42"/>
      <c r="D341" s="230" t="s">
        <v>161</v>
      </c>
      <c r="E341" s="42"/>
      <c r="F341" s="231" t="s">
        <v>357</v>
      </c>
      <c r="G341" s="42"/>
      <c r="H341" s="42"/>
      <c r="I341" s="232"/>
      <c r="J341" s="42"/>
      <c r="K341" s="42"/>
      <c r="L341" s="46"/>
      <c r="M341" s="233"/>
      <c r="N341" s="234"/>
      <c r="O341" s="86"/>
      <c r="P341" s="86"/>
      <c r="Q341" s="86"/>
      <c r="R341" s="86"/>
      <c r="S341" s="86"/>
      <c r="T341" s="87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T341" s="19" t="s">
        <v>161</v>
      </c>
      <c r="AU341" s="19" t="s">
        <v>81</v>
      </c>
    </row>
    <row r="342" spans="1:51" s="13" customFormat="1" ht="12">
      <c r="A342" s="13"/>
      <c r="B342" s="235"/>
      <c r="C342" s="236"/>
      <c r="D342" s="230" t="s">
        <v>163</v>
      </c>
      <c r="E342" s="237" t="s">
        <v>19</v>
      </c>
      <c r="F342" s="238" t="s">
        <v>738</v>
      </c>
      <c r="G342" s="236"/>
      <c r="H342" s="237" t="s">
        <v>19</v>
      </c>
      <c r="I342" s="239"/>
      <c r="J342" s="236"/>
      <c r="K342" s="236"/>
      <c r="L342" s="240"/>
      <c r="M342" s="241"/>
      <c r="N342" s="242"/>
      <c r="O342" s="242"/>
      <c r="P342" s="242"/>
      <c r="Q342" s="242"/>
      <c r="R342" s="242"/>
      <c r="S342" s="242"/>
      <c r="T342" s="24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44" t="s">
        <v>163</v>
      </c>
      <c r="AU342" s="244" t="s">
        <v>81</v>
      </c>
      <c r="AV342" s="13" t="s">
        <v>79</v>
      </c>
      <c r="AW342" s="13" t="s">
        <v>36</v>
      </c>
      <c r="AX342" s="13" t="s">
        <v>73</v>
      </c>
      <c r="AY342" s="244" t="s">
        <v>152</v>
      </c>
    </row>
    <row r="343" spans="1:51" s="14" customFormat="1" ht="12">
      <c r="A343" s="14"/>
      <c r="B343" s="245"/>
      <c r="C343" s="246"/>
      <c r="D343" s="230" t="s">
        <v>163</v>
      </c>
      <c r="E343" s="247" t="s">
        <v>19</v>
      </c>
      <c r="F343" s="248" t="s">
        <v>766</v>
      </c>
      <c r="G343" s="246"/>
      <c r="H343" s="249">
        <v>1740.85</v>
      </c>
      <c r="I343" s="250"/>
      <c r="J343" s="246"/>
      <c r="K343" s="246"/>
      <c r="L343" s="251"/>
      <c r="M343" s="252"/>
      <c r="N343" s="253"/>
      <c r="O343" s="253"/>
      <c r="P343" s="253"/>
      <c r="Q343" s="253"/>
      <c r="R343" s="253"/>
      <c r="S343" s="253"/>
      <c r="T343" s="25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55" t="s">
        <v>163</v>
      </c>
      <c r="AU343" s="255" t="s">
        <v>81</v>
      </c>
      <c r="AV343" s="14" t="s">
        <v>81</v>
      </c>
      <c r="AW343" s="14" t="s">
        <v>36</v>
      </c>
      <c r="AX343" s="14" t="s">
        <v>73</v>
      </c>
      <c r="AY343" s="255" t="s">
        <v>152</v>
      </c>
    </row>
    <row r="344" spans="1:51" s="13" customFormat="1" ht="12">
      <c r="A344" s="13"/>
      <c r="B344" s="235"/>
      <c r="C344" s="236"/>
      <c r="D344" s="230" t="s">
        <v>163</v>
      </c>
      <c r="E344" s="237" t="s">
        <v>19</v>
      </c>
      <c r="F344" s="238" t="s">
        <v>610</v>
      </c>
      <c r="G344" s="236"/>
      <c r="H344" s="237" t="s">
        <v>19</v>
      </c>
      <c r="I344" s="239"/>
      <c r="J344" s="236"/>
      <c r="K344" s="236"/>
      <c r="L344" s="240"/>
      <c r="M344" s="241"/>
      <c r="N344" s="242"/>
      <c r="O344" s="242"/>
      <c r="P344" s="242"/>
      <c r="Q344" s="242"/>
      <c r="R344" s="242"/>
      <c r="S344" s="242"/>
      <c r="T344" s="24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44" t="s">
        <v>163</v>
      </c>
      <c r="AU344" s="244" t="s">
        <v>81</v>
      </c>
      <c r="AV344" s="13" t="s">
        <v>79</v>
      </c>
      <c r="AW344" s="13" t="s">
        <v>36</v>
      </c>
      <c r="AX344" s="13" t="s">
        <v>73</v>
      </c>
      <c r="AY344" s="244" t="s">
        <v>152</v>
      </c>
    </row>
    <row r="345" spans="1:51" s="14" customFormat="1" ht="12">
      <c r="A345" s="14"/>
      <c r="B345" s="245"/>
      <c r="C345" s="246"/>
      <c r="D345" s="230" t="s">
        <v>163</v>
      </c>
      <c r="E345" s="247" t="s">
        <v>19</v>
      </c>
      <c r="F345" s="248" t="s">
        <v>755</v>
      </c>
      <c r="G345" s="246"/>
      <c r="H345" s="249">
        <v>68</v>
      </c>
      <c r="I345" s="250"/>
      <c r="J345" s="246"/>
      <c r="K345" s="246"/>
      <c r="L345" s="251"/>
      <c r="M345" s="252"/>
      <c r="N345" s="253"/>
      <c r="O345" s="253"/>
      <c r="P345" s="253"/>
      <c r="Q345" s="253"/>
      <c r="R345" s="253"/>
      <c r="S345" s="253"/>
      <c r="T345" s="25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55" t="s">
        <v>163</v>
      </c>
      <c r="AU345" s="255" t="s">
        <v>81</v>
      </c>
      <c r="AV345" s="14" t="s">
        <v>81</v>
      </c>
      <c r="AW345" s="14" t="s">
        <v>36</v>
      </c>
      <c r="AX345" s="14" t="s">
        <v>73</v>
      </c>
      <c r="AY345" s="255" t="s">
        <v>152</v>
      </c>
    </row>
    <row r="346" spans="1:51" s="13" customFormat="1" ht="12">
      <c r="A346" s="13"/>
      <c r="B346" s="235"/>
      <c r="C346" s="236"/>
      <c r="D346" s="230" t="s">
        <v>163</v>
      </c>
      <c r="E346" s="237" t="s">
        <v>19</v>
      </c>
      <c r="F346" s="238" t="s">
        <v>756</v>
      </c>
      <c r="G346" s="236"/>
      <c r="H346" s="237" t="s">
        <v>19</v>
      </c>
      <c r="I346" s="239"/>
      <c r="J346" s="236"/>
      <c r="K346" s="236"/>
      <c r="L346" s="240"/>
      <c r="M346" s="241"/>
      <c r="N346" s="242"/>
      <c r="O346" s="242"/>
      <c r="P346" s="242"/>
      <c r="Q346" s="242"/>
      <c r="R346" s="242"/>
      <c r="S346" s="242"/>
      <c r="T346" s="24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44" t="s">
        <v>163</v>
      </c>
      <c r="AU346" s="244" t="s">
        <v>81</v>
      </c>
      <c r="AV346" s="13" t="s">
        <v>79</v>
      </c>
      <c r="AW346" s="13" t="s">
        <v>36</v>
      </c>
      <c r="AX346" s="13" t="s">
        <v>73</v>
      </c>
      <c r="AY346" s="244" t="s">
        <v>152</v>
      </c>
    </row>
    <row r="347" spans="1:51" s="13" customFormat="1" ht="12">
      <c r="A347" s="13"/>
      <c r="B347" s="235"/>
      <c r="C347" s="236"/>
      <c r="D347" s="230" t="s">
        <v>163</v>
      </c>
      <c r="E347" s="237" t="s">
        <v>19</v>
      </c>
      <c r="F347" s="238" t="s">
        <v>757</v>
      </c>
      <c r="G347" s="236"/>
      <c r="H347" s="237" t="s">
        <v>19</v>
      </c>
      <c r="I347" s="239"/>
      <c r="J347" s="236"/>
      <c r="K347" s="236"/>
      <c r="L347" s="240"/>
      <c r="M347" s="241"/>
      <c r="N347" s="242"/>
      <c r="O347" s="242"/>
      <c r="P347" s="242"/>
      <c r="Q347" s="242"/>
      <c r="R347" s="242"/>
      <c r="S347" s="242"/>
      <c r="T347" s="24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44" t="s">
        <v>163</v>
      </c>
      <c r="AU347" s="244" t="s">
        <v>81</v>
      </c>
      <c r="AV347" s="13" t="s">
        <v>79</v>
      </c>
      <c r="AW347" s="13" t="s">
        <v>36</v>
      </c>
      <c r="AX347" s="13" t="s">
        <v>73</v>
      </c>
      <c r="AY347" s="244" t="s">
        <v>152</v>
      </c>
    </row>
    <row r="348" spans="1:51" s="14" customFormat="1" ht="12">
      <c r="A348" s="14"/>
      <c r="B348" s="245"/>
      <c r="C348" s="246"/>
      <c r="D348" s="230" t="s">
        <v>163</v>
      </c>
      <c r="E348" s="247" t="s">
        <v>19</v>
      </c>
      <c r="F348" s="248" t="s">
        <v>758</v>
      </c>
      <c r="G348" s="246"/>
      <c r="H348" s="249">
        <v>45.95226</v>
      </c>
      <c r="I348" s="250"/>
      <c r="J348" s="246"/>
      <c r="K348" s="246"/>
      <c r="L348" s="251"/>
      <c r="M348" s="252"/>
      <c r="N348" s="253"/>
      <c r="O348" s="253"/>
      <c r="P348" s="253"/>
      <c r="Q348" s="253"/>
      <c r="R348" s="253"/>
      <c r="S348" s="253"/>
      <c r="T348" s="25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55" t="s">
        <v>163</v>
      </c>
      <c r="AU348" s="255" t="s">
        <v>81</v>
      </c>
      <c r="AV348" s="14" t="s">
        <v>81</v>
      </c>
      <c r="AW348" s="14" t="s">
        <v>36</v>
      </c>
      <c r="AX348" s="14" t="s">
        <v>73</v>
      </c>
      <c r="AY348" s="255" t="s">
        <v>152</v>
      </c>
    </row>
    <row r="349" spans="1:51" s="13" customFormat="1" ht="12">
      <c r="A349" s="13"/>
      <c r="B349" s="235"/>
      <c r="C349" s="236"/>
      <c r="D349" s="230" t="s">
        <v>163</v>
      </c>
      <c r="E349" s="237" t="s">
        <v>19</v>
      </c>
      <c r="F349" s="238" t="s">
        <v>763</v>
      </c>
      <c r="G349" s="236"/>
      <c r="H349" s="237" t="s">
        <v>19</v>
      </c>
      <c r="I349" s="239"/>
      <c r="J349" s="236"/>
      <c r="K349" s="236"/>
      <c r="L349" s="240"/>
      <c r="M349" s="241"/>
      <c r="N349" s="242"/>
      <c r="O349" s="242"/>
      <c r="P349" s="242"/>
      <c r="Q349" s="242"/>
      <c r="R349" s="242"/>
      <c r="S349" s="242"/>
      <c r="T349" s="24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44" t="s">
        <v>163</v>
      </c>
      <c r="AU349" s="244" t="s">
        <v>81</v>
      </c>
      <c r="AV349" s="13" t="s">
        <v>79</v>
      </c>
      <c r="AW349" s="13" t="s">
        <v>36</v>
      </c>
      <c r="AX349" s="13" t="s">
        <v>73</v>
      </c>
      <c r="AY349" s="244" t="s">
        <v>152</v>
      </c>
    </row>
    <row r="350" spans="1:51" s="13" customFormat="1" ht="12">
      <c r="A350" s="13"/>
      <c r="B350" s="235"/>
      <c r="C350" s="236"/>
      <c r="D350" s="230" t="s">
        <v>163</v>
      </c>
      <c r="E350" s="237" t="s">
        <v>19</v>
      </c>
      <c r="F350" s="238" t="s">
        <v>612</v>
      </c>
      <c r="G350" s="236"/>
      <c r="H350" s="237" t="s">
        <v>19</v>
      </c>
      <c r="I350" s="239"/>
      <c r="J350" s="236"/>
      <c r="K350" s="236"/>
      <c r="L350" s="240"/>
      <c r="M350" s="241"/>
      <c r="N350" s="242"/>
      <c r="O350" s="242"/>
      <c r="P350" s="242"/>
      <c r="Q350" s="242"/>
      <c r="R350" s="242"/>
      <c r="S350" s="242"/>
      <c r="T350" s="24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44" t="s">
        <v>163</v>
      </c>
      <c r="AU350" s="244" t="s">
        <v>81</v>
      </c>
      <c r="AV350" s="13" t="s">
        <v>79</v>
      </c>
      <c r="AW350" s="13" t="s">
        <v>36</v>
      </c>
      <c r="AX350" s="13" t="s">
        <v>73</v>
      </c>
      <c r="AY350" s="244" t="s">
        <v>152</v>
      </c>
    </row>
    <row r="351" spans="1:51" s="14" customFormat="1" ht="12">
      <c r="A351" s="14"/>
      <c r="B351" s="245"/>
      <c r="C351" s="246"/>
      <c r="D351" s="230" t="s">
        <v>163</v>
      </c>
      <c r="E351" s="247" t="s">
        <v>19</v>
      </c>
      <c r="F351" s="248" t="s">
        <v>613</v>
      </c>
      <c r="G351" s="246"/>
      <c r="H351" s="249">
        <v>245</v>
      </c>
      <c r="I351" s="250"/>
      <c r="J351" s="246"/>
      <c r="K351" s="246"/>
      <c r="L351" s="251"/>
      <c r="M351" s="252"/>
      <c r="N351" s="253"/>
      <c r="O351" s="253"/>
      <c r="P351" s="253"/>
      <c r="Q351" s="253"/>
      <c r="R351" s="253"/>
      <c r="S351" s="253"/>
      <c r="T351" s="25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55" t="s">
        <v>163</v>
      </c>
      <c r="AU351" s="255" t="s">
        <v>81</v>
      </c>
      <c r="AV351" s="14" t="s">
        <v>81</v>
      </c>
      <c r="AW351" s="14" t="s">
        <v>36</v>
      </c>
      <c r="AX351" s="14" t="s">
        <v>73</v>
      </c>
      <c r="AY351" s="255" t="s">
        <v>152</v>
      </c>
    </row>
    <row r="352" spans="1:51" s="15" customFormat="1" ht="12">
      <c r="A352" s="15"/>
      <c r="B352" s="256"/>
      <c r="C352" s="257"/>
      <c r="D352" s="230" t="s">
        <v>163</v>
      </c>
      <c r="E352" s="258" t="s">
        <v>19</v>
      </c>
      <c r="F352" s="259" t="s">
        <v>167</v>
      </c>
      <c r="G352" s="257"/>
      <c r="H352" s="260">
        <v>2099.80226</v>
      </c>
      <c r="I352" s="261"/>
      <c r="J352" s="257"/>
      <c r="K352" s="257"/>
      <c r="L352" s="262"/>
      <c r="M352" s="263"/>
      <c r="N352" s="264"/>
      <c r="O352" s="264"/>
      <c r="P352" s="264"/>
      <c r="Q352" s="264"/>
      <c r="R352" s="264"/>
      <c r="S352" s="264"/>
      <c r="T352" s="26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T352" s="266" t="s">
        <v>163</v>
      </c>
      <c r="AU352" s="266" t="s">
        <v>81</v>
      </c>
      <c r="AV352" s="15" t="s">
        <v>159</v>
      </c>
      <c r="AW352" s="15" t="s">
        <v>36</v>
      </c>
      <c r="AX352" s="15" t="s">
        <v>79</v>
      </c>
      <c r="AY352" s="266" t="s">
        <v>152</v>
      </c>
    </row>
    <row r="353" spans="1:65" s="2" customFormat="1" ht="14.4" customHeight="1">
      <c r="A353" s="40"/>
      <c r="B353" s="41"/>
      <c r="C353" s="267" t="s">
        <v>378</v>
      </c>
      <c r="D353" s="267" t="s">
        <v>360</v>
      </c>
      <c r="E353" s="268" t="s">
        <v>767</v>
      </c>
      <c r="F353" s="269" t="s">
        <v>362</v>
      </c>
      <c r="G353" s="270" t="s">
        <v>363</v>
      </c>
      <c r="H353" s="271">
        <v>64.884</v>
      </c>
      <c r="I353" s="272"/>
      <c r="J353" s="273">
        <f>ROUND(I353*H353,2)</f>
        <v>0</v>
      </c>
      <c r="K353" s="269" t="s">
        <v>19</v>
      </c>
      <c r="L353" s="274"/>
      <c r="M353" s="275" t="s">
        <v>19</v>
      </c>
      <c r="N353" s="276" t="s">
        <v>44</v>
      </c>
      <c r="O353" s="86"/>
      <c r="P353" s="226">
        <f>O353*H353</f>
        <v>0</v>
      </c>
      <c r="Q353" s="226">
        <v>0</v>
      </c>
      <c r="R353" s="226">
        <f>Q353*H353</f>
        <v>0</v>
      </c>
      <c r="S353" s="226">
        <v>0</v>
      </c>
      <c r="T353" s="227">
        <f>S353*H353</f>
        <v>0</v>
      </c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R353" s="228" t="s">
        <v>216</v>
      </c>
      <c r="AT353" s="228" t="s">
        <v>360</v>
      </c>
      <c r="AU353" s="228" t="s">
        <v>81</v>
      </c>
      <c r="AY353" s="19" t="s">
        <v>152</v>
      </c>
      <c r="BE353" s="229">
        <f>IF(N353="základní",J353,0)</f>
        <v>0</v>
      </c>
      <c r="BF353" s="229">
        <f>IF(N353="snížená",J353,0)</f>
        <v>0</v>
      </c>
      <c r="BG353" s="229">
        <f>IF(N353="zákl. přenesená",J353,0)</f>
        <v>0</v>
      </c>
      <c r="BH353" s="229">
        <f>IF(N353="sníž. přenesená",J353,0)</f>
        <v>0</v>
      </c>
      <c r="BI353" s="229">
        <f>IF(N353="nulová",J353,0)</f>
        <v>0</v>
      </c>
      <c r="BJ353" s="19" t="s">
        <v>79</v>
      </c>
      <c r="BK353" s="229">
        <f>ROUND(I353*H353,2)</f>
        <v>0</v>
      </c>
      <c r="BL353" s="19" t="s">
        <v>159</v>
      </c>
      <c r="BM353" s="228" t="s">
        <v>768</v>
      </c>
    </row>
    <row r="354" spans="1:47" s="2" customFormat="1" ht="12">
      <c r="A354" s="40"/>
      <c r="B354" s="41"/>
      <c r="C354" s="42"/>
      <c r="D354" s="230" t="s">
        <v>161</v>
      </c>
      <c r="E354" s="42"/>
      <c r="F354" s="231" t="s">
        <v>362</v>
      </c>
      <c r="G354" s="42"/>
      <c r="H354" s="42"/>
      <c r="I354" s="232"/>
      <c r="J354" s="42"/>
      <c r="K354" s="42"/>
      <c r="L354" s="46"/>
      <c r="M354" s="233"/>
      <c r="N354" s="234"/>
      <c r="O354" s="86"/>
      <c r="P354" s="86"/>
      <c r="Q354" s="86"/>
      <c r="R354" s="86"/>
      <c r="S354" s="86"/>
      <c r="T354" s="87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T354" s="19" t="s">
        <v>161</v>
      </c>
      <c r="AU354" s="19" t="s">
        <v>81</v>
      </c>
    </row>
    <row r="355" spans="1:51" s="13" customFormat="1" ht="12">
      <c r="A355" s="13"/>
      <c r="B355" s="235"/>
      <c r="C355" s="236"/>
      <c r="D355" s="230" t="s">
        <v>163</v>
      </c>
      <c r="E355" s="237" t="s">
        <v>19</v>
      </c>
      <c r="F355" s="238" t="s">
        <v>769</v>
      </c>
      <c r="G355" s="236"/>
      <c r="H355" s="237" t="s">
        <v>19</v>
      </c>
      <c r="I355" s="239"/>
      <c r="J355" s="236"/>
      <c r="K355" s="236"/>
      <c r="L355" s="240"/>
      <c r="M355" s="241"/>
      <c r="N355" s="242"/>
      <c r="O355" s="242"/>
      <c r="P355" s="242"/>
      <c r="Q355" s="242"/>
      <c r="R355" s="242"/>
      <c r="S355" s="242"/>
      <c r="T355" s="24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44" t="s">
        <v>163</v>
      </c>
      <c r="AU355" s="244" t="s">
        <v>81</v>
      </c>
      <c r="AV355" s="13" t="s">
        <v>79</v>
      </c>
      <c r="AW355" s="13" t="s">
        <v>36</v>
      </c>
      <c r="AX355" s="13" t="s">
        <v>73</v>
      </c>
      <c r="AY355" s="244" t="s">
        <v>152</v>
      </c>
    </row>
    <row r="356" spans="1:51" s="14" customFormat="1" ht="12">
      <c r="A356" s="14"/>
      <c r="B356" s="245"/>
      <c r="C356" s="246"/>
      <c r="D356" s="230" t="s">
        <v>163</v>
      </c>
      <c r="E356" s="247" t="s">
        <v>19</v>
      </c>
      <c r="F356" s="248" t="s">
        <v>770</v>
      </c>
      <c r="G356" s="246"/>
      <c r="H356" s="249">
        <v>64.8838818</v>
      </c>
      <c r="I356" s="250"/>
      <c r="J356" s="246"/>
      <c r="K356" s="246"/>
      <c r="L356" s="251"/>
      <c r="M356" s="252"/>
      <c r="N356" s="253"/>
      <c r="O356" s="253"/>
      <c r="P356" s="253"/>
      <c r="Q356" s="253"/>
      <c r="R356" s="253"/>
      <c r="S356" s="253"/>
      <c r="T356" s="25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55" t="s">
        <v>163</v>
      </c>
      <c r="AU356" s="255" t="s">
        <v>81</v>
      </c>
      <c r="AV356" s="14" t="s">
        <v>81</v>
      </c>
      <c r="AW356" s="14" t="s">
        <v>36</v>
      </c>
      <c r="AX356" s="14" t="s">
        <v>73</v>
      </c>
      <c r="AY356" s="255" t="s">
        <v>152</v>
      </c>
    </row>
    <row r="357" spans="1:51" s="15" customFormat="1" ht="12">
      <c r="A357" s="15"/>
      <c r="B357" s="256"/>
      <c r="C357" s="257"/>
      <c r="D357" s="230" t="s">
        <v>163</v>
      </c>
      <c r="E357" s="258" t="s">
        <v>19</v>
      </c>
      <c r="F357" s="259" t="s">
        <v>167</v>
      </c>
      <c r="G357" s="257"/>
      <c r="H357" s="260">
        <v>64.8838818</v>
      </c>
      <c r="I357" s="261"/>
      <c r="J357" s="257"/>
      <c r="K357" s="257"/>
      <c r="L357" s="262"/>
      <c r="M357" s="263"/>
      <c r="N357" s="264"/>
      <c r="O357" s="264"/>
      <c r="P357" s="264"/>
      <c r="Q357" s="264"/>
      <c r="R357" s="264"/>
      <c r="S357" s="264"/>
      <c r="T357" s="26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T357" s="266" t="s">
        <v>163</v>
      </c>
      <c r="AU357" s="266" t="s">
        <v>81</v>
      </c>
      <c r="AV357" s="15" t="s">
        <v>159</v>
      </c>
      <c r="AW357" s="15" t="s">
        <v>36</v>
      </c>
      <c r="AX357" s="15" t="s">
        <v>79</v>
      </c>
      <c r="AY357" s="266" t="s">
        <v>152</v>
      </c>
    </row>
    <row r="358" spans="1:65" s="2" customFormat="1" ht="14.4" customHeight="1">
      <c r="A358" s="40"/>
      <c r="B358" s="41"/>
      <c r="C358" s="217" t="s">
        <v>388</v>
      </c>
      <c r="D358" s="217" t="s">
        <v>154</v>
      </c>
      <c r="E358" s="218" t="s">
        <v>771</v>
      </c>
      <c r="F358" s="219" t="s">
        <v>772</v>
      </c>
      <c r="G358" s="220" t="s">
        <v>157</v>
      </c>
      <c r="H358" s="221">
        <v>1336.866</v>
      </c>
      <c r="I358" s="222"/>
      <c r="J358" s="223">
        <f>ROUND(I358*H358,2)</f>
        <v>0</v>
      </c>
      <c r="K358" s="219" t="s">
        <v>158</v>
      </c>
      <c r="L358" s="46"/>
      <c r="M358" s="224" t="s">
        <v>19</v>
      </c>
      <c r="N358" s="225" t="s">
        <v>44</v>
      </c>
      <c r="O358" s="86"/>
      <c r="P358" s="226">
        <f>O358*H358</f>
        <v>0</v>
      </c>
      <c r="Q358" s="226">
        <v>0</v>
      </c>
      <c r="R358" s="226">
        <f>Q358*H358</f>
        <v>0</v>
      </c>
      <c r="S358" s="226">
        <v>0</v>
      </c>
      <c r="T358" s="227">
        <f>S358*H358</f>
        <v>0</v>
      </c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R358" s="228" t="s">
        <v>159</v>
      </c>
      <c r="AT358" s="228" t="s">
        <v>154</v>
      </c>
      <c r="AU358" s="228" t="s">
        <v>81</v>
      </c>
      <c r="AY358" s="19" t="s">
        <v>152</v>
      </c>
      <c r="BE358" s="229">
        <f>IF(N358="základní",J358,0)</f>
        <v>0</v>
      </c>
      <c r="BF358" s="229">
        <f>IF(N358="snížená",J358,0)</f>
        <v>0</v>
      </c>
      <c r="BG358" s="229">
        <f>IF(N358="zákl. přenesená",J358,0)</f>
        <v>0</v>
      </c>
      <c r="BH358" s="229">
        <f>IF(N358="sníž. přenesená",J358,0)</f>
        <v>0</v>
      </c>
      <c r="BI358" s="229">
        <f>IF(N358="nulová",J358,0)</f>
        <v>0</v>
      </c>
      <c r="BJ358" s="19" t="s">
        <v>79</v>
      </c>
      <c r="BK358" s="229">
        <f>ROUND(I358*H358,2)</f>
        <v>0</v>
      </c>
      <c r="BL358" s="19" t="s">
        <v>159</v>
      </c>
      <c r="BM358" s="228" t="s">
        <v>773</v>
      </c>
    </row>
    <row r="359" spans="1:47" s="2" customFormat="1" ht="12">
      <c r="A359" s="40"/>
      <c r="B359" s="41"/>
      <c r="C359" s="42"/>
      <c r="D359" s="230" t="s">
        <v>161</v>
      </c>
      <c r="E359" s="42"/>
      <c r="F359" s="231" t="s">
        <v>774</v>
      </c>
      <c r="G359" s="42"/>
      <c r="H359" s="42"/>
      <c r="I359" s="232"/>
      <c r="J359" s="42"/>
      <c r="K359" s="42"/>
      <c r="L359" s="46"/>
      <c r="M359" s="233"/>
      <c r="N359" s="234"/>
      <c r="O359" s="86"/>
      <c r="P359" s="86"/>
      <c r="Q359" s="86"/>
      <c r="R359" s="86"/>
      <c r="S359" s="86"/>
      <c r="T359" s="87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T359" s="19" t="s">
        <v>161</v>
      </c>
      <c r="AU359" s="19" t="s">
        <v>81</v>
      </c>
    </row>
    <row r="360" spans="1:51" s="13" customFormat="1" ht="12">
      <c r="A360" s="13"/>
      <c r="B360" s="235"/>
      <c r="C360" s="236"/>
      <c r="D360" s="230" t="s">
        <v>163</v>
      </c>
      <c r="E360" s="237" t="s">
        <v>19</v>
      </c>
      <c r="F360" s="238" t="s">
        <v>738</v>
      </c>
      <c r="G360" s="236"/>
      <c r="H360" s="237" t="s">
        <v>19</v>
      </c>
      <c r="I360" s="239"/>
      <c r="J360" s="236"/>
      <c r="K360" s="236"/>
      <c r="L360" s="240"/>
      <c r="M360" s="241"/>
      <c r="N360" s="242"/>
      <c r="O360" s="242"/>
      <c r="P360" s="242"/>
      <c r="Q360" s="242"/>
      <c r="R360" s="242"/>
      <c r="S360" s="242"/>
      <c r="T360" s="24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44" t="s">
        <v>163</v>
      </c>
      <c r="AU360" s="244" t="s">
        <v>81</v>
      </c>
      <c r="AV360" s="13" t="s">
        <v>79</v>
      </c>
      <c r="AW360" s="13" t="s">
        <v>36</v>
      </c>
      <c r="AX360" s="13" t="s">
        <v>73</v>
      </c>
      <c r="AY360" s="244" t="s">
        <v>152</v>
      </c>
    </row>
    <row r="361" spans="1:51" s="14" customFormat="1" ht="12">
      <c r="A361" s="14"/>
      <c r="B361" s="245"/>
      <c r="C361" s="246"/>
      <c r="D361" s="230" t="s">
        <v>163</v>
      </c>
      <c r="E361" s="247" t="s">
        <v>19</v>
      </c>
      <c r="F361" s="248" t="s">
        <v>775</v>
      </c>
      <c r="G361" s="246"/>
      <c r="H361" s="249">
        <v>271.5</v>
      </c>
      <c r="I361" s="250"/>
      <c r="J361" s="246"/>
      <c r="K361" s="246"/>
      <c r="L361" s="251"/>
      <c r="M361" s="252"/>
      <c r="N361" s="253"/>
      <c r="O361" s="253"/>
      <c r="P361" s="253"/>
      <c r="Q361" s="253"/>
      <c r="R361" s="253"/>
      <c r="S361" s="253"/>
      <c r="T361" s="25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55" t="s">
        <v>163</v>
      </c>
      <c r="AU361" s="255" t="s">
        <v>81</v>
      </c>
      <c r="AV361" s="14" t="s">
        <v>81</v>
      </c>
      <c r="AW361" s="14" t="s">
        <v>36</v>
      </c>
      <c r="AX361" s="14" t="s">
        <v>73</v>
      </c>
      <c r="AY361" s="255" t="s">
        <v>152</v>
      </c>
    </row>
    <row r="362" spans="1:51" s="13" customFormat="1" ht="12">
      <c r="A362" s="13"/>
      <c r="B362" s="235"/>
      <c r="C362" s="236"/>
      <c r="D362" s="230" t="s">
        <v>163</v>
      </c>
      <c r="E362" s="237" t="s">
        <v>19</v>
      </c>
      <c r="F362" s="238" t="s">
        <v>740</v>
      </c>
      <c r="G362" s="236"/>
      <c r="H362" s="237" t="s">
        <v>19</v>
      </c>
      <c r="I362" s="239"/>
      <c r="J362" s="236"/>
      <c r="K362" s="236"/>
      <c r="L362" s="240"/>
      <c r="M362" s="241"/>
      <c r="N362" s="242"/>
      <c r="O362" s="242"/>
      <c r="P362" s="242"/>
      <c r="Q362" s="242"/>
      <c r="R362" s="242"/>
      <c r="S362" s="242"/>
      <c r="T362" s="24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44" t="s">
        <v>163</v>
      </c>
      <c r="AU362" s="244" t="s">
        <v>81</v>
      </c>
      <c r="AV362" s="13" t="s">
        <v>79</v>
      </c>
      <c r="AW362" s="13" t="s">
        <v>36</v>
      </c>
      <c r="AX362" s="13" t="s">
        <v>73</v>
      </c>
      <c r="AY362" s="244" t="s">
        <v>152</v>
      </c>
    </row>
    <row r="363" spans="1:51" s="13" customFormat="1" ht="12">
      <c r="A363" s="13"/>
      <c r="B363" s="235"/>
      <c r="C363" s="236"/>
      <c r="D363" s="230" t="s">
        <v>163</v>
      </c>
      <c r="E363" s="237" t="s">
        <v>19</v>
      </c>
      <c r="F363" s="238" t="s">
        <v>630</v>
      </c>
      <c r="G363" s="236"/>
      <c r="H363" s="237" t="s">
        <v>19</v>
      </c>
      <c r="I363" s="239"/>
      <c r="J363" s="236"/>
      <c r="K363" s="236"/>
      <c r="L363" s="240"/>
      <c r="M363" s="241"/>
      <c r="N363" s="242"/>
      <c r="O363" s="242"/>
      <c r="P363" s="242"/>
      <c r="Q363" s="242"/>
      <c r="R363" s="242"/>
      <c r="S363" s="242"/>
      <c r="T363" s="24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44" t="s">
        <v>163</v>
      </c>
      <c r="AU363" s="244" t="s">
        <v>81</v>
      </c>
      <c r="AV363" s="13" t="s">
        <v>79</v>
      </c>
      <c r="AW363" s="13" t="s">
        <v>36</v>
      </c>
      <c r="AX363" s="13" t="s">
        <v>73</v>
      </c>
      <c r="AY363" s="244" t="s">
        <v>152</v>
      </c>
    </row>
    <row r="364" spans="1:51" s="14" customFormat="1" ht="12">
      <c r="A364" s="14"/>
      <c r="B364" s="245"/>
      <c r="C364" s="246"/>
      <c r="D364" s="230" t="s">
        <v>163</v>
      </c>
      <c r="E364" s="247" t="s">
        <v>19</v>
      </c>
      <c r="F364" s="248" t="s">
        <v>776</v>
      </c>
      <c r="G364" s="246"/>
      <c r="H364" s="249">
        <v>26.455</v>
      </c>
      <c r="I364" s="250"/>
      <c r="J364" s="246"/>
      <c r="K364" s="246"/>
      <c r="L364" s="251"/>
      <c r="M364" s="252"/>
      <c r="N364" s="253"/>
      <c r="O364" s="253"/>
      <c r="P364" s="253"/>
      <c r="Q364" s="253"/>
      <c r="R364" s="253"/>
      <c r="S364" s="253"/>
      <c r="T364" s="25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55" t="s">
        <v>163</v>
      </c>
      <c r="AU364" s="255" t="s">
        <v>81</v>
      </c>
      <c r="AV364" s="14" t="s">
        <v>81</v>
      </c>
      <c r="AW364" s="14" t="s">
        <v>36</v>
      </c>
      <c r="AX364" s="14" t="s">
        <v>73</v>
      </c>
      <c r="AY364" s="255" t="s">
        <v>152</v>
      </c>
    </row>
    <row r="365" spans="1:51" s="13" customFormat="1" ht="12">
      <c r="A365" s="13"/>
      <c r="B365" s="235"/>
      <c r="C365" s="236"/>
      <c r="D365" s="230" t="s">
        <v>163</v>
      </c>
      <c r="E365" s="237" t="s">
        <v>19</v>
      </c>
      <c r="F365" s="238" t="s">
        <v>632</v>
      </c>
      <c r="G365" s="236"/>
      <c r="H365" s="237" t="s">
        <v>19</v>
      </c>
      <c r="I365" s="239"/>
      <c r="J365" s="236"/>
      <c r="K365" s="236"/>
      <c r="L365" s="240"/>
      <c r="M365" s="241"/>
      <c r="N365" s="242"/>
      <c r="O365" s="242"/>
      <c r="P365" s="242"/>
      <c r="Q365" s="242"/>
      <c r="R365" s="242"/>
      <c r="S365" s="242"/>
      <c r="T365" s="24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44" t="s">
        <v>163</v>
      </c>
      <c r="AU365" s="244" t="s">
        <v>81</v>
      </c>
      <c r="AV365" s="13" t="s">
        <v>79</v>
      </c>
      <c r="AW365" s="13" t="s">
        <v>36</v>
      </c>
      <c r="AX365" s="13" t="s">
        <v>73</v>
      </c>
      <c r="AY365" s="244" t="s">
        <v>152</v>
      </c>
    </row>
    <row r="366" spans="1:51" s="14" customFormat="1" ht="12">
      <c r="A366" s="14"/>
      <c r="B366" s="245"/>
      <c r="C366" s="246"/>
      <c r="D366" s="230" t="s">
        <v>163</v>
      </c>
      <c r="E366" s="247" t="s">
        <v>19</v>
      </c>
      <c r="F366" s="248" t="s">
        <v>777</v>
      </c>
      <c r="G366" s="246"/>
      <c r="H366" s="249">
        <v>19.7472</v>
      </c>
      <c r="I366" s="250"/>
      <c r="J366" s="246"/>
      <c r="K366" s="246"/>
      <c r="L366" s="251"/>
      <c r="M366" s="252"/>
      <c r="N366" s="253"/>
      <c r="O366" s="253"/>
      <c r="P366" s="253"/>
      <c r="Q366" s="253"/>
      <c r="R366" s="253"/>
      <c r="S366" s="253"/>
      <c r="T366" s="25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55" t="s">
        <v>163</v>
      </c>
      <c r="AU366" s="255" t="s">
        <v>81</v>
      </c>
      <c r="AV366" s="14" t="s">
        <v>81</v>
      </c>
      <c r="AW366" s="14" t="s">
        <v>36</v>
      </c>
      <c r="AX366" s="14" t="s">
        <v>73</v>
      </c>
      <c r="AY366" s="255" t="s">
        <v>152</v>
      </c>
    </row>
    <row r="367" spans="1:51" s="13" customFormat="1" ht="12">
      <c r="A367" s="13"/>
      <c r="B367" s="235"/>
      <c r="C367" s="236"/>
      <c r="D367" s="230" t="s">
        <v>163</v>
      </c>
      <c r="E367" s="237" t="s">
        <v>19</v>
      </c>
      <c r="F367" s="238" t="s">
        <v>634</v>
      </c>
      <c r="G367" s="236"/>
      <c r="H367" s="237" t="s">
        <v>19</v>
      </c>
      <c r="I367" s="239"/>
      <c r="J367" s="236"/>
      <c r="K367" s="236"/>
      <c r="L367" s="240"/>
      <c r="M367" s="241"/>
      <c r="N367" s="242"/>
      <c r="O367" s="242"/>
      <c r="P367" s="242"/>
      <c r="Q367" s="242"/>
      <c r="R367" s="242"/>
      <c r="S367" s="242"/>
      <c r="T367" s="24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44" t="s">
        <v>163</v>
      </c>
      <c r="AU367" s="244" t="s">
        <v>81</v>
      </c>
      <c r="AV367" s="13" t="s">
        <v>79</v>
      </c>
      <c r="AW367" s="13" t="s">
        <v>36</v>
      </c>
      <c r="AX367" s="13" t="s">
        <v>73</v>
      </c>
      <c r="AY367" s="244" t="s">
        <v>152</v>
      </c>
    </row>
    <row r="368" spans="1:51" s="14" customFormat="1" ht="12">
      <c r="A368" s="14"/>
      <c r="B368" s="245"/>
      <c r="C368" s="246"/>
      <c r="D368" s="230" t="s">
        <v>163</v>
      </c>
      <c r="E368" s="247" t="s">
        <v>19</v>
      </c>
      <c r="F368" s="248" t="s">
        <v>778</v>
      </c>
      <c r="G368" s="246"/>
      <c r="H368" s="249">
        <v>36.894</v>
      </c>
      <c r="I368" s="250"/>
      <c r="J368" s="246"/>
      <c r="K368" s="246"/>
      <c r="L368" s="251"/>
      <c r="M368" s="252"/>
      <c r="N368" s="253"/>
      <c r="O368" s="253"/>
      <c r="P368" s="253"/>
      <c r="Q368" s="253"/>
      <c r="R368" s="253"/>
      <c r="S368" s="253"/>
      <c r="T368" s="25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55" t="s">
        <v>163</v>
      </c>
      <c r="AU368" s="255" t="s">
        <v>81</v>
      </c>
      <c r="AV368" s="14" t="s">
        <v>81</v>
      </c>
      <c r="AW368" s="14" t="s">
        <v>36</v>
      </c>
      <c r="AX368" s="14" t="s">
        <v>73</v>
      </c>
      <c r="AY368" s="255" t="s">
        <v>152</v>
      </c>
    </row>
    <row r="369" spans="1:51" s="13" customFormat="1" ht="12">
      <c r="A369" s="13"/>
      <c r="B369" s="235"/>
      <c r="C369" s="236"/>
      <c r="D369" s="230" t="s">
        <v>163</v>
      </c>
      <c r="E369" s="237" t="s">
        <v>19</v>
      </c>
      <c r="F369" s="238" t="s">
        <v>636</v>
      </c>
      <c r="G369" s="236"/>
      <c r="H369" s="237" t="s">
        <v>19</v>
      </c>
      <c r="I369" s="239"/>
      <c r="J369" s="236"/>
      <c r="K369" s="236"/>
      <c r="L369" s="240"/>
      <c r="M369" s="241"/>
      <c r="N369" s="242"/>
      <c r="O369" s="242"/>
      <c r="P369" s="242"/>
      <c r="Q369" s="242"/>
      <c r="R369" s="242"/>
      <c r="S369" s="242"/>
      <c r="T369" s="24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44" t="s">
        <v>163</v>
      </c>
      <c r="AU369" s="244" t="s">
        <v>81</v>
      </c>
      <c r="AV369" s="13" t="s">
        <v>79</v>
      </c>
      <c r="AW369" s="13" t="s">
        <v>36</v>
      </c>
      <c r="AX369" s="13" t="s">
        <v>73</v>
      </c>
      <c r="AY369" s="244" t="s">
        <v>152</v>
      </c>
    </row>
    <row r="370" spans="1:51" s="13" customFormat="1" ht="12">
      <c r="A370" s="13"/>
      <c r="B370" s="235"/>
      <c r="C370" s="236"/>
      <c r="D370" s="230" t="s">
        <v>163</v>
      </c>
      <c r="E370" s="237" t="s">
        <v>19</v>
      </c>
      <c r="F370" s="238" t="s">
        <v>637</v>
      </c>
      <c r="G370" s="236"/>
      <c r="H370" s="237" t="s">
        <v>19</v>
      </c>
      <c r="I370" s="239"/>
      <c r="J370" s="236"/>
      <c r="K370" s="236"/>
      <c r="L370" s="240"/>
      <c r="M370" s="241"/>
      <c r="N370" s="242"/>
      <c r="O370" s="242"/>
      <c r="P370" s="242"/>
      <c r="Q370" s="242"/>
      <c r="R370" s="242"/>
      <c r="S370" s="242"/>
      <c r="T370" s="24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44" t="s">
        <v>163</v>
      </c>
      <c r="AU370" s="244" t="s">
        <v>81</v>
      </c>
      <c r="AV370" s="13" t="s">
        <v>79</v>
      </c>
      <c r="AW370" s="13" t="s">
        <v>36</v>
      </c>
      <c r="AX370" s="13" t="s">
        <v>73</v>
      </c>
      <c r="AY370" s="244" t="s">
        <v>152</v>
      </c>
    </row>
    <row r="371" spans="1:51" s="14" customFormat="1" ht="12">
      <c r="A371" s="14"/>
      <c r="B371" s="245"/>
      <c r="C371" s="246"/>
      <c r="D371" s="230" t="s">
        <v>163</v>
      </c>
      <c r="E371" s="247" t="s">
        <v>19</v>
      </c>
      <c r="F371" s="248" t="s">
        <v>779</v>
      </c>
      <c r="G371" s="246"/>
      <c r="H371" s="249">
        <v>39</v>
      </c>
      <c r="I371" s="250"/>
      <c r="J371" s="246"/>
      <c r="K371" s="246"/>
      <c r="L371" s="251"/>
      <c r="M371" s="252"/>
      <c r="N371" s="253"/>
      <c r="O371" s="253"/>
      <c r="P371" s="253"/>
      <c r="Q371" s="253"/>
      <c r="R371" s="253"/>
      <c r="S371" s="253"/>
      <c r="T371" s="25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55" t="s">
        <v>163</v>
      </c>
      <c r="AU371" s="255" t="s">
        <v>81</v>
      </c>
      <c r="AV371" s="14" t="s">
        <v>81</v>
      </c>
      <c r="AW371" s="14" t="s">
        <v>36</v>
      </c>
      <c r="AX371" s="14" t="s">
        <v>73</v>
      </c>
      <c r="AY371" s="255" t="s">
        <v>152</v>
      </c>
    </row>
    <row r="372" spans="1:51" s="13" customFormat="1" ht="12">
      <c r="A372" s="13"/>
      <c r="B372" s="235"/>
      <c r="C372" s="236"/>
      <c r="D372" s="230" t="s">
        <v>163</v>
      </c>
      <c r="E372" s="237" t="s">
        <v>19</v>
      </c>
      <c r="F372" s="238" t="s">
        <v>639</v>
      </c>
      <c r="G372" s="236"/>
      <c r="H372" s="237" t="s">
        <v>19</v>
      </c>
      <c r="I372" s="239"/>
      <c r="J372" s="236"/>
      <c r="K372" s="236"/>
      <c r="L372" s="240"/>
      <c r="M372" s="241"/>
      <c r="N372" s="242"/>
      <c r="O372" s="242"/>
      <c r="P372" s="242"/>
      <c r="Q372" s="242"/>
      <c r="R372" s="242"/>
      <c r="S372" s="242"/>
      <c r="T372" s="24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44" t="s">
        <v>163</v>
      </c>
      <c r="AU372" s="244" t="s">
        <v>81</v>
      </c>
      <c r="AV372" s="13" t="s">
        <v>79</v>
      </c>
      <c r="AW372" s="13" t="s">
        <v>36</v>
      </c>
      <c r="AX372" s="13" t="s">
        <v>73</v>
      </c>
      <c r="AY372" s="244" t="s">
        <v>152</v>
      </c>
    </row>
    <row r="373" spans="1:51" s="14" customFormat="1" ht="12">
      <c r="A373" s="14"/>
      <c r="B373" s="245"/>
      <c r="C373" s="246"/>
      <c r="D373" s="230" t="s">
        <v>163</v>
      </c>
      <c r="E373" s="247" t="s">
        <v>19</v>
      </c>
      <c r="F373" s="248" t="s">
        <v>779</v>
      </c>
      <c r="G373" s="246"/>
      <c r="H373" s="249">
        <v>39</v>
      </c>
      <c r="I373" s="250"/>
      <c r="J373" s="246"/>
      <c r="K373" s="246"/>
      <c r="L373" s="251"/>
      <c r="M373" s="252"/>
      <c r="N373" s="253"/>
      <c r="O373" s="253"/>
      <c r="P373" s="253"/>
      <c r="Q373" s="253"/>
      <c r="R373" s="253"/>
      <c r="S373" s="253"/>
      <c r="T373" s="25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55" t="s">
        <v>163</v>
      </c>
      <c r="AU373" s="255" t="s">
        <v>81</v>
      </c>
      <c r="AV373" s="14" t="s">
        <v>81</v>
      </c>
      <c r="AW373" s="14" t="s">
        <v>36</v>
      </c>
      <c r="AX373" s="14" t="s">
        <v>73</v>
      </c>
      <c r="AY373" s="255" t="s">
        <v>152</v>
      </c>
    </row>
    <row r="374" spans="1:51" s="16" customFormat="1" ht="12">
      <c r="A374" s="16"/>
      <c r="B374" s="281"/>
      <c r="C374" s="282"/>
      <c r="D374" s="230" t="s">
        <v>163</v>
      </c>
      <c r="E374" s="283" t="s">
        <v>19</v>
      </c>
      <c r="F374" s="284" t="s">
        <v>741</v>
      </c>
      <c r="G374" s="282"/>
      <c r="H374" s="285">
        <v>432.5962</v>
      </c>
      <c r="I374" s="286"/>
      <c r="J374" s="282"/>
      <c r="K374" s="282"/>
      <c r="L374" s="287"/>
      <c r="M374" s="288"/>
      <c r="N374" s="289"/>
      <c r="O374" s="289"/>
      <c r="P374" s="289"/>
      <c r="Q374" s="289"/>
      <c r="R374" s="289"/>
      <c r="S374" s="289"/>
      <c r="T374" s="290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T374" s="291" t="s">
        <v>163</v>
      </c>
      <c r="AU374" s="291" t="s">
        <v>81</v>
      </c>
      <c r="AV374" s="16" t="s">
        <v>92</v>
      </c>
      <c r="AW374" s="16" t="s">
        <v>36</v>
      </c>
      <c r="AX374" s="16" t="s">
        <v>73</v>
      </c>
      <c r="AY374" s="291" t="s">
        <v>152</v>
      </c>
    </row>
    <row r="375" spans="1:51" s="13" customFormat="1" ht="12">
      <c r="A375" s="13"/>
      <c r="B375" s="235"/>
      <c r="C375" s="236"/>
      <c r="D375" s="230" t="s">
        <v>163</v>
      </c>
      <c r="E375" s="237" t="s">
        <v>19</v>
      </c>
      <c r="F375" s="238" t="s">
        <v>780</v>
      </c>
      <c r="G375" s="236"/>
      <c r="H375" s="237" t="s">
        <v>19</v>
      </c>
      <c r="I375" s="239"/>
      <c r="J375" s="236"/>
      <c r="K375" s="236"/>
      <c r="L375" s="240"/>
      <c r="M375" s="241"/>
      <c r="N375" s="242"/>
      <c r="O375" s="242"/>
      <c r="P375" s="242"/>
      <c r="Q375" s="242"/>
      <c r="R375" s="242"/>
      <c r="S375" s="242"/>
      <c r="T375" s="24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44" t="s">
        <v>163</v>
      </c>
      <c r="AU375" s="244" t="s">
        <v>81</v>
      </c>
      <c r="AV375" s="13" t="s">
        <v>79</v>
      </c>
      <c r="AW375" s="13" t="s">
        <v>36</v>
      </c>
      <c r="AX375" s="13" t="s">
        <v>73</v>
      </c>
      <c r="AY375" s="244" t="s">
        <v>152</v>
      </c>
    </row>
    <row r="376" spans="1:51" s="14" customFormat="1" ht="12">
      <c r="A376" s="14"/>
      <c r="B376" s="245"/>
      <c r="C376" s="246"/>
      <c r="D376" s="230" t="s">
        <v>163</v>
      </c>
      <c r="E376" s="247" t="s">
        <v>19</v>
      </c>
      <c r="F376" s="248" t="s">
        <v>781</v>
      </c>
      <c r="G376" s="246"/>
      <c r="H376" s="249">
        <v>433.816</v>
      </c>
      <c r="I376" s="250"/>
      <c r="J376" s="246"/>
      <c r="K376" s="246"/>
      <c r="L376" s="251"/>
      <c r="M376" s="252"/>
      <c r="N376" s="253"/>
      <c r="O376" s="253"/>
      <c r="P376" s="253"/>
      <c r="Q376" s="253"/>
      <c r="R376" s="253"/>
      <c r="S376" s="253"/>
      <c r="T376" s="25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55" t="s">
        <v>163</v>
      </c>
      <c r="AU376" s="255" t="s">
        <v>81</v>
      </c>
      <c r="AV376" s="14" t="s">
        <v>81</v>
      </c>
      <c r="AW376" s="14" t="s">
        <v>36</v>
      </c>
      <c r="AX376" s="14" t="s">
        <v>73</v>
      </c>
      <c r="AY376" s="255" t="s">
        <v>152</v>
      </c>
    </row>
    <row r="377" spans="1:51" s="13" customFormat="1" ht="12">
      <c r="A377" s="13"/>
      <c r="B377" s="235"/>
      <c r="C377" s="236"/>
      <c r="D377" s="230" t="s">
        <v>163</v>
      </c>
      <c r="E377" s="237" t="s">
        <v>19</v>
      </c>
      <c r="F377" s="238" t="s">
        <v>648</v>
      </c>
      <c r="G377" s="236"/>
      <c r="H377" s="237" t="s">
        <v>19</v>
      </c>
      <c r="I377" s="239"/>
      <c r="J377" s="236"/>
      <c r="K377" s="236"/>
      <c r="L377" s="240"/>
      <c r="M377" s="241"/>
      <c r="N377" s="242"/>
      <c r="O377" s="242"/>
      <c r="P377" s="242"/>
      <c r="Q377" s="242"/>
      <c r="R377" s="242"/>
      <c r="S377" s="242"/>
      <c r="T377" s="24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44" t="s">
        <v>163</v>
      </c>
      <c r="AU377" s="244" t="s">
        <v>81</v>
      </c>
      <c r="AV377" s="13" t="s">
        <v>79</v>
      </c>
      <c r="AW377" s="13" t="s">
        <v>36</v>
      </c>
      <c r="AX377" s="13" t="s">
        <v>73</v>
      </c>
      <c r="AY377" s="244" t="s">
        <v>152</v>
      </c>
    </row>
    <row r="378" spans="1:51" s="14" customFormat="1" ht="12">
      <c r="A378" s="14"/>
      <c r="B378" s="245"/>
      <c r="C378" s="246"/>
      <c r="D378" s="230" t="s">
        <v>163</v>
      </c>
      <c r="E378" s="247" t="s">
        <v>19</v>
      </c>
      <c r="F378" s="248" t="s">
        <v>782</v>
      </c>
      <c r="G378" s="246"/>
      <c r="H378" s="249">
        <v>1.2</v>
      </c>
      <c r="I378" s="250"/>
      <c r="J378" s="246"/>
      <c r="K378" s="246"/>
      <c r="L378" s="251"/>
      <c r="M378" s="252"/>
      <c r="N378" s="253"/>
      <c r="O378" s="253"/>
      <c r="P378" s="253"/>
      <c r="Q378" s="253"/>
      <c r="R378" s="253"/>
      <c r="S378" s="253"/>
      <c r="T378" s="25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55" t="s">
        <v>163</v>
      </c>
      <c r="AU378" s="255" t="s">
        <v>81</v>
      </c>
      <c r="AV378" s="14" t="s">
        <v>81</v>
      </c>
      <c r="AW378" s="14" t="s">
        <v>36</v>
      </c>
      <c r="AX378" s="14" t="s">
        <v>73</v>
      </c>
      <c r="AY378" s="255" t="s">
        <v>152</v>
      </c>
    </row>
    <row r="379" spans="1:51" s="13" customFormat="1" ht="12">
      <c r="A379" s="13"/>
      <c r="B379" s="235"/>
      <c r="C379" s="236"/>
      <c r="D379" s="230" t="s">
        <v>163</v>
      </c>
      <c r="E379" s="237" t="s">
        <v>19</v>
      </c>
      <c r="F379" s="238" t="s">
        <v>783</v>
      </c>
      <c r="G379" s="236"/>
      <c r="H379" s="237" t="s">
        <v>19</v>
      </c>
      <c r="I379" s="239"/>
      <c r="J379" s="236"/>
      <c r="K379" s="236"/>
      <c r="L379" s="240"/>
      <c r="M379" s="241"/>
      <c r="N379" s="242"/>
      <c r="O379" s="242"/>
      <c r="P379" s="242"/>
      <c r="Q379" s="242"/>
      <c r="R379" s="242"/>
      <c r="S379" s="242"/>
      <c r="T379" s="24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44" t="s">
        <v>163</v>
      </c>
      <c r="AU379" s="244" t="s">
        <v>81</v>
      </c>
      <c r="AV379" s="13" t="s">
        <v>79</v>
      </c>
      <c r="AW379" s="13" t="s">
        <v>36</v>
      </c>
      <c r="AX379" s="13" t="s">
        <v>73</v>
      </c>
      <c r="AY379" s="244" t="s">
        <v>152</v>
      </c>
    </row>
    <row r="380" spans="1:51" s="13" customFormat="1" ht="12">
      <c r="A380" s="13"/>
      <c r="B380" s="235"/>
      <c r="C380" s="236"/>
      <c r="D380" s="230" t="s">
        <v>163</v>
      </c>
      <c r="E380" s="237" t="s">
        <v>19</v>
      </c>
      <c r="F380" s="238" t="s">
        <v>784</v>
      </c>
      <c r="G380" s="236"/>
      <c r="H380" s="237" t="s">
        <v>19</v>
      </c>
      <c r="I380" s="239"/>
      <c r="J380" s="236"/>
      <c r="K380" s="236"/>
      <c r="L380" s="240"/>
      <c r="M380" s="241"/>
      <c r="N380" s="242"/>
      <c r="O380" s="242"/>
      <c r="P380" s="242"/>
      <c r="Q380" s="242"/>
      <c r="R380" s="242"/>
      <c r="S380" s="242"/>
      <c r="T380" s="24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44" t="s">
        <v>163</v>
      </c>
      <c r="AU380" s="244" t="s">
        <v>81</v>
      </c>
      <c r="AV380" s="13" t="s">
        <v>79</v>
      </c>
      <c r="AW380" s="13" t="s">
        <v>36</v>
      </c>
      <c r="AX380" s="13" t="s">
        <v>73</v>
      </c>
      <c r="AY380" s="244" t="s">
        <v>152</v>
      </c>
    </row>
    <row r="381" spans="1:51" s="14" customFormat="1" ht="12">
      <c r="A381" s="14"/>
      <c r="B381" s="245"/>
      <c r="C381" s="246"/>
      <c r="D381" s="230" t="s">
        <v>163</v>
      </c>
      <c r="E381" s="247" t="s">
        <v>19</v>
      </c>
      <c r="F381" s="248" t="s">
        <v>785</v>
      </c>
      <c r="G381" s="246"/>
      <c r="H381" s="249">
        <v>13.4778</v>
      </c>
      <c r="I381" s="250"/>
      <c r="J381" s="246"/>
      <c r="K381" s="246"/>
      <c r="L381" s="251"/>
      <c r="M381" s="252"/>
      <c r="N381" s="253"/>
      <c r="O381" s="253"/>
      <c r="P381" s="253"/>
      <c r="Q381" s="253"/>
      <c r="R381" s="253"/>
      <c r="S381" s="253"/>
      <c r="T381" s="25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55" t="s">
        <v>163</v>
      </c>
      <c r="AU381" s="255" t="s">
        <v>81</v>
      </c>
      <c r="AV381" s="14" t="s">
        <v>81</v>
      </c>
      <c r="AW381" s="14" t="s">
        <v>36</v>
      </c>
      <c r="AX381" s="14" t="s">
        <v>73</v>
      </c>
      <c r="AY381" s="255" t="s">
        <v>152</v>
      </c>
    </row>
    <row r="382" spans="1:51" s="13" customFormat="1" ht="12">
      <c r="A382" s="13"/>
      <c r="B382" s="235"/>
      <c r="C382" s="236"/>
      <c r="D382" s="230" t="s">
        <v>163</v>
      </c>
      <c r="E382" s="237" t="s">
        <v>19</v>
      </c>
      <c r="F382" s="238" t="s">
        <v>651</v>
      </c>
      <c r="G382" s="236"/>
      <c r="H382" s="237" t="s">
        <v>19</v>
      </c>
      <c r="I382" s="239"/>
      <c r="J382" s="236"/>
      <c r="K382" s="236"/>
      <c r="L382" s="240"/>
      <c r="M382" s="241"/>
      <c r="N382" s="242"/>
      <c r="O382" s="242"/>
      <c r="P382" s="242"/>
      <c r="Q382" s="242"/>
      <c r="R382" s="242"/>
      <c r="S382" s="242"/>
      <c r="T382" s="24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44" t="s">
        <v>163</v>
      </c>
      <c r="AU382" s="244" t="s">
        <v>81</v>
      </c>
      <c r="AV382" s="13" t="s">
        <v>79</v>
      </c>
      <c r="AW382" s="13" t="s">
        <v>36</v>
      </c>
      <c r="AX382" s="13" t="s">
        <v>73</v>
      </c>
      <c r="AY382" s="244" t="s">
        <v>152</v>
      </c>
    </row>
    <row r="383" spans="1:51" s="14" customFormat="1" ht="12">
      <c r="A383" s="14"/>
      <c r="B383" s="245"/>
      <c r="C383" s="246"/>
      <c r="D383" s="230" t="s">
        <v>163</v>
      </c>
      <c r="E383" s="247" t="s">
        <v>19</v>
      </c>
      <c r="F383" s="248" t="s">
        <v>786</v>
      </c>
      <c r="G383" s="246"/>
      <c r="H383" s="249">
        <v>9.52</v>
      </c>
      <c r="I383" s="250"/>
      <c r="J383" s="246"/>
      <c r="K383" s="246"/>
      <c r="L383" s="251"/>
      <c r="M383" s="252"/>
      <c r="N383" s="253"/>
      <c r="O383" s="253"/>
      <c r="P383" s="253"/>
      <c r="Q383" s="253"/>
      <c r="R383" s="253"/>
      <c r="S383" s="253"/>
      <c r="T383" s="25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55" t="s">
        <v>163</v>
      </c>
      <c r="AU383" s="255" t="s">
        <v>81</v>
      </c>
      <c r="AV383" s="14" t="s">
        <v>81</v>
      </c>
      <c r="AW383" s="14" t="s">
        <v>36</v>
      </c>
      <c r="AX383" s="14" t="s">
        <v>73</v>
      </c>
      <c r="AY383" s="255" t="s">
        <v>152</v>
      </c>
    </row>
    <row r="384" spans="1:51" s="13" customFormat="1" ht="12">
      <c r="A384" s="13"/>
      <c r="B384" s="235"/>
      <c r="C384" s="236"/>
      <c r="D384" s="230" t="s">
        <v>163</v>
      </c>
      <c r="E384" s="237" t="s">
        <v>19</v>
      </c>
      <c r="F384" s="238" t="s">
        <v>787</v>
      </c>
      <c r="G384" s="236"/>
      <c r="H384" s="237" t="s">
        <v>19</v>
      </c>
      <c r="I384" s="239"/>
      <c r="J384" s="236"/>
      <c r="K384" s="236"/>
      <c r="L384" s="240"/>
      <c r="M384" s="241"/>
      <c r="N384" s="242"/>
      <c r="O384" s="242"/>
      <c r="P384" s="242"/>
      <c r="Q384" s="242"/>
      <c r="R384" s="242"/>
      <c r="S384" s="242"/>
      <c r="T384" s="24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44" t="s">
        <v>163</v>
      </c>
      <c r="AU384" s="244" t="s">
        <v>81</v>
      </c>
      <c r="AV384" s="13" t="s">
        <v>79</v>
      </c>
      <c r="AW384" s="13" t="s">
        <v>36</v>
      </c>
      <c r="AX384" s="13" t="s">
        <v>73</v>
      </c>
      <c r="AY384" s="244" t="s">
        <v>152</v>
      </c>
    </row>
    <row r="385" spans="1:51" s="14" customFormat="1" ht="12">
      <c r="A385" s="14"/>
      <c r="B385" s="245"/>
      <c r="C385" s="246"/>
      <c r="D385" s="230" t="s">
        <v>163</v>
      </c>
      <c r="E385" s="247" t="s">
        <v>19</v>
      </c>
      <c r="F385" s="248" t="s">
        <v>788</v>
      </c>
      <c r="G385" s="246"/>
      <c r="H385" s="249">
        <v>430</v>
      </c>
      <c r="I385" s="250"/>
      <c r="J385" s="246"/>
      <c r="K385" s="246"/>
      <c r="L385" s="251"/>
      <c r="M385" s="252"/>
      <c r="N385" s="253"/>
      <c r="O385" s="253"/>
      <c r="P385" s="253"/>
      <c r="Q385" s="253"/>
      <c r="R385" s="253"/>
      <c r="S385" s="253"/>
      <c r="T385" s="25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55" t="s">
        <v>163</v>
      </c>
      <c r="AU385" s="255" t="s">
        <v>81</v>
      </c>
      <c r="AV385" s="14" t="s">
        <v>81</v>
      </c>
      <c r="AW385" s="14" t="s">
        <v>36</v>
      </c>
      <c r="AX385" s="14" t="s">
        <v>73</v>
      </c>
      <c r="AY385" s="255" t="s">
        <v>152</v>
      </c>
    </row>
    <row r="386" spans="1:51" s="13" customFormat="1" ht="12">
      <c r="A386" s="13"/>
      <c r="B386" s="235"/>
      <c r="C386" s="236"/>
      <c r="D386" s="230" t="s">
        <v>163</v>
      </c>
      <c r="E386" s="237" t="s">
        <v>19</v>
      </c>
      <c r="F386" s="238" t="s">
        <v>643</v>
      </c>
      <c r="G386" s="236"/>
      <c r="H386" s="237" t="s">
        <v>19</v>
      </c>
      <c r="I386" s="239"/>
      <c r="J386" s="236"/>
      <c r="K386" s="236"/>
      <c r="L386" s="240"/>
      <c r="M386" s="241"/>
      <c r="N386" s="242"/>
      <c r="O386" s="242"/>
      <c r="P386" s="242"/>
      <c r="Q386" s="242"/>
      <c r="R386" s="242"/>
      <c r="S386" s="242"/>
      <c r="T386" s="24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44" t="s">
        <v>163</v>
      </c>
      <c r="AU386" s="244" t="s">
        <v>81</v>
      </c>
      <c r="AV386" s="13" t="s">
        <v>79</v>
      </c>
      <c r="AW386" s="13" t="s">
        <v>36</v>
      </c>
      <c r="AX386" s="13" t="s">
        <v>73</v>
      </c>
      <c r="AY386" s="244" t="s">
        <v>152</v>
      </c>
    </row>
    <row r="387" spans="1:51" s="14" customFormat="1" ht="12">
      <c r="A387" s="14"/>
      <c r="B387" s="245"/>
      <c r="C387" s="246"/>
      <c r="D387" s="230" t="s">
        <v>163</v>
      </c>
      <c r="E387" s="247" t="s">
        <v>19</v>
      </c>
      <c r="F387" s="248" t="s">
        <v>789</v>
      </c>
      <c r="G387" s="246"/>
      <c r="H387" s="249">
        <v>1.7</v>
      </c>
      <c r="I387" s="250"/>
      <c r="J387" s="246"/>
      <c r="K387" s="246"/>
      <c r="L387" s="251"/>
      <c r="M387" s="252"/>
      <c r="N387" s="253"/>
      <c r="O387" s="253"/>
      <c r="P387" s="253"/>
      <c r="Q387" s="253"/>
      <c r="R387" s="253"/>
      <c r="S387" s="253"/>
      <c r="T387" s="25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55" t="s">
        <v>163</v>
      </c>
      <c r="AU387" s="255" t="s">
        <v>81</v>
      </c>
      <c r="AV387" s="14" t="s">
        <v>81</v>
      </c>
      <c r="AW387" s="14" t="s">
        <v>36</v>
      </c>
      <c r="AX387" s="14" t="s">
        <v>73</v>
      </c>
      <c r="AY387" s="255" t="s">
        <v>152</v>
      </c>
    </row>
    <row r="388" spans="1:51" s="13" customFormat="1" ht="12">
      <c r="A388" s="13"/>
      <c r="B388" s="235"/>
      <c r="C388" s="236"/>
      <c r="D388" s="230" t="s">
        <v>163</v>
      </c>
      <c r="E388" s="237" t="s">
        <v>19</v>
      </c>
      <c r="F388" s="238" t="s">
        <v>653</v>
      </c>
      <c r="G388" s="236"/>
      <c r="H388" s="237" t="s">
        <v>19</v>
      </c>
      <c r="I388" s="239"/>
      <c r="J388" s="236"/>
      <c r="K388" s="236"/>
      <c r="L388" s="240"/>
      <c r="M388" s="241"/>
      <c r="N388" s="242"/>
      <c r="O388" s="242"/>
      <c r="P388" s="242"/>
      <c r="Q388" s="242"/>
      <c r="R388" s="242"/>
      <c r="S388" s="242"/>
      <c r="T388" s="24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44" t="s">
        <v>163</v>
      </c>
      <c r="AU388" s="244" t="s">
        <v>81</v>
      </c>
      <c r="AV388" s="13" t="s">
        <v>79</v>
      </c>
      <c r="AW388" s="13" t="s">
        <v>36</v>
      </c>
      <c r="AX388" s="13" t="s">
        <v>73</v>
      </c>
      <c r="AY388" s="244" t="s">
        <v>152</v>
      </c>
    </row>
    <row r="389" spans="1:51" s="13" customFormat="1" ht="12">
      <c r="A389" s="13"/>
      <c r="B389" s="235"/>
      <c r="C389" s="236"/>
      <c r="D389" s="230" t="s">
        <v>163</v>
      </c>
      <c r="E389" s="237" t="s">
        <v>19</v>
      </c>
      <c r="F389" s="238" t="s">
        <v>654</v>
      </c>
      <c r="G389" s="236"/>
      <c r="H389" s="237" t="s">
        <v>19</v>
      </c>
      <c r="I389" s="239"/>
      <c r="J389" s="236"/>
      <c r="K389" s="236"/>
      <c r="L389" s="240"/>
      <c r="M389" s="241"/>
      <c r="N389" s="242"/>
      <c r="O389" s="242"/>
      <c r="P389" s="242"/>
      <c r="Q389" s="242"/>
      <c r="R389" s="242"/>
      <c r="S389" s="242"/>
      <c r="T389" s="24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44" t="s">
        <v>163</v>
      </c>
      <c r="AU389" s="244" t="s">
        <v>81</v>
      </c>
      <c r="AV389" s="13" t="s">
        <v>79</v>
      </c>
      <c r="AW389" s="13" t="s">
        <v>36</v>
      </c>
      <c r="AX389" s="13" t="s">
        <v>73</v>
      </c>
      <c r="AY389" s="244" t="s">
        <v>152</v>
      </c>
    </row>
    <row r="390" spans="1:51" s="14" customFormat="1" ht="12">
      <c r="A390" s="14"/>
      <c r="B390" s="245"/>
      <c r="C390" s="246"/>
      <c r="D390" s="230" t="s">
        <v>163</v>
      </c>
      <c r="E390" s="247" t="s">
        <v>19</v>
      </c>
      <c r="F390" s="248" t="s">
        <v>790</v>
      </c>
      <c r="G390" s="246"/>
      <c r="H390" s="249">
        <v>1.464</v>
      </c>
      <c r="I390" s="250"/>
      <c r="J390" s="246"/>
      <c r="K390" s="246"/>
      <c r="L390" s="251"/>
      <c r="M390" s="252"/>
      <c r="N390" s="253"/>
      <c r="O390" s="253"/>
      <c r="P390" s="253"/>
      <c r="Q390" s="253"/>
      <c r="R390" s="253"/>
      <c r="S390" s="253"/>
      <c r="T390" s="25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55" t="s">
        <v>163</v>
      </c>
      <c r="AU390" s="255" t="s">
        <v>81</v>
      </c>
      <c r="AV390" s="14" t="s">
        <v>81</v>
      </c>
      <c r="AW390" s="14" t="s">
        <v>36</v>
      </c>
      <c r="AX390" s="14" t="s">
        <v>73</v>
      </c>
      <c r="AY390" s="255" t="s">
        <v>152</v>
      </c>
    </row>
    <row r="391" spans="1:51" s="13" customFormat="1" ht="12">
      <c r="A391" s="13"/>
      <c r="B391" s="235"/>
      <c r="C391" s="236"/>
      <c r="D391" s="230" t="s">
        <v>163</v>
      </c>
      <c r="E391" s="237" t="s">
        <v>19</v>
      </c>
      <c r="F391" s="238" t="s">
        <v>656</v>
      </c>
      <c r="G391" s="236"/>
      <c r="H391" s="237" t="s">
        <v>19</v>
      </c>
      <c r="I391" s="239"/>
      <c r="J391" s="236"/>
      <c r="K391" s="236"/>
      <c r="L391" s="240"/>
      <c r="M391" s="241"/>
      <c r="N391" s="242"/>
      <c r="O391" s="242"/>
      <c r="P391" s="242"/>
      <c r="Q391" s="242"/>
      <c r="R391" s="242"/>
      <c r="S391" s="242"/>
      <c r="T391" s="24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44" t="s">
        <v>163</v>
      </c>
      <c r="AU391" s="244" t="s">
        <v>81</v>
      </c>
      <c r="AV391" s="13" t="s">
        <v>79</v>
      </c>
      <c r="AW391" s="13" t="s">
        <v>36</v>
      </c>
      <c r="AX391" s="13" t="s">
        <v>73</v>
      </c>
      <c r="AY391" s="244" t="s">
        <v>152</v>
      </c>
    </row>
    <row r="392" spans="1:51" s="14" customFormat="1" ht="12">
      <c r="A392" s="14"/>
      <c r="B392" s="245"/>
      <c r="C392" s="246"/>
      <c r="D392" s="230" t="s">
        <v>163</v>
      </c>
      <c r="E392" s="247" t="s">
        <v>19</v>
      </c>
      <c r="F392" s="248" t="s">
        <v>791</v>
      </c>
      <c r="G392" s="246"/>
      <c r="H392" s="249">
        <v>4.764</v>
      </c>
      <c r="I392" s="250"/>
      <c r="J392" s="246"/>
      <c r="K392" s="246"/>
      <c r="L392" s="251"/>
      <c r="M392" s="252"/>
      <c r="N392" s="253"/>
      <c r="O392" s="253"/>
      <c r="P392" s="253"/>
      <c r="Q392" s="253"/>
      <c r="R392" s="253"/>
      <c r="S392" s="253"/>
      <c r="T392" s="25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55" t="s">
        <v>163</v>
      </c>
      <c r="AU392" s="255" t="s">
        <v>81</v>
      </c>
      <c r="AV392" s="14" t="s">
        <v>81</v>
      </c>
      <c r="AW392" s="14" t="s">
        <v>36</v>
      </c>
      <c r="AX392" s="14" t="s">
        <v>73</v>
      </c>
      <c r="AY392" s="255" t="s">
        <v>152</v>
      </c>
    </row>
    <row r="393" spans="1:51" s="13" customFormat="1" ht="12">
      <c r="A393" s="13"/>
      <c r="B393" s="235"/>
      <c r="C393" s="236"/>
      <c r="D393" s="230" t="s">
        <v>163</v>
      </c>
      <c r="E393" s="237" t="s">
        <v>19</v>
      </c>
      <c r="F393" s="238" t="s">
        <v>658</v>
      </c>
      <c r="G393" s="236"/>
      <c r="H393" s="237" t="s">
        <v>19</v>
      </c>
      <c r="I393" s="239"/>
      <c r="J393" s="236"/>
      <c r="K393" s="236"/>
      <c r="L393" s="240"/>
      <c r="M393" s="241"/>
      <c r="N393" s="242"/>
      <c r="O393" s="242"/>
      <c r="P393" s="242"/>
      <c r="Q393" s="242"/>
      <c r="R393" s="242"/>
      <c r="S393" s="242"/>
      <c r="T393" s="24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44" t="s">
        <v>163</v>
      </c>
      <c r="AU393" s="244" t="s">
        <v>81</v>
      </c>
      <c r="AV393" s="13" t="s">
        <v>79</v>
      </c>
      <c r="AW393" s="13" t="s">
        <v>36</v>
      </c>
      <c r="AX393" s="13" t="s">
        <v>73</v>
      </c>
      <c r="AY393" s="244" t="s">
        <v>152</v>
      </c>
    </row>
    <row r="394" spans="1:51" s="13" customFormat="1" ht="12">
      <c r="A394" s="13"/>
      <c r="B394" s="235"/>
      <c r="C394" s="236"/>
      <c r="D394" s="230" t="s">
        <v>163</v>
      </c>
      <c r="E394" s="237" t="s">
        <v>19</v>
      </c>
      <c r="F394" s="238" t="s">
        <v>659</v>
      </c>
      <c r="G394" s="236"/>
      <c r="H394" s="237" t="s">
        <v>19</v>
      </c>
      <c r="I394" s="239"/>
      <c r="J394" s="236"/>
      <c r="K394" s="236"/>
      <c r="L394" s="240"/>
      <c r="M394" s="241"/>
      <c r="N394" s="242"/>
      <c r="O394" s="242"/>
      <c r="P394" s="242"/>
      <c r="Q394" s="242"/>
      <c r="R394" s="242"/>
      <c r="S394" s="242"/>
      <c r="T394" s="24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44" t="s">
        <v>163</v>
      </c>
      <c r="AU394" s="244" t="s">
        <v>81</v>
      </c>
      <c r="AV394" s="13" t="s">
        <v>79</v>
      </c>
      <c r="AW394" s="13" t="s">
        <v>36</v>
      </c>
      <c r="AX394" s="13" t="s">
        <v>73</v>
      </c>
      <c r="AY394" s="244" t="s">
        <v>152</v>
      </c>
    </row>
    <row r="395" spans="1:51" s="14" customFormat="1" ht="12">
      <c r="A395" s="14"/>
      <c r="B395" s="245"/>
      <c r="C395" s="246"/>
      <c r="D395" s="230" t="s">
        <v>163</v>
      </c>
      <c r="E395" s="247" t="s">
        <v>19</v>
      </c>
      <c r="F395" s="248" t="s">
        <v>792</v>
      </c>
      <c r="G395" s="246"/>
      <c r="H395" s="249">
        <v>2.148</v>
      </c>
      <c r="I395" s="250"/>
      <c r="J395" s="246"/>
      <c r="K395" s="246"/>
      <c r="L395" s="251"/>
      <c r="M395" s="252"/>
      <c r="N395" s="253"/>
      <c r="O395" s="253"/>
      <c r="P395" s="253"/>
      <c r="Q395" s="253"/>
      <c r="R395" s="253"/>
      <c r="S395" s="253"/>
      <c r="T395" s="25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55" t="s">
        <v>163</v>
      </c>
      <c r="AU395" s="255" t="s">
        <v>81</v>
      </c>
      <c r="AV395" s="14" t="s">
        <v>81</v>
      </c>
      <c r="AW395" s="14" t="s">
        <v>36</v>
      </c>
      <c r="AX395" s="14" t="s">
        <v>73</v>
      </c>
      <c r="AY395" s="255" t="s">
        <v>152</v>
      </c>
    </row>
    <row r="396" spans="1:51" s="13" customFormat="1" ht="12">
      <c r="A396" s="13"/>
      <c r="B396" s="235"/>
      <c r="C396" s="236"/>
      <c r="D396" s="230" t="s">
        <v>163</v>
      </c>
      <c r="E396" s="237" t="s">
        <v>19</v>
      </c>
      <c r="F396" s="238" t="s">
        <v>661</v>
      </c>
      <c r="G396" s="236"/>
      <c r="H396" s="237" t="s">
        <v>19</v>
      </c>
      <c r="I396" s="239"/>
      <c r="J396" s="236"/>
      <c r="K396" s="236"/>
      <c r="L396" s="240"/>
      <c r="M396" s="241"/>
      <c r="N396" s="242"/>
      <c r="O396" s="242"/>
      <c r="P396" s="242"/>
      <c r="Q396" s="242"/>
      <c r="R396" s="242"/>
      <c r="S396" s="242"/>
      <c r="T396" s="24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44" t="s">
        <v>163</v>
      </c>
      <c r="AU396" s="244" t="s">
        <v>81</v>
      </c>
      <c r="AV396" s="13" t="s">
        <v>79</v>
      </c>
      <c r="AW396" s="13" t="s">
        <v>36</v>
      </c>
      <c r="AX396" s="13" t="s">
        <v>73</v>
      </c>
      <c r="AY396" s="244" t="s">
        <v>152</v>
      </c>
    </row>
    <row r="397" spans="1:51" s="14" customFormat="1" ht="12">
      <c r="A397" s="14"/>
      <c r="B397" s="245"/>
      <c r="C397" s="246"/>
      <c r="D397" s="230" t="s">
        <v>163</v>
      </c>
      <c r="E397" s="247" t="s">
        <v>19</v>
      </c>
      <c r="F397" s="248" t="s">
        <v>793</v>
      </c>
      <c r="G397" s="246"/>
      <c r="H397" s="249">
        <v>2.436</v>
      </c>
      <c r="I397" s="250"/>
      <c r="J397" s="246"/>
      <c r="K397" s="246"/>
      <c r="L397" s="251"/>
      <c r="M397" s="252"/>
      <c r="N397" s="253"/>
      <c r="O397" s="253"/>
      <c r="P397" s="253"/>
      <c r="Q397" s="253"/>
      <c r="R397" s="253"/>
      <c r="S397" s="253"/>
      <c r="T397" s="25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55" t="s">
        <v>163</v>
      </c>
      <c r="AU397" s="255" t="s">
        <v>81</v>
      </c>
      <c r="AV397" s="14" t="s">
        <v>81</v>
      </c>
      <c r="AW397" s="14" t="s">
        <v>36</v>
      </c>
      <c r="AX397" s="14" t="s">
        <v>73</v>
      </c>
      <c r="AY397" s="255" t="s">
        <v>152</v>
      </c>
    </row>
    <row r="398" spans="1:51" s="13" customFormat="1" ht="12">
      <c r="A398" s="13"/>
      <c r="B398" s="235"/>
      <c r="C398" s="236"/>
      <c r="D398" s="230" t="s">
        <v>163</v>
      </c>
      <c r="E398" s="237" t="s">
        <v>19</v>
      </c>
      <c r="F398" s="238" t="s">
        <v>663</v>
      </c>
      <c r="G398" s="236"/>
      <c r="H398" s="237" t="s">
        <v>19</v>
      </c>
      <c r="I398" s="239"/>
      <c r="J398" s="236"/>
      <c r="K398" s="236"/>
      <c r="L398" s="240"/>
      <c r="M398" s="241"/>
      <c r="N398" s="242"/>
      <c r="O398" s="242"/>
      <c r="P398" s="242"/>
      <c r="Q398" s="242"/>
      <c r="R398" s="242"/>
      <c r="S398" s="242"/>
      <c r="T398" s="24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44" t="s">
        <v>163</v>
      </c>
      <c r="AU398" s="244" t="s">
        <v>81</v>
      </c>
      <c r="AV398" s="13" t="s">
        <v>79</v>
      </c>
      <c r="AW398" s="13" t="s">
        <v>36</v>
      </c>
      <c r="AX398" s="13" t="s">
        <v>73</v>
      </c>
      <c r="AY398" s="244" t="s">
        <v>152</v>
      </c>
    </row>
    <row r="399" spans="1:51" s="14" customFormat="1" ht="12">
      <c r="A399" s="14"/>
      <c r="B399" s="245"/>
      <c r="C399" s="246"/>
      <c r="D399" s="230" t="s">
        <v>163</v>
      </c>
      <c r="E399" s="247" t="s">
        <v>19</v>
      </c>
      <c r="F399" s="248" t="s">
        <v>794</v>
      </c>
      <c r="G399" s="246"/>
      <c r="H399" s="249">
        <v>3.744</v>
      </c>
      <c r="I399" s="250"/>
      <c r="J399" s="246"/>
      <c r="K399" s="246"/>
      <c r="L399" s="251"/>
      <c r="M399" s="252"/>
      <c r="N399" s="253"/>
      <c r="O399" s="253"/>
      <c r="P399" s="253"/>
      <c r="Q399" s="253"/>
      <c r="R399" s="253"/>
      <c r="S399" s="253"/>
      <c r="T399" s="25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55" t="s">
        <v>163</v>
      </c>
      <c r="AU399" s="255" t="s">
        <v>81</v>
      </c>
      <c r="AV399" s="14" t="s">
        <v>81</v>
      </c>
      <c r="AW399" s="14" t="s">
        <v>36</v>
      </c>
      <c r="AX399" s="14" t="s">
        <v>73</v>
      </c>
      <c r="AY399" s="255" t="s">
        <v>152</v>
      </c>
    </row>
    <row r="400" spans="1:51" s="15" customFormat="1" ht="12">
      <c r="A400" s="15"/>
      <c r="B400" s="256"/>
      <c r="C400" s="257"/>
      <c r="D400" s="230" t="s">
        <v>163</v>
      </c>
      <c r="E400" s="258" t="s">
        <v>19</v>
      </c>
      <c r="F400" s="259" t="s">
        <v>167</v>
      </c>
      <c r="G400" s="257"/>
      <c r="H400" s="260">
        <v>1336.866</v>
      </c>
      <c r="I400" s="261"/>
      <c r="J400" s="257"/>
      <c r="K400" s="257"/>
      <c r="L400" s="262"/>
      <c r="M400" s="263"/>
      <c r="N400" s="264"/>
      <c r="O400" s="264"/>
      <c r="P400" s="264"/>
      <c r="Q400" s="264"/>
      <c r="R400" s="264"/>
      <c r="S400" s="264"/>
      <c r="T400" s="26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T400" s="266" t="s">
        <v>163</v>
      </c>
      <c r="AU400" s="266" t="s">
        <v>81</v>
      </c>
      <c r="AV400" s="15" t="s">
        <v>159</v>
      </c>
      <c r="AW400" s="15" t="s">
        <v>36</v>
      </c>
      <c r="AX400" s="15" t="s">
        <v>79</v>
      </c>
      <c r="AY400" s="266" t="s">
        <v>152</v>
      </c>
    </row>
    <row r="401" spans="1:65" s="2" customFormat="1" ht="14.4" customHeight="1">
      <c r="A401" s="40"/>
      <c r="B401" s="41"/>
      <c r="C401" s="217" t="s">
        <v>394</v>
      </c>
      <c r="D401" s="217" t="s">
        <v>154</v>
      </c>
      <c r="E401" s="218" t="s">
        <v>334</v>
      </c>
      <c r="F401" s="219" t="s">
        <v>335</v>
      </c>
      <c r="G401" s="220" t="s">
        <v>157</v>
      </c>
      <c r="H401" s="221">
        <v>864.15</v>
      </c>
      <c r="I401" s="222"/>
      <c r="J401" s="223">
        <f>ROUND(I401*H401,2)</f>
        <v>0</v>
      </c>
      <c r="K401" s="219" t="s">
        <v>158</v>
      </c>
      <c r="L401" s="46"/>
      <c r="M401" s="224" t="s">
        <v>19</v>
      </c>
      <c r="N401" s="225" t="s">
        <v>44</v>
      </c>
      <c r="O401" s="86"/>
      <c r="P401" s="226">
        <f>O401*H401</f>
        <v>0</v>
      </c>
      <c r="Q401" s="226">
        <v>0</v>
      </c>
      <c r="R401" s="226">
        <f>Q401*H401</f>
        <v>0</v>
      </c>
      <c r="S401" s="226">
        <v>0</v>
      </c>
      <c r="T401" s="227">
        <f>S401*H401</f>
        <v>0</v>
      </c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  <c r="AE401" s="40"/>
      <c r="AR401" s="228" t="s">
        <v>159</v>
      </c>
      <c r="AT401" s="228" t="s">
        <v>154</v>
      </c>
      <c r="AU401" s="228" t="s">
        <v>81</v>
      </c>
      <c r="AY401" s="19" t="s">
        <v>152</v>
      </c>
      <c r="BE401" s="229">
        <f>IF(N401="základní",J401,0)</f>
        <v>0</v>
      </c>
      <c r="BF401" s="229">
        <f>IF(N401="snížená",J401,0)</f>
        <v>0</v>
      </c>
      <c r="BG401" s="229">
        <f>IF(N401="zákl. přenesená",J401,0)</f>
        <v>0</v>
      </c>
      <c r="BH401" s="229">
        <f>IF(N401="sníž. přenesená",J401,0)</f>
        <v>0</v>
      </c>
      <c r="BI401" s="229">
        <f>IF(N401="nulová",J401,0)</f>
        <v>0</v>
      </c>
      <c r="BJ401" s="19" t="s">
        <v>79</v>
      </c>
      <c r="BK401" s="229">
        <f>ROUND(I401*H401,2)</f>
        <v>0</v>
      </c>
      <c r="BL401" s="19" t="s">
        <v>159</v>
      </c>
      <c r="BM401" s="228" t="s">
        <v>795</v>
      </c>
    </row>
    <row r="402" spans="1:47" s="2" customFormat="1" ht="12">
      <c r="A402" s="40"/>
      <c r="B402" s="41"/>
      <c r="C402" s="42"/>
      <c r="D402" s="230" t="s">
        <v>161</v>
      </c>
      <c r="E402" s="42"/>
      <c r="F402" s="231" t="s">
        <v>337</v>
      </c>
      <c r="G402" s="42"/>
      <c r="H402" s="42"/>
      <c r="I402" s="232"/>
      <c r="J402" s="42"/>
      <c r="K402" s="42"/>
      <c r="L402" s="46"/>
      <c r="M402" s="233"/>
      <c r="N402" s="234"/>
      <c r="O402" s="86"/>
      <c r="P402" s="86"/>
      <c r="Q402" s="86"/>
      <c r="R402" s="86"/>
      <c r="S402" s="86"/>
      <c r="T402" s="87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  <c r="AE402" s="40"/>
      <c r="AT402" s="19" t="s">
        <v>161</v>
      </c>
      <c r="AU402" s="19" t="s">
        <v>81</v>
      </c>
    </row>
    <row r="403" spans="1:51" s="13" customFormat="1" ht="12">
      <c r="A403" s="13"/>
      <c r="B403" s="235"/>
      <c r="C403" s="236"/>
      <c r="D403" s="230" t="s">
        <v>163</v>
      </c>
      <c r="E403" s="237" t="s">
        <v>19</v>
      </c>
      <c r="F403" s="238" t="s">
        <v>738</v>
      </c>
      <c r="G403" s="236"/>
      <c r="H403" s="237" t="s">
        <v>19</v>
      </c>
      <c r="I403" s="239"/>
      <c r="J403" s="236"/>
      <c r="K403" s="236"/>
      <c r="L403" s="240"/>
      <c r="M403" s="241"/>
      <c r="N403" s="242"/>
      <c r="O403" s="242"/>
      <c r="P403" s="242"/>
      <c r="Q403" s="242"/>
      <c r="R403" s="242"/>
      <c r="S403" s="242"/>
      <c r="T403" s="24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44" t="s">
        <v>163</v>
      </c>
      <c r="AU403" s="244" t="s">
        <v>81</v>
      </c>
      <c r="AV403" s="13" t="s">
        <v>79</v>
      </c>
      <c r="AW403" s="13" t="s">
        <v>36</v>
      </c>
      <c r="AX403" s="13" t="s">
        <v>73</v>
      </c>
      <c r="AY403" s="244" t="s">
        <v>152</v>
      </c>
    </row>
    <row r="404" spans="1:51" s="14" customFormat="1" ht="12">
      <c r="A404" s="14"/>
      <c r="B404" s="245"/>
      <c r="C404" s="246"/>
      <c r="D404" s="230" t="s">
        <v>163</v>
      </c>
      <c r="E404" s="247" t="s">
        <v>19</v>
      </c>
      <c r="F404" s="248" t="s">
        <v>796</v>
      </c>
      <c r="G404" s="246"/>
      <c r="H404" s="249">
        <v>796.15</v>
      </c>
      <c r="I404" s="250"/>
      <c r="J404" s="246"/>
      <c r="K404" s="246"/>
      <c r="L404" s="251"/>
      <c r="M404" s="252"/>
      <c r="N404" s="253"/>
      <c r="O404" s="253"/>
      <c r="P404" s="253"/>
      <c r="Q404" s="253"/>
      <c r="R404" s="253"/>
      <c r="S404" s="253"/>
      <c r="T404" s="25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55" t="s">
        <v>163</v>
      </c>
      <c r="AU404" s="255" t="s">
        <v>81</v>
      </c>
      <c r="AV404" s="14" t="s">
        <v>81</v>
      </c>
      <c r="AW404" s="14" t="s">
        <v>36</v>
      </c>
      <c r="AX404" s="14" t="s">
        <v>73</v>
      </c>
      <c r="AY404" s="255" t="s">
        <v>152</v>
      </c>
    </row>
    <row r="405" spans="1:51" s="13" customFormat="1" ht="12">
      <c r="A405" s="13"/>
      <c r="B405" s="235"/>
      <c r="C405" s="236"/>
      <c r="D405" s="230" t="s">
        <v>163</v>
      </c>
      <c r="E405" s="237" t="s">
        <v>19</v>
      </c>
      <c r="F405" s="238" t="s">
        <v>610</v>
      </c>
      <c r="G405" s="236"/>
      <c r="H405" s="237" t="s">
        <v>19</v>
      </c>
      <c r="I405" s="239"/>
      <c r="J405" s="236"/>
      <c r="K405" s="236"/>
      <c r="L405" s="240"/>
      <c r="M405" s="241"/>
      <c r="N405" s="242"/>
      <c r="O405" s="242"/>
      <c r="P405" s="242"/>
      <c r="Q405" s="242"/>
      <c r="R405" s="242"/>
      <c r="S405" s="242"/>
      <c r="T405" s="24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44" t="s">
        <v>163</v>
      </c>
      <c r="AU405" s="244" t="s">
        <v>81</v>
      </c>
      <c r="AV405" s="13" t="s">
        <v>79</v>
      </c>
      <c r="AW405" s="13" t="s">
        <v>36</v>
      </c>
      <c r="AX405" s="13" t="s">
        <v>73</v>
      </c>
      <c r="AY405" s="244" t="s">
        <v>152</v>
      </c>
    </row>
    <row r="406" spans="1:51" s="14" customFormat="1" ht="12">
      <c r="A406" s="14"/>
      <c r="B406" s="245"/>
      <c r="C406" s="246"/>
      <c r="D406" s="230" t="s">
        <v>163</v>
      </c>
      <c r="E406" s="247" t="s">
        <v>19</v>
      </c>
      <c r="F406" s="248" t="s">
        <v>755</v>
      </c>
      <c r="G406" s="246"/>
      <c r="H406" s="249">
        <v>68</v>
      </c>
      <c r="I406" s="250"/>
      <c r="J406" s="246"/>
      <c r="K406" s="246"/>
      <c r="L406" s="251"/>
      <c r="M406" s="252"/>
      <c r="N406" s="253"/>
      <c r="O406" s="253"/>
      <c r="P406" s="253"/>
      <c r="Q406" s="253"/>
      <c r="R406" s="253"/>
      <c r="S406" s="253"/>
      <c r="T406" s="25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55" t="s">
        <v>163</v>
      </c>
      <c r="AU406" s="255" t="s">
        <v>81</v>
      </c>
      <c r="AV406" s="14" t="s">
        <v>81</v>
      </c>
      <c r="AW406" s="14" t="s">
        <v>36</v>
      </c>
      <c r="AX406" s="14" t="s">
        <v>73</v>
      </c>
      <c r="AY406" s="255" t="s">
        <v>152</v>
      </c>
    </row>
    <row r="407" spans="1:51" s="15" customFormat="1" ht="12">
      <c r="A407" s="15"/>
      <c r="B407" s="256"/>
      <c r="C407" s="257"/>
      <c r="D407" s="230" t="s">
        <v>163</v>
      </c>
      <c r="E407" s="258" t="s">
        <v>19</v>
      </c>
      <c r="F407" s="259" t="s">
        <v>167</v>
      </c>
      <c r="G407" s="257"/>
      <c r="H407" s="260">
        <v>864.15</v>
      </c>
      <c r="I407" s="261"/>
      <c r="J407" s="257"/>
      <c r="K407" s="257"/>
      <c r="L407" s="262"/>
      <c r="M407" s="263"/>
      <c r="N407" s="264"/>
      <c r="O407" s="264"/>
      <c r="P407" s="264"/>
      <c r="Q407" s="264"/>
      <c r="R407" s="264"/>
      <c r="S407" s="264"/>
      <c r="T407" s="26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T407" s="266" t="s">
        <v>163</v>
      </c>
      <c r="AU407" s="266" t="s">
        <v>81</v>
      </c>
      <c r="AV407" s="15" t="s">
        <v>159</v>
      </c>
      <c r="AW407" s="15" t="s">
        <v>36</v>
      </c>
      <c r="AX407" s="15" t="s">
        <v>79</v>
      </c>
      <c r="AY407" s="266" t="s">
        <v>152</v>
      </c>
    </row>
    <row r="408" spans="1:65" s="2" customFormat="1" ht="14.4" customHeight="1">
      <c r="A408" s="40"/>
      <c r="B408" s="41"/>
      <c r="C408" s="217" t="s">
        <v>399</v>
      </c>
      <c r="D408" s="217" t="s">
        <v>154</v>
      </c>
      <c r="E408" s="218" t="s">
        <v>341</v>
      </c>
      <c r="F408" s="219" t="s">
        <v>342</v>
      </c>
      <c r="G408" s="220" t="s">
        <v>157</v>
      </c>
      <c r="H408" s="221">
        <v>105.15</v>
      </c>
      <c r="I408" s="222"/>
      <c r="J408" s="223">
        <f>ROUND(I408*H408,2)</f>
        <v>0</v>
      </c>
      <c r="K408" s="219" t="s">
        <v>158</v>
      </c>
      <c r="L408" s="46"/>
      <c r="M408" s="224" t="s">
        <v>19</v>
      </c>
      <c r="N408" s="225" t="s">
        <v>44</v>
      </c>
      <c r="O408" s="86"/>
      <c r="P408" s="226">
        <f>O408*H408</f>
        <v>0</v>
      </c>
      <c r="Q408" s="226">
        <v>0</v>
      </c>
      <c r="R408" s="226">
        <f>Q408*H408</f>
        <v>0</v>
      </c>
      <c r="S408" s="226">
        <v>0</v>
      </c>
      <c r="T408" s="227">
        <f>S408*H408</f>
        <v>0</v>
      </c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R408" s="228" t="s">
        <v>159</v>
      </c>
      <c r="AT408" s="228" t="s">
        <v>154</v>
      </c>
      <c r="AU408" s="228" t="s">
        <v>81</v>
      </c>
      <c r="AY408" s="19" t="s">
        <v>152</v>
      </c>
      <c r="BE408" s="229">
        <f>IF(N408="základní",J408,0)</f>
        <v>0</v>
      </c>
      <c r="BF408" s="229">
        <f>IF(N408="snížená",J408,0)</f>
        <v>0</v>
      </c>
      <c r="BG408" s="229">
        <f>IF(N408="zákl. přenesená",J408,0)</f>
        <v>0</v>
      </c>
      <c r="BH408" s="229">
        <f>IF(N408="sníž. přenesená",J408,0)</f>
        <v>0</v>
      </c>
      <c r="BI408" s="229">
        <f>IF(N408="nulová",J408,0)</f>
        <v>0</v>
      </c>
      <c r="BJ408" s="19" t="s">
        <v>79</v>
      </c>
      <c r="BK408" s="229">
        <f>ROUND(I408*H408,2)</f>
        <v>0</v>
      </c>
      <c r="BL408" s="19" t="s">
        <v>159</v>
      </c>
      <c r="BM408" s="228" t="s">
        <v>797</v>
      </c>
    </row>
    <row r="409" spans="1:47" s="2" customFormat="1" ht="12">
      <c r="A409" s="40"/>
      <c r="B409" s="41"/>
      <c r="C409" s="42"/>
      <c r="D409" s="230" t="s">
        <v>161</v>
      </c>
      <c r="E409" s="42"/>
      <c r="F409" s="231" t="s">
        <v>344</v>
      </c>
      <c r="G409" s="42"/>
      <c r="H409" s="42"/>
      <c r="I409" s="232"/>
      <c r="J409" s="42"/>
      <c r="K409" s="42"/>
      <c r="L409" s="46"/>
      <c r="M409" s="233"/>
      <c r="N409" s="234"/>
      <c r="O409" s="86"/>
      <c r="P409" s="86"/>
      <c r="Q409" s="86"/>
      <c r="R409" s="86"/>
      <c r="S409" s="86"/>
      <c r="T409" s="87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T409" s="19" t="s">
        <v>161</v>
      </c>
      <c r="AU409" s="19" t="s">
        <v>81</v>
      </c>
    </row>
    <row r="410" spans="1:51" s="13" customFormat="1" ht="12">
      <c r="A410" s="13"/>
      <c r="B410" s="235"/>
      <c r="C410" s="236"/>
      <c r="D410" s="230" t="s">
        <v>163</v>
      </c>
      <c r="E410" s="237" t="s">
        <v>19</v>
      </c>
      <c r="F410" s="238" t="s">
        <v>738</v>
      </c>
      <c r="G410" s="236"/>
      <c r="H410" s="237" t="s">
        <v>19</v>
      </c>
      <c r="I410" s="239"/>
      <c r="J410" s="236"/>
      <c r="K410" s="236"/>
      <c r="L410" s="240"/>
      <c r="M410" s="241"/>
      <c r="N410" s="242"/>
      <c r="O410" s="242"/>
      <c r="P410" s="242"/>
      <c r="Q410" s="242"/>
      <c r="R410" s="242"/>
      <c r="S410" s="242"/>
      <c r="T410" s="24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44" t="s">
        <v>163</v>
      </c>
      <c r="AU410" s="244" t="s">
        <v>81</v>
      </c>
      <c r="AV410" s="13" t="s">
        <v>79</v>
      </c>
      <c r="AW410" s="13" t="s">
        <v>36</v>
      </c>
      <c r="AX410" s="13" t="s">
        <v>73</v>
      </c>
      <c r="AY410" s="244" t="s">
        <v>152</v>
      </c>
    </row>
    <row r="411" spans="1:51" s="14" customFormat="1" ht="12">
      <c r="A411" s="14"/>
      <c r="B411" s="245"/>
      <c r="C411" s="246"/>
      <c r="D411" s="230" t="s">
        <v>163</v>
      </c>
      <c r="E411" s="247" t="s">
        <v>19</v>
      </c>
      <c r="F411" s="248" t="s">
        <v>798</v>
      </c>
      <c r="G411" s="246"/>
      <c r="H411" s="249">
        <v>105.15</v>
      </c>
      <c r="I411" s="250"/>
      <c r="J411" s="246"/>
      <c r="K411" s="246"/>
      <c r="L411" s="251"/>
      <c r="M411" s="252"/>
      <c r="N411" s="253"/>
      <c r="O411" s="253"/>
      <c r="P411" s="253"/>
      <c r="Q411" s="253"/>
      <c r="R411" s="253"/>
      <c r="S411" s="253"/>
      <c r="T411" s="25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55" t="s">
        <v>163</v>
      </c>
      <c r="AU411" s="255" t="s">
        <v>81</v>
      </c>
      <c r="AV411" s="14" t="s">
        <v>81</v>
      </c>
      <c r="AW411" s="14" t="s">
        <v>36</v>
      </c>
      <c r="AX411" s="14" t="s">
        <v>79</v>
      </c>
      <c r="AY411" s="255" t="s">
        <v>152</v>
      </c>
    </row>
    <row r="412" spans="1:65" s="2" customFormat="1" ht="14.4" customHeight="1">
      <c r="A412" s="40"/>
      <c r="B412" s="41"/>
      <c r="C412" s="217" t="s">
        <v>405</v>
      </c>
      <c r="D412" s="217" t="s">
        <v>154</v>
      </c>
      <c r="E412" s="218" t="s">
        <v>799</v>
      </c>
      <c r="F412" s="219" t="s">
        <v>800</v>
      </c>
      <c r="G412" s="220" t="s">
        <v>212</v>
      </c>
      <c r="H412" s="221">
        <v>2</v>
      </c>
      <c r="I412" s="222"/>
      <c r="J412" s="223">
        <f>ROUND(I412*H412,2)</f>
        <v>0</v>
      </c>
      <c r="K412" s="219" t="s">
        <v>158</v>
      </c>
      <c r="L412" s="46"/>
      <c r="M412" s="224" t="s">
        <v>19</v>
      </c>
      <c r="N412" s="225" t="s">
        <v>44</v>
      </c>
      <c r="O412" s="86"/>
      <c r="P412" s="226">
        <f>O412*H412</f>
        <v>0</v>
      </c>
      <c r="Q412" s="226">
        <v>0</v>
      </c>
      <c r="R412" s="226">
        <f>Q412*H412</f>
        <v>0</v>
      </c>
      <c r="S412" s="226">
        <v>0</v>
      </c>
      <c r="T412" s="227">
        <f>S412*H412</f>
        <v>0</v>
      </c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R412" s="228" t="s">
        <v>159</v>
      </c>
      <c r="AT412" s="228" t="s">
        <v>154</v>
      </c>
      <c r="AU412" s="228" t="s">
        <v>81</v>
      </c>
      <c r="AY412" s="19" t="s">
        <v>152</v>
      </c>
      <c r="BE412" s="229">
        <f>IF(N412="základní",J412,0)</f>
        <v>0</v>
      </c>
      <c r="BF412" s="229">
        <f>IF(N412="snížená",J412,0)</f>
        <v>0</v>
      </c>
      <c r="BG412" s="229">
        <f>IF(N412="zákl. přenesená",J412,0)</f>
        <v>0</v>
      </c>
      <c r="BH412" s="229">
        <f>IF(N412="sníž. přenesená",J412,0)</f>
        <v>0</v>
      </c>
      <c r="BI412" s="229">
        <f>IF(N412="nulová",J412,0)</f>
        <v>0</v>
      </c>
      <c r="BJ412" s="19" t="s">
        <v>79</v>
      </c>
      <c r="BK412" s="229">
        <f>ROUND(I412*H412,2)</f>
        <v>0</v>
      </c>
      <c r="BL412" s="19" t="s">
        <v>159</v>
      </c>
      <c r="BM412" s="228" t="s">
        <v>801</v>
      </c>
    </row>
    <row r="413" spans="1:47" s="2" customFormat="1" ht="12">
      <c r="A413" s="40"/>
      <c r="B413" s="41"/>
      <c r="C413" s="42"/>
      <c r="D413" s="230" t="s">
        <v>161</v>
      </c>
      <c r="E413" s="42"/>
      <c r="F413" s="231" t="s">
        <v>802</v>
      </c>
      <c r="G413" s="42"/>
      <c r="H413" s="42"/>
      <c r="I413" s="232"/>
      <c r="J413" s="42"/>
      <c r="K413" s="42"/>
      <c r="L413" s="46"/>
      <c r="M413" s="233"/>
      <c r="N413" s="234"/>
      <c r="O413" s="86"/>
      <c r="P413" s="86"/>
      <c r="Q413" s="86"/>
      <c r="R413" s="86"/>
      <c r="S413" s="86"/>
      <c r="T413" s="87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T413" s="19" t="s">
        <v>161</v>
      </c>
      <c r="AU413" s="19" t="s">
        <v>81</v>
      </c>
    </row>
    <row r="414" spans="1:51" s="13" customFormat="1" ht="12">
      <c r="A414" s="13"/>
      <c r="B414" s="235"/>
      <c r="C414" s="236"/>
      <c r="D414" s="230" t="s">
        <v>163</v>
      </c>
      <c r="E414" s="237" t="s">
        <v>19</v>
      </c>
      <c r="F414" s="238" t="s">
        <v>803</v>
      </c>
      <c r="G414" s="236"/>
      <c r="H414" s="237" t="s">
        <v>19</v>
      </c>
      <c r="I414" s="239"/>
      <c r="J414" s="236"/>
      <c r="K414" s="236"/>
      <c r="L414" s="240"/>
      <c r="M414" s="241"/>
      <c r="N414" s="242"/>
      <c r="O414" s="242"/>
      <c r="P414" s="242"/>
      <c r="Q414" s="242"/>
      <c r="R414" s="242"/>
      <c r="S414" s="242"/>
      <c r="T414" s="24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44" t="s">
        <v>163</v>
      </c>
      <c r="AU414" s="244" t="s">
        <v>81</v>
      </c>
      <c r="AV414" s="13" t="s">
        <v>79</v>
      </c>
      <c r="AW414" s="13" t="s">
        <v>36</v>
      </c>
      <c r="AX414" s="13" t="s">
        <v>73</v>
      </c>
      <c r="AY414" s="244" t="s">
        <v>152</v>
      </c>
    </row>
    <row r="415" spans="1:51" s="14" customFormat="1" ht="12">
      <c r="A415" s="14"/>
      <c r="B415" s="245"/>
      <c r="C415" s="246"/>
      <c r="D415" s="230" t="s">
        <v>163</v>
      </c>
      <c r="E415" s="247" t="s">
        <v>19</v>
      </c>
      <c r="F415" s="248" t="s">
        <v>81</v>
      </c>
      <c r="G415" s="246"/>
      <c r="H415" s="249">
        <v>2</v>
      </c>
      <c r="I415" s="250"/>
      <c r="J415" s="246"/>
      <c r="K415" s="246"/>
      <c r="L415" s="251"/>
      <c r="M415" s="252"/>
      <c r="N415" s="253"/>
      <c r="O415" s="253"/>
      <c r="P415" s="253"/>
      <c r="Q415" s="253"/>
      <c r="R415" s="253"/>
      <c r="S415" s="253"/>
      <c r="T415" s="25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55" t="s">
        <v>163</v>
      </c>
      <c r="AU415" s="255" t="s">
        <v>81</v>
      </c>
      <c r="AV415" s="14" t="s">
        <v>81</v>
      </c>
      <c r="AW415" s="14" t="s">
        <v>36</v>
      </c>
      <c r="AX415" s="14" t="s">
        <v>79</v>
      </c>
      <c r="AY415" s="255" t="s">
        <v>152</v>
      </c>
    </row>
    <row r="416" spans="1:65" s="2" customFormat="1" ht="14.4" customHeight="1">
      <c r="A416" s="40"/>
      <c r="B416" s="41"/>
      <c r="C416" s="217" t="s">
        <v>411</v>
      </c>
      <c r="D416" s="217" t="s">
        <v>154</v>
      </c>
      <c r="E416" s="218" t="s">
        <v>804</v>
      </c>
      <c r="F416" s="219" t="s">
        <v>805</v>
      </c>
      <c r="G416" s="220" t="s">
        <v>212</v>
      </c>
      <c r="H416" s="221">
        <v>2</v>
      </c>
      <c r="I416" s="222"/>
      <c r="J416" s="223">
        <f>ROUND(I416*H416,2)</f>
        <v>0</v>
      </c>
      <c r="K416" s="219" t="s">
        <v>158</v>
      </c>
      <c r="L416" s="46"/>
      <c r="M416" s="224" t="s">
        <v>19</v>
      </c>
      <c r="N416" s="225" t="s">
        <v>44</v>
      </c>
      <c r="O416" s="86"/>
      <c r="P416" s="226">
        <f>O416*H416</f>
        <v>0</v>
      </c>
      <c r="Q416" s="226">
        <v>0</v>
      </c>
      <c r="R416" s="226">
        <f>Q416*H416</f>
        <v>0</v>
      </c>
      <c r="S416" s="226">
        <v>0</v>
      </c>
      <c r="T416" s="227">
        <f>S416*H416</f>
        <v>0</v>
      </c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R416" s="228" t="s">
        <v>159</v>
      </c>
      <c r="AT416" s="228" t="s">
        <v>154</v>
      </c>
      <c r="AU416" s="228" t="s">
        <v>81</v>
      </c>
      <c r="AY416" s="19" t="s">
        <v>152</v>
      </c>
      <c r="BE416" s="229">
        <f>IF(N416="základní",J416,0)</f>
        <v>0</v>
      </c>
      <c r="BF416" s="229">
        <f>IF(N416="snížená",J416,0)</f>
        <v>0</v>
      </c>
      <c r="BG416" s="229">
        <f>IF(N416="zákl. přenesená",J416,0)</f>
        <v>0</v>
      </c>
      <c r="BH416" s="229">
        <f>IF(N416="sníž. přenesená",J416,0)</f>
        <v>0</v>
      </c>
      <c r="BI416" s="229">
        <f>IF(N416="nulová",J416,0)</f>
        <v>0</v>
      </c>
      <c r="BJ416" s="19" t="s">
        <v>79</v>
      </c>
      <c r="BK416" s="229">
        <f>ROUND(I416*H416,2)</f>
        <v>0</v>
      </c>
      <c r="BL416" s="19" t="s">
        <v>159</v>
      </c>
      <c r="BM416" s="228" t="s">
        <v>806</v>
      </c>
    </row>
    <row r="417" spans="1:47" s="2" customFormat="1" ht="12">
      <c r="A417" s="40"/>
      <c r="B417" s="41"/>
      <c r="C417" s="42"/>
      <c r="D417" s="230" t="s">
        <v>161</v>
      </c>
      <c r="E417" s="42"/>
      <c r="F417" s="231" t="s">
        <v>807</v>
      </c>
      <c r="G417" s="42"/>
      <c r="H417" s="42"/>
      <c r="I417" s="232"/>
      <c r="J417" s="42"/>
      <c r="K417" s="42"/>
      <c r="L417" s="46"/>
      <c r="M417" s="233"/>
      <c r="N417" s="234"/>
      <c r="O417" s="86"/>
      <c r="P417" s="86"/>
      <c r="Q417" s="86"/>
      <c r="R417" s="86"/>
      <c r="S417" s="86"/>
      <c r="T417" s="87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  <c r="AE417" s="40"/>
      <c r="AT417" s="19" t="s">
        <v>161</v>
      </c>
      <c r="AU417" s="19" t="s">
        <v>81</v>
      </c>
    </row>
    <row r="418" spans="1:51" s="13" customFormat="1" ht="12">
      <c r="A418" s="13"/>
      <c r="B418" s="235"/>
      <c r="C418" s="236"/>
      <c r="D418" s="230" t="s">
        <v>163</v>
      </c>
      <c r="E418" s="237" t="s">
        <v>19</v>
      </c>
      <c r="F418" s="238" t="s">
        <v>803</v>
      </c>
      <c r="G418" s="236"/>
      <c r="H418" s="237" t="s">
        <v>19</v>
      </c>
      <c r="I418" s="239"/>
      <c r="J418" s="236"/>
      <c r="K418" s="236"/>
      <c r="L418" s="240"/>
      <c r="M418" s="241"/>
      <c r="N418" s="242"/>
      <c r="O418" s="242"/>
      <c r="P418" s="242"/>
      <c r="Q418" s="242"/>
      <c r="R418" s="242"/>
      <c r="S418" s="242"/>
      <c r="T418" s="24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44" t="s">
        <v>163</v>
      </c>
      <c r="AU418" s="244" t="s">
        <v>81</v>
      </c>
      <c r="AV418" s="13" t="s">
        <v>79</v>
      </c>
      <c r="AW418" s="13" t="s">
        <v>36</v>
      </c>
      <c r="AX418" s="13" t="s">
        <v>73</v>
      </c>
      <c r="AY418" s="244" t="s">
        <v>152</v>
      </c>
    </row>
    <row r="419" spans="1:51" s="14" customFormat="1" ht="12">
      <c r="A419" s="14"/>
      <c r="B419" s="245"/>
      <c r="C419" s="246"/>
      <c r="D419" s="230" t="s">
        <v>163</v>
      </c>
      <c r="E419" s="247" t="s">
        <v>19</v>
      </c>
      <c r="F419" s="248" t="s">
        <v>81</v>
      </c>
      <c r="G419" s="246"/>
      <c r="H419" s="249">
        <v>2</v>
      </c>
      <c r="I419" s="250"/>
      <c r="J419" s="246"/>
      <c r="K419" s="246"/>
      <c r="L419" s="251"/>
      <c r="M419" s="252"/>
      <c r="N419" s="253"/>
      <c r="O419" s="253"/>
      <c r="P419" s="253"/>
      <c r="Q419" s="253"/>
      <c r="R419" s="253"/>
      <c r="S419" s="253"/>
      <c r="T419" s="25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55" t="s">
        <v>163</v>
      </c>
      <c r="AU419" s="255" t="s">
        <v>81</v>
      </c>
      <c r="AV419" s="14" t="s">
        <v>81</v>
      </c>
      <c r="AW419" s="14" t="s">
        <v>36</v>
      </c>
      <c r="AX419" s="14" t="s">
        <v>79</v>
      </c>
      <c r="AY419" s="255" t="s">
        <v>152</v>
      </c>
    </row>
    <row r="420" spans="1:65" s="2" customFormat="1" ht="14.4" customHeight="1">
      <c r="A420" s="40"/>
      <c r="B420" s="41"/>
      <c r="C420" s="267" t="s">
        <v>418</v>
      </c>
      <c r="D420" s="267" t="s">
        <v>360</v>
      </c>
      <c r="E420" s="268" t="s">
        <v>808</v>
      </c>
      <c r="F420" s="269" t="s">
        <v>809</v>
      </c>
      <c r="G420" s="270" t="s">
        <v>538</v>
      </c>
      <c r="H420" s="271">
        <v>2</v>
      </c>
      <c r="I420" s="272"/>
      <c r="J420" s="273">
        <f>ROUND(I420*H420,2)</f>
        <v>0</v>
      </c>
      <c r="K420" s="269" t="s">
        <v>19</v>
      </c>
      <c r="L420" s="274"/>
      <c r="M420" s="275" t="s">
        <v>19</v>
      </c>
      <c r="N420" s="276" t="s">
        <v>44</v>
      </c>
      <c r="O420" s="86"/>
      <c r="P420" s="226">
        <f>O420*H420</f>
        <v>0</v>
      </c>
      <c r="Q420" s="226">
        <v>0</v>
      </c>
      <c r="R420" s="226">
        <f>Q420*H420</f>
        <v>0</v>
      </c>
      <c r="S420" s="226">
        <v>0</v>
      </c>
      <c r="T420" s="227">
        <f>S420*H420</f>
        <v>0</v>
      </c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R420" s="228" t="s">
        <v>216</v>
      </c>
      <c r="AT420" s="228" t="s">
        <v>360</v>
      </c>
      <c r="AU420" s="228" t="s">
        <v>81</v>
      </c>
      <c r="AY420" s="19" t="s">
        <v>152</v>
      </c>
      <c r="BE420" s="229">
        <f>IF(N420="základní",J420,0)</f>
        <v>0</v>
      </c>
      <c r="BF420" s="229">
        <f>IF(N420="snížená",J420,0)</f>
        <v>0</v>
      </c>
      <c r="BG420" s="229">
        <f>IF(N420="zákl. přenesená",J420,0)</f>
        <v>0</v>
      </c>
      <c r="BH420" s="229">
        <f>IF(N420="sníž. přenesená",J420,0)</f>
        <v>0</v>
      </c>
      <c r="BI420" s="229">
        <f>IF(N420="nulová",J420,0)</f>
        <v>0</v>
      </c>
      <c r="BJ420" s="19" t="s">
        <v>79</v>
      </c>
      <c r="BK420" s="229">
        <f>ROUND(I420*H420,2)</f>
        <v>0</v>
      </c>
      <c r="BL420" s="19" t="s">
        <v>159</v>
      </c>
      <c r="BM420" s="228" t="s">
        <v>810</v>
      </c>
    </row>
    <row r="421" spans="1:47" s="2" customFormat="1" ht="12">
      <c r="A421" s="40"/>
      <c r="B421" s="41"/>
      <c r="C421" s="42"/>
      <c r="D421" s="230" t="s">
        <v>161</v>
      </c>
      <c r="E421" s="42"/>
      <c r="F421" s="231" t="s">
        <v>809</v>
      </c>
      <c r="G421" s="42"/>
      <c r="H421" s="42"/>
      <c r="I421" s="232"/>
      <c r="J421" s="42"/>
      <c r="K421" s="42"/>
      <c r="L421" s="46"/>
      <c r="M421" s="233"/>
      <c r="N421" s="234"/>
      <c r="O421" s="86"/>
      <c r="P421" s="86"/>
      <c r="Q421" s="86"/>
      <c r="R421" s="86"/>
      <c r="S421" s="86"/>
      <c r="T421" s="87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T421" s="19" t="s">
        <v>161</v>
      </c>
      <c r="AU421" s="19" t="s">
        <v>81</v>
      </c>
    </row>
    <row r="422" spans="1:51" s="13" customFormat="1" ht="12">
      <c r="A422" s="13"/>
      <c r="B422" s="235"/>
      <c r="C422" s="236"/>
      <c r="D422" s="230" t="s">
        <v>163</v>
      </c>
      <c r="E422" s="237" t="s">
        <v>19</v>
      </c>
      <c r="F422" s="238" t="s">
        <v>803</v>
      </c>
      <c r="G422" s="236"/>
      <c r="H422" s="237" t="s">
        <v>19</v>
      </c>
      <c r="I422" s="239"/>
      <c r="J422" s="236"/>
      <c r="K422" s="236"/>
      <c r="L422" s="240"/>
      <c r="M422" s="241"/>
      <c r="N422" s="242"/>
      <c r="O422" s="242"/>
      <c r="P422" s="242"/>
      <c r="Q422" s="242"/>
      <c r="R422" s="242"/>
      <c r="S422" s="242"/>
      <c r="T422" s="24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44" t="s">
        <v>163</v>
      </c>
      <c r="AU422" s="244" t="s">
        <v>81</v>
      </c>
      <c r="AV422" s="13" t="s">
        <v>79</v>
      </c>
      <c r="AW422" s="13" t="s">
        <v>36</v>
      </c>
      <c r="AX422" s="13" t="s">
        <v>73</v>
      </c>
      <c r="AY422" s="244" t="s">
        <v>152</v>
      </c>
    </row>
    <row r="423" spans="1:51" s="14" customFormat="1" ht="12">
      <c r="A423" s="14"/>
      <c r="B423" s="245"/>
      <c r="C423" s="246"/>
      <c r="D423" s="230" t="s">
        <v>163</v>
      </c>
      <c r="E423" s="247" t="s">
        <v>19</v>
      </c>
      <c r="F423" s="248" t="s">
        <v>81</v>
      </c>
      <c r="G423" s="246"/>
      <c r="H423" s="249">
        <v>2</v>
      </c>
      <c r="I423" s="250"/>
      <c r="J423" s="246"/>
      <c r="K423" s="246"/>
      <c r="L423" s="251"/>
      <c r="M423" s="252"/>
      <c r="N423" s="253"/>
      <c r="O423" s="253"/>
      <c r="P423" s="253"/>
      <c r="Q423" s="253"/>
      <c r="R423" s="253"/>
      <c r="S423" s="253"/>
      <c r="T423" s="25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55" t="s">
        <v>163</v>
      </c>
      <c r="AU423" s="255" t="s">
        <v>81</v>
      </c>
      <c r="AV423" s="14" t="s">
        <v>81</v>
      </c>
      <c r="AW423" s="14" t="s">
        <v>36</v>
      </c>
      <c r="AX423" s="14" t="s">
        <v>79</v>
      </c>
      <c r="AY423" s="255" t="s">
        <v>152</v>
      </c>
    </row>
    <row r="424" spans="1:65" s="2" customFormat="1" ht="14.4" customHeight="1">
      <c r="A424" s="40"/>
      <c r="B424" s="41"/>
      <c r="C424" s="217" t="s">
        <v>425</v>
      </c>
      <c r="D424" s="217" t="s">
        <v>154</v>
      </c>
      <c r="E424" s="218" t="s">
        <v>811</v>
      </c>
      <c r="F424" s="219" t="s">
        <v>812</v>
      </c>
      <c r="G424" s="220" t="s">
        <v>212</v>
      </c>
      <c r="H424" s="221">
        <v>2</v>
      </c>
      <c r="I424" s="222"/>
      <c r="J424" s="223">
        <f>ROUND(I424*H424,2)</f>
        <v>0</v>
      </c>
      <c r="K424" s="219" t="s">
        <v>158</v>
      </c>
      <c r="L424" s="46"/>
      <c r="M424" s="224" t="s">
        <v>19</v>
      </c>
      <c r="N424" s="225" t="s">
        <v>44</v>
      </c>
      <c r="O424" s="86"/>
      <c r="P424" s="226">
        <f>O424*H424</f>
        <v>0</v>
      </c>
      <c r="Q424" s="226">
        <v>6E-05</v>
      </c>
      <c r="R424" s="226">
        <f>Q424*H424</f>
        <v>0.00012</v>
      </c>
      <c r="S424" s="226">
        <v>0</v>
      </c>
      <c r="T424" s="227">
        <f>S424*H424</f>
        <v>0</v>
      </c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R424" s="228" t="s">
        <v>159</v>
      </c>
      <c r="AT424" s="228" t="s">
        <v>154</v>
      </c>
      <c r="AU424" s="228" t="s">
        <v>81</v>
      </c>
      <c r="AY424" s="19" t="s">
        <v>152</v>
      </c>
      <c r="BE424" s="229">
        <f>IF(N424="základní",J424,0)</f>
        <v>0</v>
      </c>
      <c r="BF424" s="229">
        <f>IF(N424="snížená",J424,0)</f>
        <v>0</v>
      </c>
      <c r="BG424" s="229">
        <f>IF(N424="zákl. přenesená",J424,0)</f>
        <v>0</v>
      </c>
      <c r="BH424" s="229">
        <f>IF(N424="sníž. přenesená",J424,0)</f>
        <v>0</v>
      </c>
      <c r="BI424" s="229">
        <f>IF(N424="nulová",J424,0)</f>
        <v>0</v>
      </c>
      <c r="BJ424" s="19" t="s">
        <v>79</v>
      </c>
      <c r="BK424" s="229">
        <f>ROUND(I424*H424,2)</f>
        <v>0</v>
      </c>
      <c r="BL424" s="19" t="s">
        <v>159</v>
      </c>
      <c r="BM424" s="228" t="s">
        <v>813</v>
      </c>
    </row>
    <row r="425" spans="1:47" s="2" customFormat="1" ht="12">
      <c r="A425" s="40"/>
      <c r="B425" s="41"/>
      <c r="C425" s="42"/>
      <c r="D425" s="230" t="s">
        <v>161</v>
      </c>
      <c r="E425" s="42"/>
      <c r="F425" s="231" t="s">
        <v>814</v>
      </c>
      <c r="G425" s="42"/>
      <c r="H425" s="42"/>
      <c r="I425" s="232"/>
      <c r="J425" s="42"/>
      <c r="K425" s="42"/>
      <c r="L425" s="46"/>
      <c r="M425" s="233"/>
      <c r="N425" s="234"/>
      <c r="O425" s="86"/>
      <c r="P425" s="86"/>
      <c r="Q425" s="86"/>
      <c r="R425" s="86"/>
      <c r="S425" s="86"/>
      <c r="T425" s="87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  <c r="AT425" s="19" t="s">
        <v>161</v>
      </c>
      <c r="AU425" s="19" t="s">
        <v>81</v>
      </c>
    </row>
    <row r="426" spans="1:51" s="13" customFormat="1" ht="12">
      <c r="A426" s="13"/>
      <c r="B426" s="235"/>
      <c r="C426" s="236"/>
      <c r="D426" s="230" t="s">
        <v>163</v>
      </c>
      <c r="E426" s="237" t="s">
        <v>19</v>
      </c>
      <c r="F426" s="238" t="s">
        <v>803</v>
      </c>
      <c r="G426" s="236"/>
      <c r="H426" s="237" t="s">
        <v>19</v>
      </c>
      <c r="I426" s="239"/>
      <c r="J426" s="236"/>
      <c r="K426" s="236"/>
      <c r="L426" s="240"/>
      <c r="M426" s="241"/>
      <c r="N426" s="242"/>
      <c r="O426" s="242"/>
      <c r="P426" s="242"/>
      <c r="Q426" s="242"/>
      <c r="R426" s="242"/>
      <c r="S426" s="242"/>
      <c r="T426" s="24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44" t="s">
        <v>163</v>
      </c>
      <c r="AU426" s="244" t="s">
        <v>81</v>
      </c>
      <c r="AV426" s="13" t="s">
        <v>79</v>
      </c>
      <c r="AW426" s="13" t="s">
        <v>36</v>
      </c>
      <c r="AX426" s="13" t="s">
        <v>73</v>
      </c>
      <c r="AY426" s="244" t="s">
        <v>152</v>
      </c>
    </row>
    <row r="427" spans="1:51" s="14" customFormat="1" ht="12">
      <c r="A427" s="14"/>
      <c r="B427" s="245"/>
      <c r="C427" s="246"/>
      <c r="D427" s="230" t="s">
        <v>163</v>
      </c>
      <c r="E427" s="247" t="s">
        <v>19</v>
      </c>
      <c r="F427" s="248" t="s">
        <v>81</v>
      </c>
      <c r="G427" s="246"/>
      <c r="H427" s="249">
        <v>2</v>
      </c>
      <c r="I427" s="250"/>
      <c r="J427" s="246"/>
      <c r="K427" s="246"/>
      <c r="L427" s="251"/>
      <c r="M427" s="252"/>
      <c r="N427" s="253"/>
      <c r="O427" s="253"/>
      <c r="P427" s="253"/>
      <c r="Q427" s="253"/>
      <c r="R427" s="253"/>
      <c r="S427" s="253"/>
      <c r="T427" s="25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55" t="s">
        <v>163</v>
      </c>
      <c r="AU427" s="255" t="s">
        <v>81</v>
      </c>
      <c r="AV427" s="14" t="s">
        <v>81</v>
      </c>
      <c r="AW427" s="14" t="s">
        <v>36</v>
      </c>
      <c r="AX427" s="14" t="s">
        <v>79</v>
      </c>
      <c r="AY427" s="255" t="s">
        <v>152</v>
      </c>
    </row>
    <row r="428" spans="1:65" s="2" customFormat="1" ht="14.4" customHeight="1">
      <c r="A428" s="40"/>
      <c r="B428" s="41"/>
      <c r="C428" s="267" t="s">
        <v>430</v>
      </c>
      <c r="D428" s="267" t="s">
        <v>360</v>
      </c>
      <c r="E428" s="268" t="s">
        <v>815</v>
      </c>
      <c r="F428" s="269" t="s">
        <v>816</v>
      </c>
      <c r="G428" s="270" t="s">
        <v>212</v>
      </c>
      <c r="H428" s="271">
        <v>6</v>
      </c>
      <c r="I428" s="272"/>
      <c r="J428" s="273">
        <f>ROUND(I428*H428,2)</f>
        <v>0</v>
      </c>
      <c r="K428" s="269" t="s">
        <v>19</v>
      </c>
      <c r="L428" s="274"/>
      <c r="M428" s="275" t="s">
        <v>19</v>
      </c>
      <c r="N428" s="276" t="s">
        <v>44</v>
      </c>
      <c r="O428" s="86"/>
      <c r="P428" s="226">
        <f>O428*H428</f>
        <v>0</v>
      </c>
      <c r="Q428" s="226">
        <v>0.003</v>
      </c>
      <c r="R428" s="226">
        <f>Q428*H428</f>
        <v>0.018000000000000002</v>
      </c>
      <c r="S428" s="226">
        <v>0</v>
      </c>
      <c r="T428" s="227">
        <f>S428*H428</f>
        <v>0</v>
      </c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R428" s="228" t="s">
        <v>216</v>
      </c>
      <c r="AT428" s="228" t="s">
        <v>360</v>
      </c>
      <c r="AU428" s="228" t="s">
        <v>81</v>
      </c>
      <c r="AY428" s="19" t="s">
        <v>152</v>
      </c>
      <c r="BE428" s="229">
        <f>IF(N428="základní",J428,0)</f>
        <v>0</v>
      </c>
      <c r="BF428" s="229">
        <f>IF(N428="snížená",J428,0)</f>
        <v>0</v>
      </c>
      <c r="BG428" s="229">
        <f>IF(N428="zákl. přenesená",J428,0)</f>
        <v>0</v>
      </c>
      <c r="BH428" s="229">
        <f>IF(N428="sníž. přenesená",J428,0)</f>
        <v>0</v>
      </c>
      <c r="BI428" s="229">
        <f>IF(N428="nulová",J428,0)</f>
        <v>0</v>
      </c>
      <c r="BJ428" s="19" t="s">
        <v>79</v>
      </c>
      <c r="BK428" s="229">
        <f>ROUND(I428*H428,2)</f>
        <v>0</v>
      </c>
      <c r="BL428" s="19" t="s">
        <v>159</v>
      </c>
      <c r="BM428" s="228" t="s">
        <v>817</v>
      </c>
    </row>
    <row r="429" spans="1:47" s="2" customFormat="1" ht="12">
      <c r="A429" s="40"/>
      <c r="B429" s="41"/>
      <c r="C429" s="42"/>
      <c r="D429" s="230" t="s">
        <v>161</v>
      </c>
      <c r="E429" s="42"/>
      <c r="F429" s="231" t="s">
        <v>816</v>
      </c>
      <c r="G429" s="42"/>
      <c r="H429" s="42"/>
      <c r="I429" s="232"/>
      <c r="J429" s="42"/>
      <c r="K429" s="42"/>
      <c r="L429" s="46"/>
      <c r="M429" s="233"/>
      <c r="N429" s="234"/>
      <c r="O429" s="86"/>
      <c r="P429" s="86"/>
      <c r="Q429" s="86"/>
      <c r="R429" s="86"/>
      <c r="S429" s="86"/>
      <c r="T429" s="87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T429" s="19" t="s">
        <v>161</v>
      </c>
      <c r="AU429" s="19" t="s">
        <v>81</v>
      </c>
    </row>
    <row r="430" spans="1:51" s="13" customFormat="1" ht="12">
      <c r="A430" s="13"/>
      <c r="B430" s="235"/>
      <c r="C430" s="236"/>
      <c r="D430" s="230" t="s">
        <v>163</v>
      </c>
      <c r="E430" s="237" t="s">
        <v>19</v>
      </c>
      <c r="F430" s="238" t="s">
        <v>818</v>
      </c>
      <c r="G430" s="236"/>
      <c r="H430" s="237" t="s">
        <v>19</v>
      </c>
      <c r="I430" s="239"/>
      <c r="J430" s="236"/>
      <c r="K430" s="236"/>
      <c r="L430" s="240"/>
      <c r="M430" s="241"/>
      <c r="N430" s="242"/>
      <c r="O430" s="242"/>
      <c r="P430" s="242"/>
      <c r="Q430" s="242"/>
      <c r="R430" s="242"/>
      <c r="S430" s="242"/>
      <c r="T430" s="24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44" t="s">
        <v>163</v>
      </c>
      <c r="AU430" s="244" t="s">
        <v>81</v>
      </c>
      <c r="AV430" s="13" t="s">
        <v>79</v>
      </c>
      <c r="AW430" s="13" t="s">
        <v>36</v>
      </c>
      <c r="AX430" s="13" t="s">
        <v>73</v>
      </c>
      <c r="AY430" s="244" t="s">
        <v>152</v>
      </c>
    </row>
    <row r="431" spans="1:51" s="14" customFormat="1" ht="12">
      <c r="A431" s="14"/>
      <c r="B431" s="245"/>
      <c r="C431" s="246"/>
      <c r="D431" s="230" t="s">
        <v>163</v>
      </c>
      <c r="E431" s="247" t="s">
        <v>19</v>
      </c>
      <c r="F431" s="248" t="s">
        <v>819</v>
      </c>
      <c r="G431" s="246"/>
      <c r="H431" s="249">
        <v>6</v>
      </c>
      <c r="I431" s="250"/>
      <c r="J431" s="246"/>
      <c r="K431" s="246"/>
      <c r="L431" s="251"/>
      <c r="M431" s="252"/>
      <c r="N431" s="253"/>
      <c r="O431" s="253"/>
      <c r="P431" s="253"/>
      <c r="Q431" s="253"/>
      <c r="R431" s="253"/>
      <c r="S431" s="253"/>
      <c r="T431" s="25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55" t="s">
        <v>163</v>
      </c>
      <c r="AU431" s="255" t="s">
        <v>81</v>
      </c>
      <c r="AV431" s="14" t="s">
        <v>81</v>
      </c>
      <c r="AW431" s="14" t="s">
        <v>36</v>
      </c>
      <c r="AX431" s="14" t="s">
        <v>73</v>
      </c>
      <c r="AY431" s="255" t="s">
        <v>152</v>
      </c>
    </row>
    <row r="432" spans="1:51" s="15" customFormat="1" ht="12">
      <c r="A432" s="15"/>
      <c r="B432" s="256"/>
      <c r="C432" s="257"/>
      <c r="D432" s="230" t="s">
        <v>163</v>
      </c>
      <c r="E432" s="258" t="s">
        <v>19</v>
      </c>
      <c r="F432" s="259" t="s">
        <v>167</v>
      </c>
      <c r="G432" s="257"/>
      <c r="H432" s="260">
        <v>6</v>
      </c>
      <c r="I432" s="261"/>
      <c r="J432" s="257"/>
      <c r="K432" s="257"/>
      <c r="L432" s="262"/>
      <c r="M432" s="263"/>
      <c r="N432" s="264"/>
      <c r="O432" s="264"/>
      <c r="P432" s="264"/>
      <c r="Q432" s="264"/>
      <c r="R432" s="264"/>
      <c r="S432" s="264"/>
      <c r="T432" s="26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T432" s="266" t="s">
        <v>163</v>
      </c>
      <c r="AU432" s="266" t="s">
        <v>81</v>
      </c>
      <c r="AV432" s="15" t="s">
        <v>159</v>
      </c>
      <c r="AW432" s="15" t="s">
        <v>36</v>
      </c>
      <c r="AX432" s="15" t="s">
        <v>79</v>
      </c>
      <c r="AY432" s="266" t="s">
        <v>152</v>
      </c>
    </row>
    <row r="433" spans="1:65" s="2" customFormat="1" ht="14.4" customHeight="1">
      <c r="A433" s="40"/>
      <c r="B433" s="41"/>
      <c r="C433" s="217" t="s">
        <v>437</v>
      </c>
      <c r="D433" s="217" t="s">
        <v>154</v>
      </c>
      <c r="E433" s="218" t="s">
        <v>820</v>
      </c>
      <c r="F433" s="219" t="s">
        <v>821</v>
      </c>
      <c r="G433" s="220" t="s">
        <v>157</v>
      </c>
      <c r="H433" s="221">
        <v>1.507</v>
      </c>
      <c r="I433" s="222"/>
      <c r="J433" s="223">
        <f>ROUND(I433*H433,2)</f>
        <v>0</v>
      </c>
      <c r="K433" s="219" t="s">
        <v>158</v>
      </c>
      <c r="L433" s="46"/>
      <c r="M433" s="224" t="s">
        <v>19</v>
      </c>
      <c r="N433" s="225" t="s">
        <v>44</v>
      </c>
      <c r="O433" s="86"/>
      <c r="P433" s="226">
        <f>O433*H433</f>
        <v>0</v>
      </c>
      <c r="Q433" s="226">
        <v>0.00036</v>
      </c>
      <c r="R433" s="226">
        <f>Q433*H433</f>
        <v>0.00054252</v>
      </c>
      <c r="S433" s="226">
        <v>0</v>
      </c>
      <c r="T433" s="227">
        <f>S433*H433</f>
        <v>0</v>
      </c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  <c r="AE433" s="40"/>
      <c r="AR433" s="228" t="s">
        <v>159</v>
      </c>
      <c r="AT433" s="228" t="s">
        <v>154</v>
      </c>
      <c r="AU433" s="228" t="s">
        <v>81</v>
      </c>
      <c r="AY433" s="19" t="s">
        <v>152</v>
      </c>
      <c r="BE433" s="229">
        <f>IF(N433="základní",J433,0)</f>
        <v>0</v>
      </c>
      <c r="BF433" s="229">
        <f>IF(N433="snížená",J433,0)</f>
        <v>0</v>
      </c>
      <c r="BG433" s="229">
        <f>IF(N433="zákl. přenesená",J433,0)</f>
        <v>0</v>
      </c>
      <c r="BH433" s="229">
        <f>IF(N433="sníž. přenesená",J433,0)</f>
        <v>0</v>
      </c>
      <c r="BI433" s="229">
        <f>IF(N433="nulová",J433,0)</f>
        <v>0</v>
      </c>
      <c r="BJ433" s="19" t="s">
        <v>79</v>
      </c>
      <c r="BK433" s="229">
        <f>ROUND(I433*H433,2)</f>
        <v>0</v>
      </c>
      <c r="BL433" s="19" t="s">
        <v>159</v>
      </c>
      <c r="BM433" s="228" t="s">
        <v>822</v>
      </c>
    </row>
    <row r="434" spans="1:47" s="2" customFormat="1" ht="12">
      <c r="A434" s="40"/>
      <c r="B434" s="41"/>
      <c r="C434" s="42"/>
      <c r="D434" s="230" t="s">
        <v>161</v>
      </c>
      <c r="E434" s="42"/>
      <c r="F434" s="231" t="s">
        <v>823</v>
      </c>
      <c r="G434" s="42"/>
      <c r="H434" s="42"/>
      <c r="I434" s="232"/>
      <c r="J434" s="42"/>
      <c r="K434" s="42"/>
      <c r="L434" s="46"/>
      <c r="M434" s="233"/>
      <c r="N434" s="234"/>
      <c r="O434" s="86"/>
      <c r="P434" s="86"/>
      <c r="Q434" s="86"/>
      <c r="R434" s="86"/>
      <c r="S434" s="86"/>
      <c r="T434" s="87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T434" s="19" t="s">
        <v>161</v>
      </c>
      <c r="AU434" s="19" t="s">
        <v>81</v>
      </c>
    </row>
    <row r="435" spans="1:51" s="13" customFormat="1" ht="12">
      <c r="A435" s="13"/>
      <c r="B435" s="235"/>
      <c r="C435" s="236"/>
      <c r="D435" s="230" t="s">
        <v>163</v>
      </c>
      <c r="E435" s="237" t="s">
        <v>19</v>
      </c>
      <c r="F435" s="238" t="s">
        <v>803</v>
      </c>
      <c r="G435" s="236"/>
      <c r="H435" s="237" t="s">
        <v>19</v>
      </c>
      <c r="I435" s="239"/>
      <c r="J435" s="236"/>
      <c r="K435" s="236"/>
      <c r="L435" s="240"/>
      <c r="M435" s="241"/>
      <c r="N435" s="242"/>
      <c r="O435" s="242"/>
      <c r="P435" s="242"/>
      <c r="Q435" s="242"/>
      <c r="R435" s="242"/>
      <c r="S435" s="242"/>
      <c r="T435" s="24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44" t="s">
        <v>163</v>
      </c>
      <c r="AU435" s="244" t="s">
        <v>81</v>
      </c>
      <c r="AV435" s="13" t="s">
        <v>79</v>
      </c>
      <c r="AW435" s="13" t="s">
        <v>36</v>
      </c>
      <c r="AX435" s="13" t="s">
        <v>73</v>
      </c>
      <c r="AY435" s="244" t="s">
        <v>152</v>
      </c>
    </row>
    <row r="436" spans="1:51" s="14" customFormat="1" ht="12">
      <c r="A436" s="14"/>
      <c r="B436" s="245"/>
      <c r="C436" s="246"/>
      <c r="D436" s="230" t="s">
        <v>163</v>
      </c>
      <c r="E436" s="247" t="s">
        <v>19</v>
      </c>
      <c r="F436" s="248" t="s">
        <v>824</v>
      </c>
      <c r="G436" s="246"/>
      <c r="H436" s="249">
        <v>1.5072</v>
      </c>
      <c r="I436" s="250"/>
      <c r="J436" s="246"/>
      <c r="K436" s="246"/>
      <c r="L436" s="251"/>
      <c r="M436" s="252"/>
      <c r="N436" s="253"/>
      <c r="O436" s="253"/>
      <c r="P436" s="253"/>
      <c r="Q436" s="253"/>
      <c r="R436" s="253"/>
      <c r="S436" s="253"/>
      <c r="T436" s="25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55" t="s">
        <v>163</v>
      </c>
      <c r="AU436" s="255" t="s">
        <v>81</v>
      </c>
      <c r="AV436" s="14" t="s">
        <v>81</v>
      </c>
      <c r="AW436" s="14" t="s">
        <v>36</v>
      </c>
      <c r="AX436" s="14" t="s">
        <v>73</v>
      </c>
      <c r="AY436" s="255" t="s">
        <v>152</v>
      </c>
    </row>
    <row r="437" spans="1:51" s="15" customFormat="1" ht="12">
      <c r="A437" s="15"/>
      <c r="B437" s="256"/>
      <c r="C437" s="257"/>
      <c r="D437" s="230" t="s">
        <v>163</v>
      </c>
      <c r="E437" s="258" t="s">
        <v>19</v>
      </c>
      <c r="F437" s="259" t="s">
        <v>167</v>
      </c>
      <c r="G437" s="257"/>
      <c r="H437" s="260">
        <v>1.5072</v>
      </c>
      <c r="I437" s="261"/>
      <c r="J437" s="257"/>
      <c r="K437" s="257"/>
      <c r="L437" s="262"/>
      <c r="M437" s="263"/>
      <c r="N437" s="264"/>
      <c r="O437" s="264"/>
      <c r="P437" s="264"/>
      <c r="Q437" s="264"/>
      <c r="R437" s="264"/>
      <c r="S437" s="264"/>
      <c r="T437" s="26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T437" s="266" t="s">
        <v>163</v>
      </c>
      <c r="AU437" s="266" t="s">
        <v>81</v>
      </c>
      <c r="AV437" s="15" t="s">
        <v>159</v>
      </c>
      <c r="AW437" s="15" t="s">
        <v>36</v>
      </c>
      <c r="AX437" s="15" t="s">
        <v>79</v>
      </c>
      <c r="AY437" s="266" t="s">
        <v>152</v>
      </c>
    </row>
    <row r="438" spans="1:65" s="2" customFormat="1" ht="14.4" customHeight="1">
      <c r="A438" s="40"/>
      <c r="B438" s="41"/>
      <c r="C438" s="217" t="s">
        <v>443</v>
      </c>
      <c r="D438" s="217" t="s">
        <v>154</v>
      </c>
      <c r="E438" s="218" t="s">
        <v>825</v>
      </c>
      <c r="F438" s="219" t="s">
        <v>826</v>
      </c>
      <c r="G438" s="220" t="s">
        <v>157</v>
      </c>
      <c r="H438" s="221">
        <v>2099.802</v>
      </c>
      <c r="I438" s="222"/>
      <c r="J438" s="223">
        <f>ROUND(I438*H438,2)</f>
        <v>0</v>
      </c>
      <c r="K438" s="219" t="s">
        <v>158</v>
      </c>
      <c r="L438" s="46"/>
      <c r="M438" s="224" t="s">
        <v>19</v>
      </c>
      <c r="N438" s="225" t="s">
        <v>44</v>
      </c>
      <c r="O438" s="86"/>
      <c r="P438" s="226">
        <f>O438*H438</f>
        <v>0</v>
      </c>
      <c r="Q438" s="226">
        <v>0</v>
      </c>
      <c r="R438" s="226">
        <f>Q438*H438</f>
        <v>0</v>
      </c>
      <c r="S438" s="226">
        <v>0</v>
      </c>
      <c r="T438" s="227">
        <f>S438*H438</f>
        <v>0</v>
      </c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R438" s="228" t="s">
        <v>159</v>
      </c>
      <c r="AT438" s="228" t="s">
        <v>154</v>
      </c>
      <c r="AU438" s="228" t="s">
        <v>81</v>
      </c>
      <c r="AY438" s="19" t="s">
        <v>152</v>
      </c>
      <c r="BE438" s="229">
        <f>IF(N438="základní",J438,0)</f>
        <v>0</v>
      </c>
      <c r="BF438" s="229">
        <f>IF(N438="snížená",J438,0)</f>
        <v>0</v>
      </c>
      <c r="BG438" s="229">
        <f>IF(N438="zákl. přenesená",J438,0)</f>
        <v>0</v>
      </c>
      <c r="BH438" s="229">
        <f>IF(N438="sníž. přenesená",J438,0)</f>
        <v>0</v>
      </c>
      <c r="BI438" s="229">
        <f>IF(N438="nulová",J438,0)</f>
        <v>0</v>
      </c>
      <c r="BJ438" s="19" t="s">
        <v>79</v>
      </c>
      <c r="BK438" s="229">
        <f>ROUND(I438*H438,2)</f>
        <v>0</v>
      </c>
      <c r="BL438" s="19" t="s">
        <v>159</v>
      </c>
      <c r="BM438" s="228" t="s">
        <v>827</v>
      </c>
    </row>
    <row r="439" spans="1:47" s="2" customFormat="1" ht="12">
      <c r="A439" s="40"/>
      <c r="B439" s="41"/>
      <c r="C439" s="42"/>
      <c r="D439" s="230" t="s">
        <v>161</v>
      </c>
      <c r="E439" s="42"/>
      <c r="F439" s="231" t="s">
        <v>828</v>
      </c>
      <c r="G439" s="42"/>
      <c r="H439" s="42"/>
      <c r="I439" s="232"/>
      <c r="J439" s="42"/>
      <c r="K439" s="42"/>
      <c r="L439" s="46"/>
      <c r="M439" s="233"/>
      <c r="N439" s="234"/>
      <c r="O439" s="86"/>
      <c r="P439" s="86"/>
      <c r="Q439" s="86"/>
      <c r="R439" s="86"/>
      <c r="S439" s="86"/>
      <c r="T439" s="87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  <c r="AE439" s="40"/>
      <c r="AT439" s="19" t="s">
        <v>161</v>
      </c>
      <c r="AU439" s="19" t="s">
        <v>81</v>
      </c>
    </row>
    <row r="440" spans="1:51" s="13" customFormat="1" ht="12">
      <c r="A440" s="13"/>
      <c r="B440" s="235"/>
      <c r="C440" s="236"/>
      <c r="D440" s="230" t="s">
        <v>163</v>
      </c>
      <c r="E440" s="237" t="s">
        <v>19</v>
      </c>
      <c r="F440" s="238" t="s">
        <v>829</v>
      </c>
      <c r="G440" s="236"/>
      <c r="H440" s="237" t="s">
        <v>19</v>
      </c>
      <c r="I440" s="239"/>
      <c r="J440" s="236"/>
      <c r="K440" s="236"/>
      <c r="L440" s="240"/>
      <c r="M440" s="241"/>
      <c r="N440" s="242"/>
      <c r="O440" s="242"/>
      <c r="P440" s="242"/>
      <c r="Q440" s="242"/>
      <c r="R440" s="242"/>
      <c r="S440" s="242"/>
      <c r="T440" s="24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44" t="s">
        <v>163</v>
      </c>
      <c r="AU440" s="244" t="s">
        <v>81</v>
      </c>
      <c r="AV440" s="13" t="s">
        <v>79</v>
      </c>
      <c r="AW440" s="13" t="s">
        <v>36</v>
      </c>
      <c r="AX440" s="13" t="s">
        <v>73</v>
      </c>
      <c r="AY440" s="244" t="s">
        <v>152</v>
      </c>
    </row>
    <row r="441" spans="1:51" s="14" customFormat="1" ht="12">
      <c r="A441" s="14"/>
      <c r="B441" s="245"/>
      <c r="C441" s="246"/>
      <c r="D441" s="230" t="s">
        <v>163</v>
      </c>
      <c r="E441" s="247" t="s">
        <v>19</v>
      </c>
      <c r="F441" s="248" t="s">
        <v>752</v>
      </c>
      <c r="G441" s="246"/>
      <c r="H441" s="249">
        <v>2099.802</v>
      </c>
      <c r="I441" s="250"/>
      <c r="J441" s="246"/>
      <c r="K441" s="246"/>
      <c r="L441" s="251"/>
      <c r="M441" s="252"/>
      <c r="N441" s="253"/>
      <c r="O441" s="253"/>
      <c r="P441" s="253"/>
      <c r="Q441" s="253"/>
      <c r="R441" s="253"/>
      <c r="S441" s="253"/>
      <c r="T441" s="25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55" t="s">
        <v>163</v>
      </c>
      <c r="AU441" s="255" t="s">
        <v>81</v>
      </c>
      <c r="AV441" s="14" t="s">
        <v>81</v>
      </c>
      <c r="AW441" s="14" t="s">
        <v>36</v>
      </c>
      <c r="AX441" s="14" t="s">
        <v>79</v>
      </c>
      <c r="AY441" s="255" t="s">
        <v>152</v>
      </c>
    </row>
    <row r="442" spans="1:65" s="2" customFormat="1" ht="14.4" customHeight="1">
      <c r="A442" s="40"/>
      <c r="B442" s="41"/>
      <c r="C442" s="267" t="s">
        <v>450</v>
      </c>
      <c r="D442" s="267" t="s">
        <v>360</v>
      </c>
      <c r="E442" s="268" t="s">
        <v>830</v>
      </c>
      <c r="F442" s="269" t="s">
        <v>831</v>
      </c>
      <c r="G442" s="270" t="s">
        <v>157</v>
      </c>
      <c r="H442" s="271">
        <v>2099.802</v>
      </c>
      <c r="I442" s="272"/>
      <c r="J442" s="273">
        <f>ROUND(I442*H442,2)</f>
        <v>0</v>
      </c>
      <c r="K442" s="269" t="s">
        <v>19</v>
      </c>
      <c r="L442" s="274"/>
      <c r="M442" s="275" t="s">
        <v>19</v>
      </c>
      <c r="N442" s="276" t="s">
        <v>44</v>
      </c>
      <c r="O442" s="86"/>
      <c r="P442" s="226">
        <f>O442*H442</f>
        <v>0</v>
      </c>
      <c r="Q442" s="226">
        <v>0</v>
      </c>
      <c r="R442" s="226">
        <f>Q442*H442</f>
        <v>0</v>
      </c>
      <c r="S442" s="226">
        <v>0</v>
      </c>
      <c r="T442" s="227">
        <f>S442*H442</f>
        <v>0</v>
      </c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R442" s="228" t="s">
        <v>216</v>
      </c>
      <c r="AT442" s="228" t="s">
        <v>360</v>
      </c>
      <c r="AU442" s="228" t="s">
        <v>81</v>
      </c>
      <c r="AY442" s="19" t="s">
        <v>152</v>
      </c>
      <c r="BE442" s="229">
        <f>IF(N442="základní",J442,0)</f>
        <v>0</v>
      </c>
      <c r="BF442" s="229">
        <f>IF(N442="snížená",J442,0)</f>
        <v>0</v>
      </c>
      <c r="BG442" s="229">
        <f>IF(N442="zákl. přenesená",J442,0)</f>
        <v>0</v>
      </c>
      <c r="BH442" s="229">
        <f>IF(N442="sníž. přenesená",J442,0)</f>
        <v>0</v>
      </c>
      <c r="BI442" s="229">
        <f>IF(N442="nulová",J442,0)</f>
        <v>0</v>
      </c>
      <c r="BJ442" s="19" t="s">
        <v>79</v>
      </c>
      <c r="BK442" s="229">
        <f>ROUND(I442*H442,2)</f>
        <v>0</v>
      </c>
      <c r="BL442" s="19" t="s">
        <v>159</v>
      </c>
      <c r="BM442" s="228" t="s">
        <v>832</v>
      </c>
    </row>
    <row r="443" spans="1:47" s="2" customFormat="1" ht="12">
      <c r="A443" s="40"/>
      <c r="B443" s="41"/>
      <c r="C443" s="42"/>
      <c r="D443" s="230" t="s">
        <v>161</v>
      </c>
      <c r="E443" s="42"/>
      <c r="F443" s="231" t="s">
        <v>831</v>
      </c>
      <c r="G443" s="42"/>
      <c r="H443" s="42"/>
      <c r="I443" s="232"/>
      <c r="J443" s="42"/>
      <c r="K443" s="42"/>
      <c r="L443" s="46"/>
      <c r="M443" s="233"/>
      <c r="N443" s="234"/>
      <c r="O443" s="86"/>
      <c r="P443" s="86"/>
      <c r="Q443" s="86"/>
      <c r="R443" s="86"/>
      <c r="S443" s="86"/>
      <c r="T443" s="87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T443" s="19" t="s">
        <v>161</v>
      </c>
      <c r="AU443" s="19" t="s">
        <v>81</v>
      </c>
    </row>
    <row r="444" spans="1:51" s="13" customFormat="1" ht="12">
      <c r="A444" s="13"/>
      <c r="B444" s="235"/>
      <c r="C444" s="236"/>
      <c r="D444" s="230" t="s">
        <v>163</v>
      </c>
      <c r="E444" s="237" t="s">
        <v>19</v>
      </c>
      <c r="F444" s="238" t="s">
        <v>833</v>
      </c>
      <c r="G444" s="236"/>
      <c r="H444" s="237" t="s">
        <v>19</v>
      </c>
      <c r="I444" s="239"/>
      <c r="J444" s="236"/>
      <c r="K444" s="236"/>
      <c r="L444" s="240"/>
      <c r="M444" s="241"/>
      <c r="N444" s="242"/>
      <c r="O444" s="242"/>
      <c r="P444" s="242"/>
      <c r="Q444" s="242"/>
      <c r="R444" s="242"/>
      <c r="S444" s="242"/>
      <c r="T444" s="24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44" t="s">
        <v>163</v>
      </c>
      <c r="AU444" s="244" t="s">
        <v>81</v>
      </c>
      <c r="AV444" s="13" t="s">
        <v>79</v>
      </c>
      <c r="AW444" s="13" t="s">
        <v>36</v>
      </c>
      <c r="AX444" s="13" t="s">
        <v>73</v>
      </c>
      <c r="AY444" s="244" t="s">
        <v>152</v>
      </c>
    </row>
    <row r="445" spans="1:51" s="14" customFormat="1" ht="12">
      <c r="A445" s="14"/>
      <c r="B445" s="245"/>
      <c r="C445" s="246"/>
      <c r="D445" s="230" t="s">
        <v>163</v>
      </c>
      <c r="E445" s="247" t="s">
        <v>19</v>
      </c>
      <c r="F445" s="248" t="s">
        <v>752</v>
      </c>
      <c r="G445" s="246"/>
      <c r="H445" s="249">
        <v>2099.802</v>
      </c>
      <c r="I445" s="250"/>
      <c r="J445" s="246"/>
      <c r="K445" s="246"/>
      <c r="L445" s="251"/>
      <c r="M445" s="252"/>
      <c r="N445" s="253"/>
      <c r="O445" s="253"/>
      <c r="P445" s="253"/>
      <c r="Q445" s="253"/>
      <c r="R445" s="253"/>
      <c r="S445" s="253"/>
      <c r="T445" s="25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55" t="s">
        <v>163</v>
      </c>
      <c r="AU445" s="255" t="s">
        <v>81</v>
      </c>
      <c r="AV445" s="14" t="s">
        <v>81</v>
      </c>
      <c r="AW445" s="14" t="s">
        <v>36</v>
      </c>
      <c r="AX445" s="14" t="s">
        <v>79</v>
      </c>
      <c r="AY445" s="255" t="s">
        <v>152</v>
      </c>
    </row>
    <row r="446" spans="1:65" s="2" customFormat="1" ht="14.4" customHeight="1">
      <c r="A446" s="40"/>
      <c r="B446" s="41"/>
      <c r="C446" s="217" t="s">
        <v>455</v>
      </c>
      <c r="D446" s="217" t="s">
        <v>154</v>
      </c>
      <c r="E446" s="218" t="s">
        <v>834</v>
      </c>
      <c r="F446" s="219" t="s">
        <v>835</v>
      </c>
      <c r="G446" s="220" t="s">
        <v>212</v>
      </c>
      <c r="H446" s="221">
        <v>2</v>
      </c>
      <c r="I446" s="222"/>
      <c r="J446" s="223">
        <f>ROUND(I446*H446,2)</f>
        <v>0</v>
      </c>
      <c r="K446" s="219" t="s">
        <v>158</v>
      </c>
      <c r="L446" s="46"/>
      <c r="M446" s="224" t="s">
        <v>19</v>
      </c>
      <c r="N446" s="225" t="s">
        <v>44</v>
      </c>
      <c r="O446" s="86"/>
      <c r="P446" s="226">
        <f>O446*H446</f>
        <v>0</v>
      </c>
      <c r="Q446" s="226">
        <v>0</v>
      </c>
      <c r="R446" s="226">
        <f>Q446*H446</f>
        <v>0</v>
      </c>
      <c r="S446" s="226">
        <v>0</v>
      </c>
      <c r="T446" s="227">
        <f>S446*H446</f>
        <v>0</v>
      </c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R446" s="228" t="s">
        <v>159</v>
      </c>
      <c r="AT446" s="228" t="s">
        <v>154</v>
      </c>
      <c r="AU446" s="228" t="s">
        <v>81</v>
      </c>
      <c r="AY446" s="19" t="s">
        <v>152</v>
      </c>
      <c r="BE446" s="229">
        <f>IF(N446="základní",J446,0)</f>
        <v>0</v>
      </c>
      <c r="BF446" s="229">
        <f>IF(N446="snížená",J446,0)</f>
        <v>0</v>
      </c>
      <c r="BG446" s="229">
        <f>IF(N446="zákl. přenesená",J446,0)</f>
        <v>0</v>
      </c>
      <c r="BH446" s="229">
        <f>IF(N446="sníž. přenesená",J446,0)</f>
        <v>0</v>
      </c>
      <c r="BI446" s="229">
        <f>IF(N446="nulová",J446,0)</f>
        <v>0</v>
      </c>
      <c r="BJ446" s="19" t="s">
        <v>79</v>
      </c>
      <c r="BK446" s="229">
        <f>ROUND(I446*H446,2)</f>
        <v>0</v>
      </c>
      <c r="BL446" s="19" t="s">
        <v>159</v>
      </c>
      <c r="BM446" s="228" t="s">
        <v>836</v>
      </c>
    </row>
    <row r="447" spans="1:47" s="2" customFormat="1" ht="12">
      <c r="A447" s="40"/>
      <c r="B447" s="41"/>
      <c r="C447" s="42"/>
      <c r="D447" s="230" t="s">
        <v>161</v>
      </c>
      <c r="E447" s="42"/>
      <c r="F447" s="231" t="s">
        <v>837</v>
      </c>
      <c r="G447" s="42"/>
      <c r="H447" s="42"/>
      <c r="I447" s="232"/>
      <c r="J447" s="42"/>
      <c r="K447" s="42"/>
      <c r="L447" s="46"/>
      <c r="M447" s="233"/>
      <c r="N447" s="234"/>
      <c r="O447" s="86"/>
      <c r="P447" s="86"/>
      <c r="Q447" s="86"/>
      <c r="R447" s="86"/>
      <c r="S447" s="86"/>
      <c r="T447" s="87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T447" s="19" t="s">
        <v>161</v>
      </c>
      <c r="AU447" s="19" t="s">
        <v>81</v>
      </c>
    </row>
    <row r="448" spans="1:51" s="13" customFormat="1" ht="12">
      <c r="A448" s="13"/>
      <c r="B448" s="235"/>
      <c r="C448" s="236"/>
      <c r="D448" s="230" t="s">
        <v>163</v>
      </c>
      <c r="E448" s="237" t="s">
        <v>19</v>
      </c>
      <c r="F448" s="238" t="s">
        <v>803</v>
      </c>
      <c r="G448" s="236"/>
      <c r="H448" s="237" t="s">
        <v>19</v>
      </c>
      <c r="I448" s="239"/>
      <c r="J448" s="236"/>
      <c r="K448" s="236"/>
      <c r="L448" s="240"/>
      <c r="M448" s="241"/>
      <c r="N448" s="242"/>
      <c r="O448" s="242"/>
      <c r="P448" s="242"/>
      <c r="Q448" s="242"/>
      <c r="R448" s="242"/>
      <c r="S448" s="242"/>
      <c r="T448" s="24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44" t="s">
        <v>163</v>
      </c>
      <c r="AU448" s="244" t="s">
        <v>81</v>
      </c>
      <c r="AV448" s="13" t="s">
        <v>79</v>
      </c>
      <c r="AW448" s="13" t="s">
        <v>36</v>
      </c>
      <c r="AX448" s="13" t="s">
        <v>73</v>
      </c>
      <c r="AY448" s="244" t="s">
        <v>152</v>
      </c>
    </row>
    <row r="449" spans="1:51" s="14" customFormat="1" ht="12">
      <c r="A449" s="14"/>
      <c r="B449" s="245"/>
      <c r="C449" s="246"/>
      <c r="D449" s="230" t="s">
        <v>163</v>
      </c>
      <c r="E449" s="247" t="s">
        <v>19</v>
      </c>
      <c r="F449" s="248" t="s">
        <v>81</v>
      </c>
      <c r="G449" s="246"/>
      <c r="H449" s="249">
        <v>2</v>
      </c>
      <c r="I449" s="250"/>
      <c r="J449" s="246"/>
      <c r="K449" s="246"/>
      <c r="L449" s="251"/>
      <c r="M449" s="252"/>
      <c r="N449" s="253"/>
      <c r="O449" s="253"/>
      <c r="P449" s="253"/>
      <c r="Q449" s="253"/>
      <c r="R449" s="253"/>
      <c r="S449" s="253"/>
      <c r="T449" s="25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55" t="s">
        <v>163</v>
      </c>
      <c r="AU449" s="255" t="s">
        <v>81</v>
      </c>
      <c r="AV449" s="14" t="s">
        <v>81</v>
      </c>
      <c r="AW449" s="14" t="s">
        <v>36</v>
      </c>
      <c r="AX449" s="14" t="s">
        <v>79</v>
      </c>
      <c r="AY449" s="255" t="s">
        <v>152</v>
      </c>
    </row>
    <row r="450" spans="1:65" s="2" customFormat="1" ht="14.4" customHeight="1">
      <c r="A450" s="40"/>
      <c r="B450" s="41"/>
      <c r="C450" s="217" t="s">
        <v>464</v>
      </c>
      <c r="D450" s="217" t="s">
        <v>154</v>
      </c>
      <c r="E450" s="218" t="s">
        <v>838</v>
      </c>
      <c r="F450" s="219" t="s">
        <v>839</v>
      </c>
      <c r="G450" s="220" t="s">
        <v>157</v>
      </c>
      <c r="H450" s="221">
        <v>1</v>
      </c>
      <c r="I450" s="222"/>
      <c r="J450" s="223">
        <f>ROUND(I450*H450,2)</f>
        <v>0</v>
      </c>
      <c r="K450" s="219" t="s">
        <v>158</v>
      </c>
      <c r="L450" s="46"/>
      <c r="M450" s="224" t="s">
        <v>19</v>
      </c>
      <c r="N450" s="225" t="s">
        <v>44</v>
      </c>
      <c r="O450" s="86"/>
      <c r="P450" s="226">
        <f>O450*H450</f>
        <v>0</v>
      </c>
      <c r="Q450" s="226">
        <v>0</v>
      </c>
      <c r="R450" s="226">
        <f>Q450*H450</f>
        <v>0</v>
      </c>
      <c r="S450" s="226">
        <v>0</v>
      </c>
      <c r="T450" s="227">
        <f>S450*H450</f>
        <v>0</v>
      </c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R450" s="228" t="s">
        <v>159</v>
      </c>
      <c r="AT450" s="228" t="s">
        <v>154</v>
      </c>
      <c r="AU450" s="228" t="s">
        <v>81</v>
      </c>
      <c r="AY450" s="19" t="s">
        <v>152</v>
      </c>
      <c r="BE450" s="229">
        <f>IF(N450="základní",J450,0)</f>
        <v>0</v>
      </c>
      <c r="BF450" s="229">
        <f>IF(N450="snížená",J450,0)</f>
        <v>0</v>
      </c>
      <c r="BG450" s="229">
        <f>IF(N450="zákl. přenesená",J450,0)</f>
        <v>0</v>
      </c>
      <c r="BH450" s="229">
        <f>IF(N450="sníž. přenesená",J450,0)</f>
        <v>0</v>
      </c>
      <c r="BI450" s="229">
        <f>IF(N450="nulová",J450,0)</f>
        <v>0</v>
      </c>
      <c r="BJ450" s="19" t="s">
        <v>79</v>
      </c>
      <c r="BK450" s="229">
        <f>ROUND(I450*H450,2)</f>
        <v>0</v>
      </c>
      <c r="BL450" s="19" t="s">
        <v>159</v>
      </c>
      <c r="BM450" s="228" t="s">
        <v>840</v>
      </c>
    </row>
    <row r="451" spans="1:47" s="2" customFormat="1" ht="12">
      <c r="A451" s="40"/>
      <c r="B451" s="41"/>
      <c r="C451" s="42"/>
      <c r="D451" s="230" t="s">
        <v>161</v>
      </c>
      <c r="E451" s="42"/>
      <c r="F451" s="231" t="s">
        <v>841</v>
      </c>
      <c r="G451" s="42"/>
      <c r="H451" s="42"/>
      <c r="I451" s="232"/>
      <c r="J451" s="42"/>
      <c r="K451" s="42"/>
      <c r="L451" s="46"/>
      <c r="M451" s="233"/>
      <c r="N451" s="234"/>
      <c r="O451" s="86"/>
      <c r="P451" s="86"/>
      <c r="Q451" s="86"/>
      <c r="R451" s="86"/>
      <c r="S451" s="86"/>
      <c r="T451" s="87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  <c r="AE451" s="40"/>
      <c r="AT451" s="19" t="s">
        <v>161</v>
      </c>
      <c r="AU451" s="19" t="s">
        <v>81</v>
      </c>
    </row>
    <row r="452" spans="1:51" s="13" customFormat="1" ht="12">
      <c r="A452" s="13"/>
      <c r="B452" s="235"/>
      <c r="C452" s="236"/>
      <c r="D452" s="230" t="s">
        <v>163</v>
      </c>
      <c r="E452" s="237" t="s">
        <v>19</v>
      </c>
      <c r="F452" s="238" t="s">
        <v>803</v>
      </c>
      <c r="G452" s="236"/>
      <c r="H452" s="237" t="s">
        <v>19</v>
      </c>
      <c r="I452" s="239"/>
      <c r="J452" s="236"/>
      <c r="K452" s="236"/>
      <c r="L452" s="240"/>
      <c r="M452" s="241"/>
      <c r="N452" s="242"/>
      <c r="O452" s="242"/>
      <c r="P452" s="242"/>
      <c r="Q452" s="242"/>
      <c r="R452" s="242"/>
      <c r="S452" s="242"/>
      <c r="T452" s="24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44" t="s">
        <v>163</v>
      </c>
      <c r="AU452" s="244" t="s">
        <v>81</v>
      </c>
      <c r="AV452" s="13" t="s">
        <v>79</v>
      </c>
      <c r="AW452" s="13" t="s">
        <v>36</v>
      </c>
      <c r="AX452" s="13" t="s">
        <v>73</v>
      </c>
      <c r="AY452" s="244" t="s">
        <v>152</v>
      </c>
    </row>
    <row r="453" spans="1:51" s="14" customFormat="1" ht="12">
      <c r="A453" s="14"/>
      <c r="B453" s="245"/>
      <c r="C453" s="246"/>
      <c r="D453" s="230" t="s">
        <v>163</v>
      </c>
      <c r="E453" s="247" t="s">
        <v>19</v>
      </c>
      <c r="F453" s="248" t="s">
        <v>842</v>
      </c>
      <c r="G453" s="246"/>
      <c r="H453" s="249">
        <v>1</v>
      </c>
      <c r="I453" s="250"/>
      <c r="J453" s="246"/>
      <c r="K453" s="246"/>
      <c r="L453" s="251"/>
      <c r="M453" s="252"/>
      <c r="N453" s="253"/>
      <c r="O453" s="253"/>
      <c r="P453" s="253"/>
      <c r="Q453" s="253"/>
      <c r="R453" s="253"/>
      <c r="S453" s="253"/>
      <c r="T453" s="25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55" t="s">
        <v>163</v>
      </c>
      <c r="AU453" s="255" t="s">
        <v>81</v>
      </c>
      <c r="AV453" s="14" t="s">
        <v>81</v>
      </c>
      <c r="AW453" s="14" t="s">
        <v>36</v>
      </c>
      <c r="AX453" s="14" t="s">
        <v>73</v>
      </c>
      <c r="AY453" s="255" t="s">
        <v>152</v>
      </c>
    </row>
    <row r="454" spans="1:51" s="15" customFormat="1" ht="12">
      <c r="A454" s="15"/>
      <c r="B454" s="256"/>
      <c r="C454" s="257"/>
      <c r="D454" s="230" t="s">
        <v>163</v>
      </c>
      <c r="E454" s="258" t="s">
        <v>19</v>
      </c>
      <c r="F454" s="259" t="s">
        <v>167</v>
      </c>
      <c r="G454" s="257"/>
      <c r="H454" s="260">
        <v>1</v>
      </c>
      <c r="I454" s="261"/>
      <c r="J454" s="257"/>
      <c r="K454" s="257"/>
      <c r="L454" s="262"/>
      <c r="M454" s="263"/>
      <c r="N454" s="264"/>
      <c r="O454" s="264"/>
      <c r="P454" s="264"/>
      <c r="Q454" s="264"/>
      <c r="R454" s="264"/>
      <c r="S454" s="264"/>
      <c r="T454" s="26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T454" s="266" t="s">
        <v>163</v>
      </c>
      <c r="AU454" s="266" t="s">
        <v>81</v>
      </c>
      <c r="AV454" s="15" t="s">
        <v>159</v>
      </c>
      <c r="AW454" s="15" t="s">
        <v>36</v>
      </c>
      <c r="AX454" s="15" t="s">
        <v>79</v>
      </c>
      <c r="AY454" s="266" t="s">
        <v>152</v>
      </c>
    </row>
    <row r="455" spans="1:65" s="2" customFormat="1" ht="14.4" customHeight="1">
      <c r="A455" s="40"/>
      <c r="B455" s="41"/>
      <c r="C455" s="267" t="s">
        <v>470</v>
      </c>
      <c r="D455" s="267" t="s">
        <v>360</v>
      </c>
      <c r="E455" s="268" t="s">
        <v>843</v>
      </c>
      <c r="F455" s="269" t="s">
        <v>844</v>
      </c>
      <c r="G455" s="270" t="s">
        <v>183</v>
      </c>
      <c r="H455" s="271">
        <v>0.15</v>
      </c>
      <c r="I455" s="272"/>
      <c r="J455" s="273">
        <f>ROUND(I455*H455,2)</f>
        <v>0</v>
      </c>
      <c r="K455" s="269" t="s">
        <v>158</v>
      </c>
      <c r="L455" s="274"/>
      <c r="M455" s="275" t="s">
        <v>19</v>
      </c>
      <c r="N455" s="276" t="s">
        <v>44</v>
      </c>
      <c r="O455" s="86"/>
      <c r="P455" s="226">
        <f>O455*H455</f>
        <v>0</v>
      </c>
      <c r="Q455" s="226">
        <v>0.2</v>
      </c>
      <c r="R455" s="226">
        <f>Q455*H455</f>
        <v>0.03</v>
      </c>
      <c r="S455" s="226">
        <v>0</v>
      </c>
      <c r="T455" s="227">
        <f>S455*H455</f>
        <v>0</v>
      </c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  <c r="AE455" s="40"/>
      <c r="AR455" s="228" t="s">
        <v>216</v>
      </c>
      <c r="AT455" s="228" t="s">
        <v>360</v>
      </c>
      <c r="AU455" s="228" t="s">
        <v>81</v>
      </c>
      <c r="AY455" s="19" t="s">
        <v>152</v>
      </c>
      <c r="BE455" s="229">
        <f>IF(N455="základní",J455,0)</f>
        <v>0</v>
      </c>
      <c r="BF455" s="229">
        <f>IF(N455="snížená",J455,0)</f>
        <v>0</v>
      </c>
      <c r="BG455" s="229">
        <f>IF(N455="zákl. přenesená",J455,0)</f>
        <v>0</v>
      </c>
      <c r="BH455" s="229">
        <f>IF(N455="sníž. přenesená",J455,0)</f>
        <v>0</v>
      </c>
      <c r="BI455" s="229">
        <f>IF(N455="nulová",J455,0)</f>
        <v>0</v>
      </c>
      <c r="BJ455" s="19" t="s">
        <v>79</v>
      </c>
      <c r="BK455" s="229">
        <f>ROUND(I455*H455,2)</f>
        <v>0</v>
      </c>
      <c r="BL455" s="19" t="s">
        <v>159</v>
      </c>
      <c r="BM455" s="228" t="s">
        <v>845</v>
      </c>
    </row>
    <row r="456" spans="1:47" s="2" customFormat="1" ht="12">
      <c r="A456" s="40"/>
      <c r="B456" s="41"/>
      <c r="C456" s="42"/>
      <c r="D456" s="230" t="s">
        <v>161</v>
      </c>
      <c r="E456" s="42"/>
      <c r="F456" s="231" t="s">
        <v>844</v>
      </c>
      <c r="G456" s="42"/>
      <c r="H456" s="42"/>
      <c r="I456" s="232"/>
      <c r="J456" s="42"/>
      <c r="K456" s="42"/>
      <c r="L456" s="46"/>
      <c r="M456" s="233"/>
      <c r="N456" s="234"/>
      <c r="O456" s="86"/>
      <c r="P456" s="86"/>
      <c r="Q456" s="86"/>
      <c r="R456" s="86"/>
      <c r="S456" s="86"/>
      <c r="T456" s="87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  <c r="AE456" s="40"/>
      <c r="AT456" s="19" t="s">
        <v>161</v>
      </c>
      <c r="AU456" s="19" t="s">
        <v>81</v>
      </c>
    </row>
    <row r="457" spans="1:51" s="13" customFormat="1" ht="12">
      <c r="A457" s="13"/>
      <c r="B457" s="235"/>
      <c r="C457" s="236"/>
      <c r="D457" s="230" t="s">
        <v>163</v>
      </c>
      <c r="E457" s="237" t="s">
        <v>19</v>
      </c>
      <c r="F457" s="238" t="s">
        <v>846</v>
      </c>
      <c r="G457" s="236"/>
      <c r="H457" s="237" t="s">
        <v>19</v>
      </c>
      <c r="I457" s="239"/>
      <c r="J457" s="236"/>
      <c r="K457" s="236"/>
      <c r="L457" s="240"/>
      <c r="M457" s="241"/>
      <c r="N457" s="242"/>
      <c r="O457" s="242"/>
      <c r="P457" s="242"/>
      <c r="Q457" s="242"/>
      <c r="R457" s="242"/>
      <c r="S457" s="242"/>
      <c r="T457" s="24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44" t="s">
        <v>163</v>
      </c>
      <c r="AU457" s="244" t="s">
        <v>81</v>
      </c>
      <c r="AV457" s="13" t="s">
        <v>79</v>
      </c>
      <c r="AW457" s="13" t="s">
        <v>36</v>
      </c>
      <c r="AX457" s="13" t="s">
        <v>73</v>
      </c>
      <c r="AY457" s="244" t="s">
        <v>152</v>
      </c>
    </row>
    <row r="458" spans="1:51" s="14" customFormat="1" ht="12">
      <c r="A458" s="14"/>
      <c r="B458" s="245"/>
      <c r="C458" s="246"/>
      <c r="D458" s="230" t="s">
        <v>163</v>
      </c>
      <c r="E458" s="247" t="s">
        <v>19</v>
      </c>
      <c r="F458" s="248" t="s">
        <v>847</v>
      </c>
      <c r="G458" s="246"/>
      <c r="H458" s="249">
        <v>0.15</v>
      </c>
      <c r="I458" s="250"/>
      <c r="J458" s="246"/>
      <c r="K458" s="246"/>
      <c r="L458" s="251"/>
      <c r="M458" s="252"/>
      <c r="N458" s="253"/>
      <c r="O458" s="253"/>
      <c r="P458" s="253"/>
      <c r="Q458" s="253"/>
      <c r="R458" s="253"/>
      <c r="S458" s="253"/>
      <c r="T458" s="25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T458" s="255" t="s">
        <v>163</v>
      </c>
      <c r="AU458" s="255" t="s">
        <v>81</v>
      </c>
      <c r="AV458" s="14" t="s">
        <v>81</v>
      </c>
      <c r="AW458" s="14" t="s">
        <v>36</v>
      </c>
      <c r="AX458" s="14" t="s">
        <v>73</v>
      </c>
      <c r="AY458" s="255" t="s">
        <v>152</v>
      </c>
    </row>
    <row r="459" spans="1:51" s="15" customFormat="1" ht="12">
      <c r="A459" s="15"/>
      <c r="B459" s="256"/>
      <c r="C459" s="257"/>
      <c r="D459" s="230" t="s">
        <v>163</v>
      </c>
      <c r="E459" s="258" t="s">
        <v>19</v>
      </c>
      <c r="F459" s="259" t="s">
        <v>167</v>
      </c>
      <c r="G459" s="257"/>
      <c r="H459" s="260">
        <v>0.15</v>
      </c>
      <c r="I459" s="261"/>
      <c r="J459" s="257"/>
      <c r="K459" s="257"/>
      <c r="L459" s="262"/>
      <c r="M459" s="263"/>
      <c r="N459" s="264"/>
      <c r="O459" s="264"/>
      <c r="P459" s="264"/>
      <c r="Q459" s="264"/>
      <c r="R459" s="264"/>
      <c r="S459" s="264"/>
      <c r="T459" s="26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T459" s="266" t="s">
        <v>163</v>
      </c>
      <c r="AU459" s="266" t="s">
        <v>81</v>
      </c>
      <c r="AV459" s="15" t="s">
        <v>159</v>
      </c>
      <c r="AW459" s="15" t="s">
        <v>36</v>
      </c>
      <c r="AX459" s="15" t="s">
        <v>79</v>
      </c>
      <c r="AY459" s="266" t="s">
        <v>152</v>
      </c>
    </row>
    <row r="460" spans="1:65" s="2" customFormat="1" ht="14.4" customHeight="1">
      <c r="A460" s="40"/>
      <c r="B460" s="41"/>
      <c r="C460" s="217" t="s">
        <v>475</v>
      </c>
      <c r="D460" s="217" t="s">
        <v>154</v>
      </c>
      <c r="E460" s="218" t="s">
        <v>848</v>
      </c>
      <c r="F460" s="219" t="s">
        <v>849</v>
      </c>
      <c r="G460" s="220" t="s">
        <v>212</v>
      </c>
      <c r="H460" s="221">
        <v>2</v>
      </c>
      <c r="I460" s="222"/>
      <c r="J460" s="223">
        <f>ROUND(I460*H460,2)</f>
        <v>0</v>
      </c>
      <c r="K460" s="219" t="s">
        <v>19</v>
      </c>
      <c r="L460" s="46"/>
      <c r="M460" s="224" t="s">
        <v>19</v>
      </c>
      <c r="N460" s="225" t="s">
        <v>44</v>
      </c>
      <c r="O460" s="86"/>
      <c r="P460" s="226">
        <f>O460*H460</f>
        <v>0</v>
      </c>
      <c r="Q460" s="226">
        <v>0</v>
      </c>
      <c r="R460" s="226">
        <f>Q460*H460</f>
        <v>0</v>
      </c>
      <c r="S460" s="226">
        <v>0</v>
      </c>
      <c r="T460" s="227">
        <f>S460*H460</f>
        <v>0</v>
      </c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R460" s="228" t="s">
        <v>159</v>
      </c>
      <c r="AT460" s="228" t="s">
        <v>154</v>
      </c>
      <c r="AU460" s="228" t="s">
        <v>81</v>
      </c>
      <c r="AY460" s="19" t="s">
        <v>152</v>
      </c>
      <c r="BE460" s="229">
        <f>IF(N460="základní",J460,0)</f>
        <v>0</v>
      </c>
      <c r="BF460" s="229">
        <f>IF(N460="snížená",J460,0)</f>
        <v>0</v>
      </c>
      <c r="BG460" s="229">
        <f>IF(N460="zákl. přenesená",J460,0)</f>
        <v>0</v>
      </c>
      <c r="BH460" s="229">
        <f>IF(N460="sníž. přenesená",J460,0)</f>
        <v>0</v>
      </c>
      <c r="BI460" s="229">
        <f>IF(N460="nulová",J460,0)</f>
        <v>0</v>
      </c>
      <c r="BJ460" s="19" t="s">
        <v>79</v>
      </c>
      <c r="BK460" s="229">
        <f>ROUND(I460*H460,2)</f>
        <v>0</v>
      </c>
      <c r="BL460" s="19" t="s">
        <v>159</v>
      </c>
      <c r="BM460" s="228" t="s">
        <v>850</v>
      </c>
    </row>
    <row r="461" spans="1:47" s="2" customFormat="1" ht="12">
      <c r="A461" s="40"/>
      <c r="B461" s="41"/>
      <c r="C461" s="42"/>
      <c r="D461" s="230" t="s">
        <v>161</v>
      </c>
      <c r="E461" s="42"/>
      <c r="F461" s="231" t="s">
        <v>849</v>
      </c>
      <c r="G461" s="42"/>
      <c r="H461" s="42"/>
      <c r="I461" s="232"/>
      <c r="J461" s="42"/>
      <c r="K461" s="42"/>
      <c r="L461" s="46"/>
      <c r="M461" s="233"/>
      <c r="N461" s="234"/>
      <c r="O461" s="86"/>
      <c r="P461" s="86"/>
      <c r="Q461" s="86"/>
      <c r="R461" s="86"/>
      <c r="S461" s="86"/>
      <c r="T461" s="87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  <c r="AE461" s="40"/>
      <c r="AT461" s="19" t="s">
        <v>161</v>
      </c>
      <c r="AU461" s="19" t="s">
        <v>81</v>
      </c>
    </row>
    <row r="462" spans="1:51" s="13" customFormat="1" ht="12">
      <c r="A462" s="13"/>
      <c r="B462" s="235"/>
      <c r="C462" s="236"/>
      <c r="D462" s="230" t="s">
        <v>163</v>
      </c>
      <c r="E462" s="237" t="s">
        <v>19</v>
      </c>
      <c r="F462" s="238" t="s">
        <v>803</v>
      </c>
      <c r="G462" s="236"/>
      <c r="H462" s="237" t="s">
        <v>19</v>
      </c>
      <c r="I462" s="239"/>
      <c r="J462" s="236"/>
      <c r="K462" s="236"/>
      <c r="L462" s="240"/>
      <c r="M462" s="241"/>
      <c r="N462" s="242"/>
      <c r="O462" s="242"/>
      <c r="P462" s="242"/>
      <c r="Q462" s="242"/>
      <c r="R462" s="242"/>
      <c r="S462" s="242"/>
      <c r="T462" s="24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44" t="s">
        <v>163</v>
      </c>
      <c r="AU462" s="244" t="s">
        <v>81</v>
      </c>
      <c r="AV462" s="13" t="s">
        <v>79</v>
      </c>
      <c r="AW462" s="13" t="s">
        <v>36</v>
      </c>
      <c r="AX462" s="13" t="s">
        <v>73</v>
      </c>
      <c r="AY462" s="244" t="s">
        <v>152</v>
      </c>
    </row>
    <row r="463" spans="1:51" s="14" customFormat="1" ht="12">
      <c r="A463" s="14"/>
      <c r="B463" s="245"/>
      <c r="C463" s="246"/>
      <c r="D463" s="230" t="s">
        <v>163</v>
      </c>
      <c r="E463" s="247" t="s">
        <v>19</v>
      </c>
      <c r="F463" s="248" t="s">
        <v>81</v>
      </c>
      <c r="G463" s="246"/>
      <c r="H463" s="249">
        <v>2</v>
      </c>
      <c r="I463" s="250"/>
      <c r="J463" s="246"/>
      <c r="K463" s="246"/>
      <c r="L463" s="251"/>
      <c r="M463" s="252"/>
      <c r="N463" s="253"/>
      <c r="O463" s="253"/>
      <c r="P463" s="253"/>
      <c r="Q463" s="253"/>
      <c r="R463" s="253"/>
      <c r="S463" s="253"/>
      <c r="T463" s="25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55" t="s">
        <v>163</v>
      </c>
      <c r="AU463" s="255" t="s">
        <v>81</v>
      </c>
      <c r="AV463" s="14" t="s">
        <v>81</v>
      </c>
      <c r="AW463" s="14" t="s">
        <v>36</v>
      </c>
      <c r="AX463" s="14" t="s">
        <v>79</v>
      </c>
      <c r="AY463" s="255" t="s">
        <v>152</v>
      </c>
    </row>
    <row r="464" spans="1:65" s="2" customFormat="1" ht="14.4" customHeight="1">
      <c r="A464" s="40"/>
      <c r="B464" s="41"/>
      <c r="C464" s="267" t="s">
        <v>484</v>
      </c>
      <c r="D464" s="267" t="s">
        <v>360</v>
      </c>
      <c r="E464" s="268" t="s">
        <v>851</v>
      </c>
      <c r="F464" s="269" t="s">
        <v>852</v>
      </c>
      <c r="G464" s="270" t="s">
        <v>381</v>
      </c>
      <c r="H464" s="271">
        <v>4</v>
      </c>
      <c r="I464" s="272"/>
      <c r="J464" s="273">
        <f>ROUND(I464*H464,2)</f>
        <v>0</v>
      </c>
      <c r="K464" s="269" t="s">
        <v>19</v>
      </c>
      <c r="L464" s="274"/>
      <c r="M464" s="275" t="s">
        <v>19</v>
      </c>
      <c r="N464" s="276" t="s">
        <v>44</v>
      </c>
      <c r="O464" s="86"/>
      <c r="P464" s="226">
        <f>O464*H464</f>
        <v>0</v>
      </c>
      <c r="Q464" s="226">
        <v>0.0008</v>
      </c>
      <c r="R464" s="226">
        <f>Q464*H464</f>
        <v>0.0032</v>
      </c>
      <c r="S464" s="226">
        <v>0</v>
      </c>
      <c r="T464" s="227">
        <f>S464*H464</f>
        <v>0</v>
      </c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R464" s="228" t="s">
        <v>216</v>
      </c>
      <c r="AT464" s="228" t="s">
        <v>360</v>
      </c>
      <c r="AU464" s="228" t="s">
        <v>81</v>
      </c>
      <c r="AY464" s="19" t="s">
        <v>152</v>
      </c>
      <c r="BE464" s="229">
        <f>IF(N464="základní",J464,0)</f>
        <v>0</v>
      </c>
      <c r="BF464" s="229">
        <f>IF(N464="snížená",J464,0)</f>
        <v>0</v>
      </c>
      <c r="BG464" s="229">
        <f>IF(N464="zákl. přenesená",J464,0)</f>
        <v>0</v>
      </c>
      <c r="BH464" s="229">
        <f>IF(N464="sníž. přenesená",J464,0)</f>
        <v>0</v>
      </c>
      <c r="BI464" s="229">
        <f>IF(N464="nulová",J464,0)</f>
        <v>0</v>
      </c>
      <c r="BJ464" s="19" t="s">
        <v>79</v>
      </c>
      <c r="BK464" s="229">
        <f>ROUND(I464*H464,2)</f>
        <v>0</v>
      </c>
      <c r="BL464" s="19" t="s">
        <v>159</v>
      </c>
      <c r="BM464" s="228" t="s">
        <v>853</v>
      </c>
    </row>
    <row r="465" spans="1:47" s="2" customFormat="1" ht="12">
      <c r="A465" s="40"/>
      <c r="B465" s="41"/>
      <c r="C465" s="42"/>
      <c r="D465" s="230" t="s">
        <v>161</v>
      </c>
      <c r="E465" s="42"/>
      <c r="F465" s="231" t="s">
        <v>852</v>
      </c>
      <c r="G465" s="42"/>
      <c r="H465" s="42"/>
      <c r="I465" s="232"/>
      <c r="J465" s="42"/>
      <c r="K465" s="42"/>
      <c r="L465" s="46"/>
      <c r="M465" s="233"/>
      <c r="N465" s="234"/>
      <c r="O465" s="86"/>
      <c r="P465" s="86"/>
      <c r="Q465" s="86"/>
      <c r="R465" s="86"/>
      <c r="S465" s="86"/>
      <c r="T465" s="87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  <c r="AT465" s="19" t="s">
        <v>161</v>
      </c>
      <c r="AU465" s="19" t="s">
        <v>81</v>
      </c>
    </row>
    <row r="466" spans="1:51" s="13" customFormat="1" ht="12">
      <c r="A466" s="13"/>
      <c r="B466" s="235"/>
      <c r="C466" s="236"/>
      <c r="D466" s="230" t="s">
        <v>163</v>
      </c>
      <c r="E466" s="237" t="s">
        <v>19</v>
      </c>
      <c r="F466" s="238" t="s">
        <v>803</v>
      </c>
      <c r="G466" s="236"/>
      <c r="H466" s="237" t="s">
        <v>19</v>
      </c>
      <c r="I466" s="239"/>
      <c r="J466" s="236"/>
      <c r="K466" s="236"/>
      <c r="L466" s="240"/>
      <c r="M466" s="241"/>
      <c r="N466" s="242"/>
      <c r="O466" s="242"/>
      <c r="P466" s="242"/>
      <c r="Q466" s="242"/>
      <c r="R466" s="242"/>
      <c r="S466" s="242"/>
      <c r="T466" s="24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44" t="s">
        <v>163</v>
      </c>
      <c r="AU466" s="244" t="s">
        <v>81</v>
      </c>
      <c r="AV466" s="13" t="s">
        <v>79</v>
      </c>
      <c r="AW466" s="13" t="s">
        <v>36</v>
      </c>
      <c r="AX466" s="13" t="s">
        <v>73</v>
      </c>
      <c r="AY466" s="244" t="s">
        <v>152</v>
      </c>
    </row>
    <row r="467" spans="1:51" s="14" customFormat="1" ht="12">
      <c r="A467" s="14"/>
      <c r="B467" s="245"/>
      <c r="C467" s="246"/>
      <c r="D467" s="230" t="s">
        <v>163</v>
      </c>
      <c r="E467" s="247" t="s">
        <v>19</v>
      </c>
      <c r="F467" s="248" t="s">
        <v>854</v>
      </c>
      <c r="G467" s="246"/>
      <c r="H467" s="249">
        <v>4</v>
      </c>
      <c r="I467" s="250"/>
      <c r="J467" s="246"/>
      <c r="K467" s="246"/>
      <c r="L467" s="251"/>
      <c r="M467" s="252"/>
      <c r="N467" s="253"/>
      <c r="O467" s="253"/>
      <c r="P467" s="253"/>
      <c r="Q467" s="253"/>
      <c r="R467" s="253"/>
      <c r="S467" s="253"/>
      <c r="T467" s="25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255" t="s">
        <v>163</v>
      </c>
      <c r="AU467" s="255" t="s">
        <v>81</v>
      </c>
      <c r="AV467" s="14" t="s">
        <v>81</v>
      </c>
      <c r="AW467" s="14" t="s">
        <v>36</v>
      </c>
      <c r="AX467" s="14" t="s">
        <v>73</v>
      </c>
      <c r="AY467" s="255" t="s">
        <v>152</v>
      </c>
    </row>
    <row r="468" spans="1:51" s="15" customFormat="1" ht="12">
      <c r="A468" s="15"/>
      <c r="B468" s="256"/>
      <c r="C468" s="257"/>
      <c r="D468" s="230" t="s">
        <v>163</v>
      </c>
      <c r="E468" s="258" t="s">
        <v>19</v>
      </c>
      <c r="F468" s="259" t="s">
        <v>167</v>
      </c>
      <c r="G468" s="257"/>
      <c r="H468" s="260">
        <v>4</v>
      </c>
      <c r="I468" s="261"/>
      <c r="J468" s="257"/>
      <c r="K468" s="257"/>
      <c r="L468" s="262"/>
      <c r="M468" s="263"/>
      <c r="N468" s="264"/>
      <c r="O468" s="264"/>
      <c r="P468" s="264"/>
      <c r="Q468" s="264"/>
      <c r="R468" s="264"/>
      <c r="S468" s="264"/>
      <c r="T468" s="26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T468" s="266" t="s">
        <v>163</v>
      </c>
      <c r="AU468" s="266" t="s">
        <v>81</v>
      </c>
      <c r="AV468" s="15" t="s">
        <v>159</v>
      </c>
      <c r="AW468" s="15" t="s">
        <v>36</v>
      </c>
      <c r="AX468" s="15" t="s">
        <v>79</v>
      </c>
      <c r="AY468" s="266" t="s">
        <v>152</v>
      </c>
    </row>
    <row r="469" spans="1:65" s="2" customFormat="1" ht="14.4" customHeight="1">
      <c r="A469" s="40"/>
      <c r="B469" s="41"/>
      <c r="C469" s="217" t="s">
        <v>491</v>
      </c>
      <c r="D469" s="217" t="s">
        <v>154</v>
      </c>
      <c r="E469" s="218" t="s">
        <v>855</v>
      </c>
      <c r="F469" s="219" t="s">
        <v>856</v>
      </c>
      <c r="G469" s="220" t="s">
        <v>212</v>
      </c>
      <c r="H469" s="221">
        <v>2</v>
      </c>
      <c r="I469" s="222"/>
      <c r="J469" s="223">
        <f>ROUND(I469*H469,2)</f>
        <v>0</v>
      </c>
      <c r="K469" s="219" t="s">
        <v>19</v>
      </c>
      <c r="L469" s="46"/>
      <c r="M469" s="224" t="s">
        <v>19</v>
      </c>
      <c r="N469" s="225" t="s">
        <v>44</v>
      </c>
      <c r="O469" s="86"/>
      <c r="P469" s="226">
        <f>O469*H469</f>
        <v>0</v>
      </c>
      <c r="Q469" s="226">
        <v>0.00208</v>
      </c>
      <c r="R469" s="226">
        <f>Q469*H469</f>
        <v>0.00416</v>
      </c>
      <c r="S469" s="226">
        <v>0</v>
      </c>
      <c r="T469" s="227">
        <f>S469*H469</f>
        <v>0</v>
      </c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  <c r="AE469" s="40"/>
      <c r="AR469" s="228" t="s">
        <v>159</v>
      </c>
      <c r="AT469" s="228" t="s">
        <v>154</v>
      </c>
      <c r="AU469" s="228" t="s">
        <v>81</v>
      </c>
      <c r="AY469" s="19" t="s">
        <v>152</v>
      </c>
      <c r="BE469" s="229">
        <f>IF(N469="základní",J469,0)</f>
        <v>0</v>
      </c>
      <c r="BF469" s="229">
        <f>IF(N469="snížená",J469,0)</f>
        <v>0</v>
      </c>
      <c r="BG469" s="229">
        <f>IF(N469="zákl. přenesená",J469,0)</f>
        <v>0</v>
      </c>
      <c r="BH469" s="229">
        <f>IF(N469="sníž. přenesená",J469,0)</f>
        <v>0</v>
      </c>
      <c r="BI469" s="229">
        <f>IF(N469="nulová",J469,0)</f>
        <v>0</v>
      </c>
      <c r="BJ469" s="19" t="s">
        <v>79</v>
      </c>
      <c r="BK469" s="229">
        <f>ROUND(I469*H469,2)</f>
        <v>0</v>
      </c>
      <c r="BL469" s="19" t="s">
        <v>159</v>
      </c>
      <c r="BM469" s="228" t="s">
        <v>857</v>
      </c>
    </row>
    <row r="470" spans="1:47" s="2" customFormat="1" ht="12">
      <c r="A470" s="40"/>
      <c r="B470" s="41"/>
      <c r="C470" s="42"/>
      <c r="D470" s="230" t="s">
        <v>161</v>
      </c>
      <c r="E470" s="42"/>
      <c r="F470" s="231" t="s">
        <v>856</v>
      </c>
      <c r="G470" s="42"/>
      <c r="H470" s="42"/>
      <c r="I470" s="232"/>
      <c r="J470" s="42"/>
      <c r="K470" s="42"/>
      <c r="L470" s="46"/>
      <c r="M470" s="233"/>
      <c r="N470" s="234"/>
      <c r="O470" s="86"/>
      <c r="P470" s="86"/>
      <c r="Q470" s="86"/>
      <c r="R470" s="86"/>
      <c r="S470" s="86"/>
      <c r="T470" s="87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  <c r="AE470" s="40"/>
      <c r="AT470" s="19" t="s">
        <v>161</v>
      </c>
      <c r="AU470" s="19" t="s">
        <v>81</v>
      </c>
    </row>
    <row r="471" spans="1:51" s="13" customFormat="1" ht="12">
      <c r="A471" s="13"/>
      <c r="B471" s="235"/>
      <c r="C471" s="236"/>
      <c r="D471" s="230" t="s">
        <v>163</v>
      </c>
      <c r="E471" s="237" t="s">
        <v>19</v>
      </c>
      <c r="F471" s="238" t="s">
        <v>858</v>
      </c>
      <c r="G471" s="236"/>
      <c r="H471" s="237" t="s">
        <v>19</v>
      </c>
      <c r="I471" s="239"/>
      <c r="J471" s="236"/>
      <c r="K471" s="236"/>
      <c r="L471" s="240"/>
      <c r="M471" s="241"/>
      <c r="N471" s="242"/>
      <c r="O471" s="242"/>
      <c r="P471" s="242"/>
      <c r="Q471" s="242"/>
      <c r="R471" s="242"/>
      <c r="S471" s="242"/>
      <c r="T471" s="24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44" t="s">
        <v>163</v>
      </c>
      <c r="AU471" s="244" t="s">
        <v>81</v>
      </c>
      <c r="AV471" s="13" t="s">
        <v>79</v>
      </c>
      <c r="AW471" s="13" t="s">
        <v>36</v>
      </c>
      <c r="AX471" s="13" t="s">
        <v>73</v>
      </c>
      <c r="AY471" s="244" t="s">
        <v>152</v>
      </c>
    </row>
    <row r="472" spans="1:51" s="14" customFormat="1" ht="12">
      <c r="A472" s="14"/>
      <c r="B472" s="245"/>
      <c r="C472" s="246"/>
      <c r="D472" s="230" t="s">
        <v>163</v>
      </c>
      <c r="E472" s="247" t="s">
        <v>19</v>
      </c>
      <c r="F472" s="248" t="s">
        <v>81</v>
      </c>
      <c r="G472" s="246"/>
      <c r="H472" s="249">
        <v>2</v>
      </c>
      <c r="I472" s="250"/>
      <c r="J472" s="246"/>
      <c r="K472" s="246"/>
      <c r="L472" s="251"/>
      <c r="M472" s="252"/>
      <c r="N472" s="253"/>
      <c r="O472" s="253"/>
      <c r="P472" s="253"/>
      <c r="Q472" s="253"/>
      <c r="R472" s="253"/>
      <c r="S472" s="253"/>
      <c r="T472" s="25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T472" s="255" t="s">
        <v>163</v>
      </c>
      <c r="AU472" s="255" t="s">
        <v>81</v>
      </c>
      <c r="AV472" s="14" t="s">
        <v>81</v>
      </c>
      <c r="AW472" s="14" t="s">
        <v>36</v>
      </c>
      <c r="AX472" s="14" t="s">
        <v>79</v>
      </c>
      <c r="AY472" s="255" t="s">
        <v>152</v>
      </c>
    </row>
    <row r="473" spans="1:65" s="2" customFormat="1" ht="14.4" customHeight="1">
      <c r="A473" s="40"/>
      <c r="B473" s="41"/>
      <c r="C473" s="217" t="s">
        <v>496</v>
      </c>
      <c r="D473" s="217" t="s">
        <v>154</v>
      </c>
      <c r="E473" s="218" t="s">
        <v>859</v>
      </c>
      <c r="F473" s="219" t="s">
        <v>860</v>
      </c>
      <c r="G473" s="220" t="s">
        <v>538</v>
      </c>
      <c r="H473" s="221">
        <v>10</v>
      </c>
      <c r="I473" s="222"/>
      <c r="J473" s="223">
        <f>ROUND(I473*H473,2)</f>
        <v>0</v>
      </c>
      <c r="K473" s="219" t="s">
        <v>19</v>
      </c>
      <c r="L473" s="46"/>
      <c r="M473" s="224" t="s">
        <v>19</v>
      </c>
      <c r="N473" s="225" t="s">
        <v>44</v>
      </c>
      <c r="O473" s="86"/>
      <c r="P473" s="226">
        <f>O473*H473</f>
        <v>0</v>
      </c>
      <c r="Q473" s="226">
        <v>0</v>
      </c>
      <c r="R473" s="226">
        <f>Q473*H473</f>
        <v>0</v>
      </c>
      <c r="S473" s="226">
        <v>0</v>
      </c>
      <c r="T473" s="227">
        <f>S473*H473</f>
        <v>0</v>
      </c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  <c r="AE473" s="40"/>
      <c r="AR473" s="228" t="s">
        <v>159</v>
      </c>
      <c r="AT473" s="228" t="s">
        <v>154</v>
      </c>
      <c r="AU473" s="228" t="s">
        <v>81</v>
      </c>
      <c r="AY473" s="19" t="s">
        <v>152</v>
      </c>
      <c r="BE473" s="229">
        <f>IF(N473="základní",J473,0)</f>
        <v>0</v>
      </c>
      <c r="BF473" s="229">
        <f>IF(N473="snížená",J473,0)</f>
        <v>0</v>
      </c>
      <c r="BG473" s="229">
        <f>IF(N473="zákl. přenesená",J473,0)</f>
        <v>0</v>
      </c>
      <c r="BH473" s="229">
        <f>IF(N473="sníž. přenesená",J473,0)</f>
        <v>0</v>
      </c>
      <c r="BI473" s="229">
        <f>IF(N473="nulová",J473,0)</f>
        <v>0</v>
      </c>
      <c r="BJ473" s="19" t="s">
        <v>79</v>
      </c>
      <c r="BK473" s="229">
        <f>ROUND(I473*H473,2)</f>
        <v>0</v>
      </c>
      <c r="BL473" s="19" t="s">
        <v>159</v>
      </c>
      <c r="BM473" s="228" t="s">
        <v>861</v>
      </c>
    </row>
    <row r="474" spans="1:47" s="2" customFormat="1" ht="12">
      <c r="A474" s="40"/>
      <c r="B474" s="41"/>
      <c r="C474" s="42"/>
      <c r="D474" s="230" t="s">
        <v>161</v>
      </c>
      <c r="E474" s="42"/>
      <c r="F474" s="231" t="s">
        <v>860</v>
      </c>
      <c r="G474" s="42"/>
      <c r="H474" s="42"/>
      <c r="I474" s="232"/>
      <c r="J474" s="42"/>
      <c r="K474" s="42"/>
      <c r="L474" s="46"/>
      <c r="M474" s="233"/>
      <c r="N474" s="234"/>
      <c r="O474" s="86"/>
      <c r="P474" s="86"/>
      <c r="Q474" s="86"/>
      <c r="R474" s="86"/>
      <c r="S474" s="86"/>
      <c r="T474" s="87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  <c r="AE474" s="40"/>
      <c r="AT474" s="19" t="s">
        <v>161</v>
      </c>
      <c r="AU474" s="19" t="s">
        <v>81</v>
      </c>
    </row>
    <row r="475" spans="1:51" s="13" customFormat="1" ht="12">
      <c r="A475" s="13"/>
      <c r="B475" s="235"/>
      <c r="C475" s="236"/>
      <c r="D475" s="230" t="s">
        <v>163</v>
      </c>
      <c r="E475" s="237" t="s">
        <v>19</v>
      </c>
      <c r="F475" s="238" t="s">
        <v>803</v>
      </c>
      <c r="G475" s="236"/>
      <c r="H475" s="237" t="s">
        <v>19</v>
      </c>
      <c r="I475" s="239"/>
      <c r="J475" s="236"/>
      <c r="K475" s="236"/>
      <c r="L475" s="240"/>
      <c r="M475" s="241"/>
      <c r="N475" s="242"/>
      <c r="O475" s="242"/>
      <c r="P475" s="242"/>
      <c r="Q475" s="242"/>
      <c r="R475" s="242"/>
      <c r="S475" s="242"/>
      <c r="T475" s="24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44" t="s">
        <v>163</v>
      </c>
      <c r="AU475" s="244" t="s">
        <v>81</v>
      </c>
      <c r="AV475" s="13" t="s">
        <v>79</v>
      </c>
      <c r="AW475" s="13" t="s">
        <v>36</v>
      </c>
      <c r="AX475" s="13" t="s">
        <v>73</v>
      </c>
      <c r="AY475" s="244" t="s">
        <v>152</v>
      </c>
    </row>
    <row r="476" spans="1:51" s="14" customFormat="1" ht="12">
      <c r="A476" s="14"/>
      <c r="B476" s="245"/>
      <c r="C476" s="246"/>
      <c r="D476" s="230" t="s">
        <v>163</v>
      </c>
      <c r="E476" s="247" t="s">
        <v>19</v>
      </c>
      <c r="F476" s="248" t="s">
        <v>862</v>
      </c>
      <c r="G476" s="246"/>
      <c r="H476" s="249">
        <v>10</v>
      </c>
      <c r="I476" s="250"/>
      <c r="J476" s="246"/>
      <c r="K476" s="246"/>
      <c r="L476" s="251"/>
      <c r="M476" s="252"/>
      <c r="N476" s="253"/>
      <c r="O476" s="253"/>
      <c r="P476" s="253"/>
      <c r="Q476" s="253"/>
      <c r="R476" s="253"/>
      <c r="S476" s="253"/>
      <c r="T476" s="25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T476" s="255" t="s">
        <v>163</v>
      </c>
      <c r="AU476" s="255" t="s">
        <v>81</v>
      </c>
      <c r="AV476" s="14" t="s">
        <v>81</v>
      </c>
      <c r="AW476" s="14" t="s">
        <v>36</v>
      </c>
      <c r="AX476" s="14" t="s">
        <v>73</v>
      </c>
      <c r="AY476" s="255" t="s">
        <v>152</v>
      </c>
    </row>
    <row r="477" spans="1:51" s="15" customFormat="1" ht="12">
      <c r="A477" s="15"/>
      <c r="B477" s="256"/>
      <c r="C477" s="257"/>
      <c r="D477" s="230" t="s">
        <v>163</v>
      </c>
      <c r="E477" s="258" t="s">
        <v>19</v>
      </c>
      <c r="F477" s="259" t="s">
        <v>167</v>
      </c>
      <c r="G477" s="257"/>
      <c r="H477" s="260">
        <v>10</v>
      </c>
      <c r="I477" s="261"/>
      <c r="J477" s="257"/>
      <c r="K477" s="257"/>
      <c r="L477" s="262"/>
      <c r="M477" s="263"/>
      <c r="N477" s="264"/>
      <c r="O477" s="264"/>
      <c r="P477" s="264"/>
      <c r="Q477" s="264"/>
      <c r="R477" s="264"/>
      <c r="S477" s="264"/>
      <c r="T477" s="26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T477" s="266" t="s">
        <v>163</v>
      </c>
      <c r="AU477" s="266" t="s">
        <v>81</v>
      </c>
      <c r="AV477" s="15" t="s">
        <v>159</v>
      </c>
      <c r="AW477" s="15" t="s">
        <v>36</v>
      </c>
      <c r="AX477" s="15" t="s">
        <v>79</v>
      </c>
      <c r="AY477" s="266" t="s">
        <v>152</v>
      </c>
    </row>
    <row r="478" spans="1:65" s="2" customFormat="1" ht="14.4" customHeight="1">
      <c r="A478" s="40"/>
      <c r="B478" s="41"/>
      <c r="C478" s="267" t="s">
        <v>501</v>
      </c>
      <c r="D478" s="267" t="s">
        <v>360</v>
      </c>
      <c r="E478" s="268" t="s">
        <v>863</v>
      </c>
      <c r="F478" s="269" t="s">
        <v>864</v>
      </c>
      <c r="G478" s="270" t="s">
        <v>538</v>
      </c>
      <c r="H478" s="271">
        <v>10</v>
      </c>
      <c r="I478" s="272"/>
      <c r="J478" s="273">
        <f>ROUND(I478*H478,2)</f>
        <v>0</v>
      </c>
      <c r="K478" s="269" t="s">
        <v>19</v>
      </c>
      <c r="L478" s="274"/>
      <c r="M478" s="275" t="s">
        <v>19</v>
      </c>
      <c r="N478" s="276" t="s">
        <v>44</v>
      </c>
      <c r="O478" s="86"/>
      <c r="P478" s="226">
        <f>O478*H478</f>
        <v>0</v>
      </c>
      <c r="Q478" s="226">
        <v>0.001</v>
      </c>
      <c r="R478" s="226">
        <f>Q478*H478</f>
        <v>0.01</v>
      </c>
      <c r="S478" s="226">
        <v>0</v>
      </c>
      <c r="T478" s="227">
        <f>S478*H478</f>
        <v>0</v>
      </c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  <c r="AE478" s="40"/>
      <c r="AR478" s="228" t="s">
        <v>216</v>
      </c>
      <c r="AT478" s="228" t="s">
        <v>360</v>
      </c>
      <c r="AU478" s="228" t="s">
        <v>81</v>
      </c>
      <c r="AY478" s="19" t="s">
        <v>152</v>
      </c>
      <c r="BE478" s="229">
        <f>IF(N478="základní",J478,0)</f>
        <v>0</v>
      </c>
      <c r="BF478" s="229">
        <f>IF(N478="snížená",J478,0)</f>
        <v>0</v>
      </c>
      <c r="BG478" s="229">
        <f>IF(N478="zákl. přenesená",J478,0)</f>
        <v>0</v>
      </c>
      <c r="BH478" s="229">
        <f>IF(N478="sníž. přenesená",J478,0)</f>
        <v>0</v>
      </c>
      <c r="BI478" s="229">
        <f>IF(N478="nulová",J478,0)</f>
        <v>0</v>
      </c>
      <c r="BJ478" s="19" t="s">
        <v>79</v>
      </c>
      <c r="BK478" s="229">
        <f>ROUND(I478*H478,2)</f>
        <v>0</v>
      </c>
      <c r="BL478" s="19" t="s">
        <v>159</v>
      </c>
      <c r="BM478" s="228" t="s">
        <v>865</v>
      </c>
    </row>
    <row r="479" spans="1:47" s="2" customFormat="1" ht="12">
      <c r="A479" s="40"/>
      <c r="B479" s="41"/>
      <c r="C479" s="42"/>
      <c r="D479" s="230" t="s">
        <v>161</v>
      </c>
      <c r="E479" s="42"/>
      <c r="F479" s="231" t="s">
        <v>864</v>
      </c>
      <c r="G479" s="42"/>
      <c r="H479" s="42"/>
      <c r="I479" s="232"/>
      <c r="J479" s="42"/>
      <c r="K479" s="42"/>
      <c r="L479" s="46"/>
      <c r="M479" s="233"/>
      <c r="N479" s="234"/>
      <c r="O479" s="86"/>
      <c r="P479" s="86"/>
      <c r="Q479" s="86"/>
      <c r="R479" s="86"/>
      <c r="S479" s="86"/>
      <c r="T479" s="87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  <c r="AE479" s="40"/>
      <c r="AT479" s="19" t="s">
        <v>161</v>
      </c>
      <c r="AU479" s="19" t="s">
        <v>81</v>
      </c>
    </row>
    <row r="480" spans="1:51" s="13" customFormat="1" ht="12">
      <c r="A480" s="13"/>
      <c r="B480" s="235"/>
      <c r="C480" s="236"/>
      <c r="D480" s="230" t="s">
        <v>163</v>
      </c>
      <c r="E480" s="237" t="s">
        <v>19</v>
      </c>
      <c r="F480" s="238" t="s">
        <v>866</v>
      </c>
      <c r="G480" s="236"/>
      <c r="H480" s="237" t="s">
        <v>19</v>
      </c>
      <c r="I480" s="239"/>
      <c r="J480" s="236"/>
      <c r="K480" s="236"/>
      <c r="L480" s="240"/>
      <c r="M480" s="241"/>
      <c r="N480" s="242"/>
      <c r="O480" s="242"/>
      <c r="P480" s="242"/>
      <c r="Q480" s="242"/>
      <c r="R480" s="242"/>
      <c r="S480" s="242"/>
      <c r="T480" s="24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44" t="s">
        <v>163</v>
      </c>
      <c r="AU480" s="244" t="s">
        <v>81</v>
      </c>
      <c r="AV480" s="13" t="s">
        <v>79</v>
      </c>
      <c r="AW480" s="13" t="s">
        <v>36</v>
      </c>
      <c r="AX480" s="13" t="s">
        <v>73</v>
      </c>
      <c r="AY480" s="244" t="s">
        <v>152</v>
      </c>
    </row>
    <row r="481" spans="1:51" s="14" customFormat="1" ht="12">
      <c r="A481" s="14"/>
      <c r="B481" s="245"/>
      <c r="C481" s="246"/>
      <c r="D481" s="230" t="s">
        <v>163</v>
      </c>
      <c r="E481" s="247" t="s">
        <v>19</v>
      </c>
      <c r="F481" s="248" t="s">
        <v>226</v>
      </c>
      <c r="G481" s="246"/>
      <c r="H481" s="249">
        <v>10</v>
      </c>
      <c r="I481" s="250"/>
      <c r="J481" s="246"/>
      <c r="K481" s="246"/>
      <c r="L481" s="251"/>
      <c r="M481" s="252"/>
      <c r="N481" s="253"/>
      <c r="O481" s="253"/>
      <c r="P481" s="253"/>
      <c r="Q481" s="253"/>
      <c r="R481" s="253"/>
      <c r="S481" s="253"/>
      <c r="T481" s="25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T481" s="255" t="s">
        <v>163</v>
      </c>
      <c r="AU481" s="255" t="s">
        <v>81</v>
      </c>
      <c r="AV481" s="14" t="s">
        <v>81</v>
      </c>
      <c r="AW481" s="14" t="s">
        <v>36</v>
      </c>
      <c r="AX481" s="14" t="s">
        <v>79</v>
      </c>
      <c r="AY481" s="255" t="s">
        <v>152</v>
      </c>
    </row>
    <row r="482" spans="1:65" s="2" customFormat="1" ht="14.4" customHeight="1">
      <c r="A482" s="40"/>
      <c r="B482" s="41"/>
      <c r="C482" s="217" t="s">
        <v>508</v>
      </c>
      <c r="D482" s="217" t="s">
        <v>154</v>
      </c>
      <c r="E482" s="218" t="s">
        <v>867</v>
      </c>
      <c r="F482" s="219" t="s">
        <v>868</v>
      </c>
      <c r="G482" s="220" t="s">
        <v>869</v>
      </c>
      <c r="H482" s="221">
        <v>0.144</v>
      </c>
      <c r="I482" s="222"/>
      <c r="J482" s="223">
        <f>ROUND(I482*H482,2)</f>
        <v>0</v>
      </c>
      <c r="K482" s="219" t="s">
        <v>158</v>
      </c>
      <c r="L482" s="46"/>
      <c r="M482" s="224" t="s">
        <v>19</v>
      </c>
      <c r="N482" s="225" t="s">
        <v>44</v>
      </c>
      <c r="O482" s="86"/>
      <c r="P482" s="226">
        <f>O482*H482</f>
        <v>0</v>
      </c>
      <c r="Q482" s="226">
        <v>0</v>
      </c>
      <c r="R482" s="226">
        <f>Q482*H482</f>
        <v>0</v>
      </c>
      <c r="S482" s="226">
        <v>0</v>
      </c>
      <c r="T482" s="227">
        <f>S482*H482</f>
        <v>0</v>
      </c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  <c r="AE482" s="40"/>
      <c r="AR482" s="228" t="s">
        <v>159</v>
      </c>
      <c r="AT482" s="228" t="s">
        <v>154</v>
      </c>
      <c r="AU482" s="228" t="s">
        <v>81</v>
      </c>
      <c r="AY482" s="19" t="s">
        <v>152</v>
      </c>
      <c r="BE482" s="229">
        <f>IF(N482="základní",J482,0)</f>
        <v>0</v>
      </c>
      <c r="BF482" s="229">
        <f>IF(N482="snížená",J482,0)</f>
        <v>0</v>
      </c>
      <c r="BG482" s="229">
        <f>IF(N482="zákl. přenesená",J482,0)</f>
        <v>0</v>
      </c>
      <c r="BH482" s="229">
        <f>IF(N482="sníž. přenesená",J482,0)</f>
        <v>0</v>
      </c>
      <c r="BI482" s="229">
        <f>IF(N482="nulová",J482,0)</f>
        <v>0</v>
      </c>
      <c r="BJ482" s="19" t="s">
        <v>79</v>
      </c>
      <c r="BK482" s="229">
        <f>ROUND(I482*H482,2)</f>
        <v>0</v>
      </c>
      <c r="BL482" s="19" t="s">
        <v>159</v>
      </c>
      <c r="BM482" s="228" t="s">
        <v>870</v>
      </c>
    </row>
    <row r="483" spans="1:47" s="2" customFormat="1" ht="12">
      <c r="A483" s="40"/>
      <c r="B483" s="41"/>
      <c r="C483" s="42"/>
      <c r="D483" s="230" t="s">
        <v>161</v>
      </c>
      <c r="E483" s="42"/>
      <c r="F483" s="231" t="s">
        <v>871</v>
      </c>
      <c r="G483" s="42"/>
      <c r="H483" s="42"/>
      <c r="I483" s="232"/>
      <c r="J483" s="42"/>
      <c r="K483" s="42"/>
      <c r="L483" s="46"/>
      <c r="M483" s="233"/>
      <c r="N483" s="234"/>
      <c r="O483" s="86"/>
      <c r="P483" s="86"/>
      <c r="Q483" s="86"/>
      <c r="R483" s="86"/>
      <c r="S483" s="86"/>
      <c r="T483" s="87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  <c r="AE483" s="40"/>
      <c r="AT483" s="19" t="s">
        <v>161</v>
      </c>
      <c r="AU483" s="19" t="s">
        <v>81</v>
      </c>
    </row>
    <row r="484" spans="1:51" s="13" customFormat="1" ht="12">
      <c r="A484" s="13"/>
      <c r="B484" s="235"/>
      <c r="C484" s="236"/>
      <c r="D484" s="230" t="s">
        <v>163</v>
      </c>
      <c r="E484" s="237" t="s">
        <v>19</v>
      </c>
      <c r="F484" s="238" t="s">
        <v>872</v>
      </c>
      <c r="G484" s="236"/>
      <c r="H484" s="237" t="s">
        <v>19</v>
      </c>
      <c r="I484" s="239"/>
      <c r="J484" s="236"/>
      <c r="K484" s="236"/>
      <c r="L484" s="240"/>
      <c r="M484" s="241"/>
      <c r="N484" s="242"/>
      <c r="O484" s="242"/>
      <c r="P484" s="242"/>
      <c r="Q484" s="242"/>
      <c r="R484" s="242"/>
      <c r="S484" s="242"/>
      <c r="T484" s="24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44" t="s">
        <v>163</v>
      </c>
      <c r="AU484" s="244" t="s">
        <v>81</v>
      </c>
      <c r="AV484" s="13" t="s">
        <v>79</v>
      </c>
      <c r="AW484" s="13" t="s">
        <v>36</v>
      </c>
      <c r="AX484" s="13" t="s">
        <v>73</v>
      </c>
      <c r="AY484" s="244" t="s">
        <v>152</v>
      </c>
    </row>
    <row r="485" spans="1:51" s="14" customFormat="1" ht="12">
      <c r="A485" s="14"/>
      <c r="B485" s="245"/>
      <c r="C485" s="246"/>
      <c r="D485" s="230" t="s">
        <v>163</v>
      </c>
      <c r="E485" s="247" t="s">
        <v>19</v>
      </c>
      <c r="F485" s="248" t="s">
        <v>873</v>
      </c>
      <c r="G485" s="246"/>
      <c r="H485" s="249">
        <v>0.1437</v>
      </c>
      <c r="I485" s="250"/>
      <c r="J485" s="246"/>
      <c r="K485" s="246"/>
      <c r="L485" s="251"/>
      <c r="M485" s="252"/>
      <c r="N485" s="253"/>
      <c r="O485" s="253"/>
      <c r="P485" s="253"/>
      <c r="Q485" s="253"/>
      <c r="R485" s="253"/>
      <c r="S485" s="253"/>
      <c r="T485" s="25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T485" s="255" t="s">
        <v>163</v>
      </c>
      <c r="AU485" s="255" t="s">
        <v>81</v>
      </c>
      <c r="AV485" s="14" t="s">
        <v>81</v>
      </c>
      <c r="AW485" s="14" t="s">
        <v>36</v>
      </c>
      <c r="AX485" s="14" t="s">
        <v>73</v>
      </c>
      <c r="AY485" s="255" t="s">
        <v>152</v>
      </c>
    </row>
    <row r="486" spans="1:51" s="15" customFormat="1" ht="12">
      <c r="A486" s="15"/>
      <c r="B486" s="256"/>
      <c r="C486" s="257"/>
      <c r="D486" s="230" t="s">
        <v>163</v>
      </c>
      <c r="E486" s="258" t="s">
        <v>19</v>
      </c>
      <c r="F486" s="259" t="s">
        <v>167</v>
      </c>
      <c r="G486" s="257"/>
      <c r="H486" s="260">
        <v>0.1437</v>
      </c>
      <c r="I486" s="261"/>
      <c r="J486" s="257"/>
      <c r="K486" s="257"/>
      <c r="L486" s="262"/>
      <c r="M486" s="263"/>
      <c r="N486" s="264"/>
      <c r="O486" s="264"/>
      <c r="P486" s="264"/>
      <c r="Q486" s="264"/>
      <c r="R486" s="264"/>
      <c r="S486" s="264"/>
      <c r="T486" s="26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T486" s="266" t="s">
        <v>163</v>
      </c>
      <c r="AU486" s="266" t="s">
        <v>81</v>
      </c>
      <c r="AV486" s="15" t="s">
        <v>159</v>
      </c>
      <c r="AW486" s="15" t="s">
        <v>36</v>
      </c>
      <c r="AX486" s="15" t="s">
        <v>79</v>
      </c>
      <c r="AY486" s="266" t="s">
        <v>152</v>
      </c>
    </row>
    <row r="487" spans="1:65" s="2" customFormat="1" ht="14.4" customHeight="1">
      <c r="A487" s="40"/>
      <c r="B487" s="41"/>
      <c r="C487" s="217" t="s">
        <v>514</v>
      </c>
      <c r="D487" s="217" t="s">
        <v>154</v>
      </c>
      <c r="E487" s="218" t="s">
        <v>367</v>
      </c>
      <c r="F487" s="219" t="s">
        <v>368</v>
      </c>
      <c r="G487" s="220" t="s">
        <v>157</v>
      </c>
      <c r="H487" s="221">
        <v>2099.802</v>
      </c>
      <c r="I487" s="222"/>
      <c r="J487" s="223">
        <f>ROUND(I487*H487,2)</f>
        <v>0</v>
      </c>
      <c r="K487" s="219" t="s">
        <v>158</v>
      </c>
      <c r="L487" s="46"/>
      <c r="M487" s="224" t="s">
        <v>19</v>
      </c>
      <c r="N487" s="225" t="s">
        <v>44</v>
      </c>
      <c r="O487" s="86"/>
      <c r="P487" s="226">
        <f>O487*H487</f>
        <v>0</v>
      </c>
      <c r="Q487" s="226">
        <v>0</v>
      </c>
      <c r="R487" s="226">
        <f>Q487*H487</f>
        <v>0</v>
      </c>
      <c r="S487" s="226">
        <v>0</v>
      </c>
      <c r="T487" s="227">
        <f>S487*H487</f>
        <v>0</v>
      </c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  <c r="AR487" s="228" t="s">
        <v>159</v>
      </c>
      <c r="AT487" s="228" t="s">
        <v>154</v>
      </c>
      <c r="AU487" s="228" t="s">
        <v>81</v>
      </c>
      <c r="AY487" s="19" t="s">
        <v>152</v>
      </c>
      <c r="BE487" s="229">
        <f>IF(N487="základní",J487,0)</f>
        <v>0</v>
      </c>
      <c r="BF487" s="229">
        <f>IF(N487="snížená",J487,0)</f>
        <v>0</v>
      </c>
      <c r="BG487" s="229">
        <f>IF(N487="zákl. přenesená",J487,0)</f>
        <v>0</v>
      </c>
      <c r="BH487" s="229">
        <f>IF(N487="sníž. přenesená",J487,0)</f>
        <v>0</v>
      </c>
      <c r="BI487" s="229">
        <f>IF(N487="nulová",J487,0)</f>
        <v>0</v>
      </c>
      <c r="BJ487" s="19" t="s">
        <v>79</v>
      </c>
      <c r="BK487" s="229">
        <f>ROUND(I487*H487,2)</f>
        <v>0</v>
      </c>
      <c r="BL487" s="19" t="s">
        <v>159</v>
      </c>
      <c r="BM487" s="228" t="s">
        <v>874</v>
      </c>
    </row>
    <row r="488" spans="1:47" s="2" customFormat="1" ht="12">
      <c r="A488" s="40"/>
      <c r="B488" s="41"/>
      <c r="C488" s="42"/>
      <c r="D488" s="230" t="s">
        <v>161</v>
      </c>
      <c r="E488" s="42"/>
      <c r="F488" s="231" t="s">
        <v>370</v>
      </c>
      <c r="G488" s="42"/>
      <c r="H488" s="42"/>
      <c r="I488" s="232"/>
      <c r="J488" s="42"/>
      <c r="K488" s="42"/>
      <c r="L488" s="46"/>
      <c r="M488" s="233"/>
      <c r="N488" s="234"/>
      <c r="O488" s="86"/>
      <c r="P488" s="86"/>
      <c r="Q488" s="86"/>
      <c r="R488" s="86"/>
      <c r="S488" s="86"/>
      <c r="T488" s="87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  <c r="AE488" s="40"/>
      <c r="AT488" s="19" t="s">
        <v>161</v>
      </c>
      <c r="AU488" s="19" t="s">
        <v>81</v>
      </c>
    </row>
    <row r="489" spans="1:51" s="13" customFormat="1" ht="12">
      <c r="A489" s="13"/>
      <c r="B489" s="235"/>
      <c r="C489" s="236"/>
      <c r="D489" s="230" t="s">
        <v>163</v>
      </c>
      <c r="E489" s="237" t="s">
        <v>19</v>
      </c>
      <c r="F489" s="238" t="s">
        <v>311</v>
      </c>
      <c r="G489" s="236"/>
      <c r="H489" s="237" t="s">
        <v>19</v>
      </c>
      <c r="I489" s="239"/>
      <c r="J489" s="236"/>
      <c r="K489" s="236"/>
      <c r="L489" s="240"/>
      <c r="M489" s="241"/>
      <c r="N489" s="242"/>
      <c r="O489" s="242"/>
      <c r="P489" s="242"/>
      <c r="Q489" s="242"/>
      <c r="R489" s="242"/>
      <c r="S489" s="242"/>
      <c r="T489" s="24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44" t="s">
        <v>163</v>
      </c>
      <c r="AU489" s="244" t="s">
        <v>81</v>
      </c>
      <c r="AV489" s="13" t="s">
        <v>79</v>
      </c>
      <c r="AW489" s="13" t="s">
        <v>36</v>
      </c>
      <c r="AX489" s="13" t="s">
        <v>73</v>
      </c>
      <c r="AY489" s="244" t="s">
        <v>152</v>
      </c>
    </row>
    <row r="490" spans="1:51" s="14" customFormat="1" ht="12">
      <c r="A490" s="14"/>
      <c r="B490" s="245"/>
      <c r="C490" s="246"/>
      <c r="D490" s="230" t="s">
        <v>163</v>
      </c>
      <c r="E490" s="247" t="s">
        <v>19</v>
      </c>
      <c r="F490" s="248" t="s">
        <v>752</v>
      </c>
      <c r="G490" s="246"/>
      <c r="H490" s="249">
        <v>2099.802</v>
      </c>
      <c r="I490" s="250"/>
      <c r="J490" s="246"/>
      <c r="K490" s="246"/>
      <c r="L490" s="251"/>
      <c r="M490" s="252"/>
      <c r="N490" s="253"/>
      <c r="O490" s="253"/>
      <c r="P490" s="253"/>
      <c r="Q490" s="253"/>
      <c r="R490" s="253"/>
      <c r="S490" s="253"/>
      <c r="T490" s="25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T490" s="255" t="s">
        <v>163</v>
      </c>
      <c r="AU490" s="255" t="s">
        <v>81</v>
      </c>
      <c r="AV490" s="14" t="s">
        <v>81</v>
      </c>
      <c r="AW490" s="14" t="s">
        <v>36</v>
      </c>
      <c r="AX490" s="14" t="s">
        <v>79</v>
      </c>
      <c r="AY490" s="255" t="s">
        <v>152</v>
      </c>
    </row>
    <row r="491" spans="1:65" s="2" customFormat="1" ht="14.4" customHeight="1">
      <c r="A491" s="40"/>
      <c r="B491" s="41"/>
      <c r="C491" s="267" t="s">
        <v>519</v>
      </c>
      <c r="D491" s="267" t="s">
        <v>360</v>
      </c>
      <c r="E491" s="268" t="s">
        <v>875</v>
      </c>
      <c r="F491" s="269" t="s">
        <v>876</v>
      </c>
      <c r="G491" s="270" t="s">
        <v>183</v>
      </c>
      <c r="H491" s="271">
        <v>0.1</v>
      </c>
      <c r="I491" s="272"/>
      <c r="J491" s="273">
        <f>ROUND(I491*H491,2)</f>
        <v>0</v>
      </c>
      <c r="K491" s="269" t="s">
        <v>158</v>
      </c>
      <c r="L491" s="274"/>
      <c r="M491" s="275" t="s">
        <v>19</v>
      </c>
      <c r="N491" s="276" t="s">
        <v>44</v>
      </c>
      <c r="O491" s="86"/>
      <c r="P491" s="226">
        <f>O491*H491</f>
        <v>0</v>
      </c>
      <c r="Q491" s="226">
        <v>0</v>
      </c>
      <c r="R491" s="226">
        <f>Q491*H491</f>
        <v>0</v>
      </c>
      <c r="S491" s="226">
        <v>0</v>
      </c>
      <c r="T491" s="227">
        <f>S491*H491</f>
        <v>0</v>
      </c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  <c r="AE491" s="40"/>
      <c r="AR491" s="228" t="s">
        <v>216</v>
      </c>
      <c r="AT491" s="228" t="s">
        <v>360</v>
      </c>
      <c r="AU491" s="228" t="s">
        <v>81</v>
      </c>
      <c r="AY491" s="19" t="s">
        <v>152</v>
      </c>
      <c r="BE491" s="229">
        <f>IF(N491="základní",J491,0)</f>
        <v>0</v>
      </c>
      <c r="BF491" s="229">
        <f>IF(N491="snížená",J491,0)</f>
        <v>0</v>
      </c>
      <c r="BG491" s="229">
        <f>IF(N491="zákl. přenesená",J491,0)</f>
        <v>0</v>
      </c>
      <c r="BH491" s="229">
        <f>IF(N491="sníž. přenesená",J491,0)</f>
        <v>0</v>
      </c>
      <c r="BI491" s="229">
        <f>IF(N491="nulová",J491,0)</f>
        <v>0</v>
      </c>
      <c r="BJ491" s="19" t="s">
        <v>79</v>
      </c>
      <c r="BK491" s="229">
        <f>ROUND(I491*H491,2)</f>
        <v>0</v>
      </c>
      <c r="BL491" s="19" t="s">
        <v>159</v>
      </c>
      <c r="BM491" s="228" t="s">
        <v>877</v>
      </c>
    </row>
    <row r="492" spans="1:47" s="2" customFormat="1" ht="12">
      <c r="A492" s="40"/>
      <c r="B492" s="41"/>
      <c r="C492" s="42"/>
      <c r="D492" s="230" t="s">
        <v>161</v>
      </c>
      <c r="E492" s="42"/>
      <c r="F492" s="231" t="s">
        <v>876</v>
      </c>
      <c r="G492" s="42"/>
      <c r="H492" s="42"/>
      <c r="I492" s="232"/>
      <c r="J492" s="42"/>
      <c r="K492" s="42"/>
      <c r="L492" s="46"/>
      <c r="M492" s="233"/>
      <c r="N492" s="234"/>
      <c r="O492" s="86"/>
      <c r="P492" s="86"/>
      <c r="Q492" s="86"/>
      <c r="R492" s="86"/>
      <c r="S492" s="86"/>
      <c r="T492" s="87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  <c r="AE492" s="40"/>
      <c r="AT492" s="19" t="s">
        <v>161</v>
      </c>
      <c r="AU492" s="19" t="s">
        <v>81</v>
      </c>
    </row>
    <row r="493" spans="1:51" s="13" customFormat="1" ht="12">
      <c r="A493" s="13"/>
      <c r="B493" s="235"/>
      <c r="C493" s="236"/>
      <c r="D493" s="230" t="s">
        <v>163</v>
      </c>
      <c r="E493" s="237" t="s">
        <v>19</v>
      </c>
      <c r="F493" s="238" t="s">
        <v>878</v>
      </c>
      <c r="G493" s="236"/>
      <c r="H493" s="237" t="s">
        <v>19</v>
      </c>
      <c r="I493" s="239"/>
      <c r="J493" s="236"/>
      <c r="K493" s="236"/>
      <c r="L493" s="240"/>
      <c r="M493" s="241"/>
      <c r="N493" s="242"/>
      <c r="O493" s="242"/>
      <c r="P493" s="242"/>
      <c r="Q493" s="242"/>
      <c r="R493" s="242"/>
      <c r="S493" s="242"/>
      <c r="T493" s="24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44" t="s">
        <v>163</v>
      </c>
      <c r="AU493" s="244" t="s">
        <v>81</v>
      </c>
      <c r="AV493" s="13" t="s">
        <v>79</v>
      </c>
      <c r="AW493" s="13" t="s">
        <v>36</v>
      </c>
      <c r="AX493" s="13" t="s">
        <v>73</v>
      </c>
      <c r="AY493" s="244" t="s">
        <v>152</v>
      </c>
    </row>
    <row r="494" spans="1:51" s="14" customFormat="1" ht="12">
      <c r="A494" s="14"/>
      <c r="B494" s="245"/>
      <c r="C494" s="246"/>
      <c r="D494" s="230" t="s">
        <v>163</v>
      </c>
      <c r="E494" s="247" t="s">
        <v>19</v>
      </c>
      <c r="F494" s="248" t="s">
        <v>27</v>
      </c>
      <c r="G494" s="246"/>
      <c r="H494" s="249">
        <v>0.1</v>
      </c>
      <c r="I494" s="250"/>
      <c r="J494" s="246"/>
      <c r="K494" s="246"/>
      <c r="L494" s="251"/>
      <c r="M494" s="252"/>
      <c r="N494" s="253"/>
      <c r="O494" s="253"/>
      <c r="P494" s="253"/>
      <c r="Q494" s="253"/>
      <c r="R494" s="253"/>
      <c r="S494" s="253"/>
      <c r="T494" s="25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T494" s="255" t="s">
        <v>163</v>
      </c>
      <c r="AU494" s="255" t="s">
        <v>81</v>
      </c>
      <c r="AV494" s="14" t="s">
        <v>81</v>
      </c>
      <c r="AW494" s="14" t="s">
        <v>36</v>
      </c>
      <c r="AX494" s="14" t="s">
        <v>79</v>
      </c>
      <c r="AY494" s="255" t="s">
        <v>152</v>
      </c>
    </row>
    <row r="495" spans="1:65" s="2" customFormat="1" ht="14.4" customHeight="1">
      <c r="A495" s="40"/>
      <c r="B495" s="41"/>
      <c r="C495" s="217" t="s">
        <v>526</v>
      </c>
      <c r="D495" s="217" t="s">
        <v>154</v>
      </c>
      <c r="E495" s="218" t="s">
        <v>879</v>
      </c>
      <c r="F495" s="219" t="s">
        <v>880</v>
      </c>
      <c r="G495" s="220" t="s">
        <v>183</v>
      </c>
      <c r="H495" s="221">
        <v>0.1</v>
      </c>
      <c r="I495" s="222"/>
      <c r="J495" s="223">
        <f>ROUND(I495*H495,2)</f>
        <v>0</v>
      </c>
      <c r="K495" s="219" t="s">
        <v>158</v>
      </c>
      <c r="L495" s="46"/>
      <c r="M495" s="224" t="s">
        <v>19</v>
      </c>
      <c r="N495" s="225" t="s">
        <v>44</v>
      </c>
      <c r="O495" s="86"/>
      <c r="P495" s="226">
        <f>O495*H495</f>
        <v>0</v>
      </c>
      <c r="Q495" s="226">
        <v>0</v>
      </c>
      <c r="R495" s="226">
        <f>Q495*H495</f>
        <v>0</v>
      </c>
      <c r="S495" s="226">
        <v>0</v>
      </c>
      <c r="T495" s="227">
        <f>S495*H495</f>
        <v>0</v>
      </c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  <c r="AE495" s="40"/>
      <c r="AR495" s="228" t="s">
        <v>159</v>
      </c>
      <c r="AT495" s="228" t="s">
        <v>154</v>
      </c>
      <c r="AU495" s="228" t="s">
        <v>81</v>
      </c>
      <c r="AY495" s="19" t="s">
        <v>152</v>
      </c>
      <c r="BE495" s="229">
        <f>IF(N495="základní",J495,0)</f>
        <v>0</v>
      </c>
      <c r="BF495" s="229">
        <f>IF(N495="snížená",J495,0)</f>
        <v>0</v>
      </c>
      <c r="BG495" s="229">
        <f>IF(N495="zákl. přenesená",J495,0)</f>
        <v>0</v>
      </c>
      <c r="BH495" s="229">
        <f>IF(N495="sníž. přenesená",J495,0)</f>
        <v>0</v>
      </c>
      <c r="BI495" s="229">
        <f>IF(N495="nulová",J495,0)</f>
        <v>0</v>
      </c>
      <c r="BJ495" s="19" t="s">
        <v>79</v>
      </c>
      <c r="BK495" s="229">
        <f>ROUND(I495*H495,2)</f>
        <v>0</v>
      </c>
      <c r="BL495" s="19" t="s">
        <v>159</v>
      </c>
      <c r="BM495" s="228" t="s">
        <v>881</v>
      </c>
    </row>
    <row r="496" spans="1:47" s="2" customFormat="1" ht="12">
      <c r="A496" s="40"/>
      <c r="B496" s="41"/>
      <c r="C496" s="42"/>
      <c r="D496" s="230" t="s">
        <v>161</v>
      </c>
      <c r="E496" s="42"/>
      <c r="F496" s="231" t="s">
        <v>882</v>
      </c>
      <c r="G496" s="42"/>
      <c r="H496" s="42"/>
      <c r="I496" s="232"/>
      <c r="J496" s="42"/>
      <c r="K496" s="42"/>
      <c r="L496" s="46"/>
      <c r="M496" s="233"/>
      <c r="N496" s="234"/>
      <c r="O496" s="86"/>
      <c r="P496" s="86"/>
      <c r="Q496" s="86"/>
      <c r="R496" s="86"/>
      <c r="S496" s="86"/>
      <c r="T496" s="87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  <c r="AE496" s="40"/>
      <c r="AT496" s="19" t="s">
        <v>161</v>
      </c>
      <c r="AU496" s="19" t="s">
        <v>81</v>
      </c>
    </row>
    <row r="497" spans="1:51" s="13" customFormat="1" ht="12">
      <c r="A497" s="13"/>
      <c r="B497" s="235"/>
      <c r="C497" s="236"/>
      <c r="D497" s="230" t="s">
        <v>163</v>
      </c>
      <c r="E497" s="237" t="s">
        <v>19</v>
      </c>
      <c r="F497" s="238" t="s">
        <v>803</v>
      </c>
      <c r="G497" s="236"/>
      <c r="H497" s="237" t="s">
        <v>19</v>
      </c>
      <c r="I497" s="239"/>
      <c r="J497" s="236"/>
      <c r="K497" s="236"/>
      <c r="L497" s="240"/>
      <c r="M497" s="241"/>
      <c r="N497" s="242"/>
      <c r="O497" s="242"/>
      <c r="P497" s="242"/>
      <c r="Q497" s="242"/>
      <c r="R497" s="242"/>
      <c r="S497" s="242"/>
      <c r="T497" s="24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44" t="s">
        <v>163</v>
      </c>
      <c r="AU497" s="244" t="s">
        <v>81</v>
      </c>
      <c r="AV497" s="13" t="s">
        <v>79</v>
      </c>
      <c r="AW497" s="13" t="s">
        <v>36</v>
      </c>
      <c r="AX497" s="13" t="s">
        <v>73</v>
      </c>
      <c r="AY497" s="244" t="s">
        <v>152</v>
      </c>
    </row>
    <row r="498" spans="1:51" s="14" customFormat="1" ht="12">
      <c r="A498" s="14"/>
      <c r="B498" s="245"/>
      <c r="C498" s="246"/>
      <c r="D498" s="230" t="s">
        <v>163</v>
      </c>
      <c r="E498" s="247" t="s">
        <v>19</v>
      </c>
      <c r="F498" s="248" t="s">
        <v>883</v>
      </c>
      <c r="G498" s="246"/>
      <c r="H498" s="249">
        <v>0.1</v>
      </c>
      <c r="I498" s="250"/>
      <c r="J498" s="246"/>
      <c r="K498" s="246"/>
      <c r="L498" s="251"/>
      <c r="M498" s="252"/>
      <c r="N498" s="253"/>
      <c r="O498" s="253"/>
      <c r="P498" s="253"/>
      <c r="Q498" s="253"/>
      <c r="R498" s="253"/>
      <c r="S498" s="253"/>
      <c r="T498" s="25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T498" s="255" t="s">
        <v>163</v>
      </c>
      <c r="AU498" s="255" t="s">
        <v>81</v>
      </c>
      <c r="AV498" s="14" t="s">
        <v>81</v>
      </c>
      <c r="AW498" s="14" t="s">
        <v>36</v>
      </c>
      <c r="AX498" s="14" t="s">
        <v>73</v>
      </c>
      <c r="AY498" s="255" t="s">
        <v>152</v>
      </c>
    </row>
    <row r="499" spans="1:51" s="15" customFormat="1" ht="12">
      <c r="A499" s="15"/>
      <c r="B499" s="256"/>
      <c r="C499" s="257"/>
      <c r="D499" s="230" t="s">
        <v>163</v>
      </c>
      <c r="E499" s="258" t="s">
        <v>19</v>
      </c>
      <c r="F499" s="259" t="s">
        <v>167</v>
      </c>
      <c r="G499" s="257"/>
      <c r="H499" s="260">
        <v>0.1</v>
      </c>
      <c r="I499" s="261"/>
      <c r="J499" s="257"/>
      <c r="K499" s="257"/>
      <c r="L499" s="262"/>
      <c r="M499" s="263"/>
      <c r="N499" s="264"/>
      <c r="O499" s="264"/>
      <c r="P499" s="264"/>
      <c r="Q499" s="264"/>
      <c r="R499" s="264"/>
      <c r="S499" s="264"/>
      <c r="T499" s="26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T499" s="266" t="s">
        <v>163</v>
      </c>
      <c r="AU499" s="266" t="s">
        <v>81</v>
      </c>
      <c r="AV499" s="15" t="s">
        <v>159</v>
      </c>
      <c r="AW499" s="15" t="s">
        <v>36</v>
      </c>
      <c r="AX499" s="15" t="s">
        <v>79</v>
      </c>
      <c r="AY499" s="266" t="s">
        <v>152</v>
      </c>
    </row>
    <row r="500" spans="1:65" s="2" customFormat="1" ht="14.4" customHeight="1">
      <c r="A500" s="40"/>
      <c r="B500" s="41"/>
      <c r="C500" s="217" t="s">
        <v>535</v>
      </c>
      <c r="D500" s="217" t="s">
        <v>154</v>
      </c>
      <c r="E500" s="218" t="s">
        <v>884</v>
      </c>
      <c r="F500" s="219" t="s">
        <v>885</v>
      </c>
      <c r="G500" s="220" t="s">
        <v>183</v>
      </c>
      <c r="H500" s="221">
        <v>0.1</v>
      </c>
      <c r="I500" s="222"/>
      <c r="J500" s="223">
        <f>ROUND(I500*H500,2)</f>
        <v>0</v>
      </c>
      <c r="K500" s="219" t="s">
        <v>158</v>
      </c>
      <c r="L500" s="46"/>
      <c r="M500" s="224" t="s">
        <v>19</v>
      </c>
      <c r="N500" s="225" t="s">
        <v>44</v>
      </c>
      <c r="O500" s="86"/>
      <c r="P500" s="226">
        <f>O500*H500</f>
        <v>0</v>
      </c>
      <c r="Q500" s="226">
        <v>0</v>
      </c>
      <c r="R500" s="226">
        <f>Q500*H500</f>
        <v>0</v>
      </c>
      <c r="S500" s="226">
        <v>0</v>
      </c>
      <c r="T500" s="227">
        <f>S500*H500</f>
        <v>0</v>
      </c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  <c r="AE500" s="40"/>
      <c r="AR500" s="228" t="s">
        <v>159</v>
      </c>
      <c r="AT500" s="228" t="s">
        <v>154</v>
      </c>
      <c r="AU500" s="228" t="s">
        <v>81</v>
      </c>
      <c r="AY500" s="19" t="s">
        <v>152</v>
      </c>
      <c r="BE500" s="229">
        <f>IF(N500="základní",J500,0)</f>
        <v>0</v>
      </c>
      <c r="BF500" s="229">
        <f>IF(N500="snížená",J500,0)</f>
        <v>0</v>
      </c>
      <c r="BG500" s="229">
        <f>IF(N500="zákl. přenesená",J500,0)</f>
        <v>0</v>
      </c>
      <c r="BH500" s="229">
        <f>IF(N500="sníž. přenesená",J500,0)</f>
        <v>0</v>
      </c>
      <c r="BI500" s="229">
        <f>IF(N500="nulová",J500,0)</f>
        <v>0</v>
      </c>
      <c r="BJ500" s="19" t="s">
        <v>79</v>
      </c>
      <c r="BK500" s="229">
        <f>ROUND(I500*H500,2)</f>
        <v>0</v>
      </c>
      <c r="BL500" s="19" t="s">
        <v>159</v>
      </c>
      <c r="BM500" s="228" t="s">
        <v>886</v>
      </c>
    </row>
    <row r="501" spans="1:47" s="2" customFormat="1" ht="12">
      <c r="A501" s="40"/>
      <c r="B501" s="41"/>
      <c r="C501" s="42"/>
      <c r="D501" s="230" t="s">
        <v>161</v>
      </c>
      <c r="E501" s="42"/>
      <c r="F501" s="231" t="s">
        <v>887</v>
      </c>
      <c r="G501" s="42"/>
      <c r="H501" s="42"/>
      <c r="I501" s="232"/>
      <c r="J501" s="42"/>
      <c r="K501" s="42"/>
      <c r="L501" s="46"/>
      <c r="M501" s="233"/>
      <c r="N501" s="234"/>
      <c r="O501" s="86"/>
      <c r="P501" s="86"/>
      <c r="Q501" s="86"/>
      <c r="R501" s="86"/>
      <c r="S501" s="86"/>
      <c r="T501" s="87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  <c r="AE501" s="40"/>
      <c r="AT501" s="19" t="s">
        <v>161</v>
      </c>
      <c r="AU501" s="19" t="s">
        <v>81</v>
      </c>
    </row>
    <row r="502" spans="1:51" s="13" customFormat="1" ht="12">
      <c r="A502" s="13"/>
      <c r="B502" s="235"/>
      <c r="C502" s="236"/>
      <c r="D502" s="230" t="s">
        <v>163</v>
      </c>
      <c r="E502" s="237" t="s">
        <v>19</v>
      </c>
      <c r="F502" s="238" t="s">
        <v>878</v>
      </c>
      <c r="G502" s="236"/>
      <c r="H502" s="237" t="s">
        <v>19</v>
      </c>
      <c r="I502" s="239"/>
      <c r="J502" s="236"/>
      <c r="K502" s="236"/>
      <c r="L502" s="240"/>
      <c r="M502" s="241"/>
      <c r="N502" s="242"/>
      <c r="O502" s="242"/>
      <c r="P502" s="242"/>
      <c r="Q502" s="242"/>
      <c r="R502" s="242"/>
      <c r="S502" s="242"/>
      <c r="T502" s="24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44" t="s">
        <v>163</v>
      </c>
      <c r="AU502" s="244" t="s">
        <v>81</v>
      </c>
      <c r="AV502" s="13" t="s">
        <v>79</v>
      </c>
      <c r="AW502" s="13" t="s">
        <v>36</v>
      </c>
      <c r="AX502" s="13" t="s">
        <v>73</v>
      </c>
      <c r="AY502" s="244" t="s">
        <v>152</v>
      </c>
    </row>
    <row r="503" spans="1:51" s="14" customFormat="1" ht="12">
      <c r="A503" s="14"/>
      <c r="B503" s="245"/>
      <c r="C503" s="246"/>
      <c r="D503" s="230" t="s">
        <v>163</v>
      </c>
      <c r="E503" s="247" t="s">
        <v>19</v>
      </c>
      <c r="F503" s="248" t="s">
        <v>27</v>
      </c>
      <c r="G503" s="246"/>
      <c r="H503" s="249">
        <v>0.1</v>
      </c>
      <c r="I503" s="250"/>
      <c r="J503" s="246"/>
      <c r="K503" s="246"/>
      <c r="L503" s="251"/>
      <c r="M503" s="252"/>
      <c r="N503" s="253"/>
      <c r="O503" s="253"/>
      <c r="P503" s="253"/>
      <c r="Q503" s="253"/>
      <c r="R503" s="253"/>
      <c r="S503" s="253"/>
      <c r="T503" s="25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T503" s="255" t="s">
        <v>163</v>
      </c>
      <c r="AU503" s="255" t="s">
        <v>81</v>
      </c>
      <c r="AV503" s="14" t="s">
        <v>81</v>
      </c>
      <c r="AW503" s="14" t="s">
        <v>36</v>
      </c>
      <c r="AX503" s="14" t="s">
        <v>79</v>
      </c>
      <c r="AY503" s="255" t="s">
        <v>152</v>
      </c>
    </row>
    <row r="504" spans="1:65" s="2" customFormat="1" ht="14.4" customHeight="1">
      <c r="A504" s="40"/>
      <c r="B504" s="41"/>
      <c r="C504" s="217" t="s">
        <v>543</v>
      </c>
      <c r="D504" s="217" t="s">
        <v>154</v>
      </c>
      <c r="E504" s="218" t="s">
        <v>888</v>
      </c>
      <c r="F504" s="219" t="s">
        <v>889</v>
      </c>
      <c r="G504" s="220" t="s">
        <v>183</v>
      </c>
      <c r="H504" s="221">
        <v>0.5</v>
      </c>
      <c r="I504" s="222"/>
      <c r="J504" s="223">
        <f>ROUND(I504*H504,2)</f>
        <v>0</v>
      </c>
      <c r="K504" s="219" t="s">
        <v>158</v>
      </c>
      <c r="L504" s="46"/>
      <c r="M504" s="224" t="s">
        <v>19</v>
      </c>
      <c r="N504" s="225" t="s">
        <v>44</v>
      </c>
      <c r="O504" s="86"/>
      <c r="P504" s="226">
        <f>O504*H504</f>
        <v>0</v>
      </c>
      <c r="Q504" s="226">
        <v>0</v>
      </c>
      <c r="R504" s="226">
        <f>Q504*H504</f>
        <v>0</v>
      </c>
      <c r="S504" s="226">
        <v>0</v>
      </c>
      <c r="T504" s="227">
        <f>S504*H504</f>
        <v>0</v>
      </c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  <c r="AE504" s="40"/>
      <c r="AR504" s="228" t="s">
        <v>159</v>
      </c>
      <c r="AT504" s="228" t="s">
        <v>154</v>
      </c>
      <c r="AU504" s="228" t="s">
        <v>81</v>
      </c>
      <c r="AY504" s="19" t="s">
        <v>152</v>
      </c>
      <c r="BE504" s="229">
        <f>IF(N504="základní",J504,0)</f>
        <v>0</v>
      </c>
      <c r="BF504" s="229">
        <f>IF(N504="snížená",J504,0)</f>
        <v>0</v>
      </c>
      <c r="BG504" s="229">
        <f>IF(N504="zákl. přenesená",J504,0)</f>
        <v>0</v>
      </c>
      <c r="BH504" s="229">
        <f>IF(N504="sníž. přenesená",J504,0)</f>
        <v>0</v>
      </c>
      <c r="BI504" s="229">
        <f>IF(N504="nulová",J504,0)</f>
        <v>0</v>
      </c>
      <c r="BJ504" s="19" t="s">
        <v>79</v>
      </c>
      <c r="BK504" s="229">
        <f>ROUND(I504*H504,2)</f>
        <v>0</v>
      </c>
      <c r="BL504" s="19" t="s">
        <v>159</v>
      </c>
      <c r="BM504" s="228" t="s">
        <v>890</v>
      </c>
    </row>
    <row r="505" spans="1:47" s="2" customFormat="1" ht="12">
      <c r="A505" s="40"/>
      <c r="B505" s="41"/>
      <c r="C505" s="42"/>
      <c r="D505" s="230" t="s">
        <v>161</v>
      </c>
      <c r="E505" s="42"/>
      <c r="F505" s="231" t="s">
        <v>891</v>
      </c>
      <c r="G505" s="42"/>
      <c r="H505" s="42"/>
      <c r="I505" s="232"/>
      <c r="J505" s="42"/>
      <c r="K505" s="42"/>
      <c r="L505" s="46"/>
      <c r="M505" s="233"/>
      <c r="N505" s="234"/>
      <c r="O505" s="86"/>
      <c r="P505" s="86"/>
      <c r="Q505" s="86"/>
      <c r="R505" s="86"/>
      <c r="S505" s="86"/>
      <c r="T505" s="87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  <c r="AE505" s="40"/>
      <c r="AT505" s="19" t="s">
        <v>161</v>
      </c>
      <c r="AU505" s="19" t="s">
        <v>81</v>
      </c>
    </row>
    <row r="506" spans="1:51" s="13" customFormat="1" ht="12">
      <c r="A506" s="13"/>
      <c r="B506" s="235"/>
      <c r="C506" s="236"/>
      <c r="D506" s="230" t="s">
        <v>163</v>
      </c>
      <c r="E506" s="237" t="s">
        <v>19</v>
      </c>
      <c r="F506" s="238" t="s">
        <v>892</v>
      </c>
      <c r="G506" s="236"/>
      <c r="H506" s="237" t="s">
        <v>19</v>
      </c>
      <c r="I506" s="239"/>
      <c r="J506" s="236"/>
      <c r="K506" s="236"/>
      <c r="L506" s="240"/>
      <c r="M506" s="241"/>
      <c r="N506" s="242"/>
      <c r="O506" s="242"/>
      <c r="P506" s="242"/>
      <c r="Q506" s="242"/>
      <c r="R506" s="242"/>
      <c r="S506" s="242"/>
      <c r="T506" s="24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44" t="s">
        <v>163</v>
      </c>
      <c r="AU506" s="244" t="s">
        <v>81</v>
      </c>
      <c r="AV506" s="13" t="s">
        <v>79</v>
      </c>
      <c r="AW506" s="13" t="s">
        <v>36</v>
      </c>
      <c r="AX506" s="13" t="s">
        <v>73</v>
      </c>
      <c r="AY506" s="244" t="s">
        <v>152</v>
      </c>
    </row>
    <row r="507" spans="1:51" s="14" customFormat="1" ht="12">
      <c r="A507" s="14"/>
      <c r="B507" s="245"/>
      <c r="C507" s="246"/>
      <c r="D507" s="230" t="s">
        <v>163</v>
      </c>
      <c r="E507" s="247" t="s">
        <v>19</v>
      </c>
      <c r="F507" s="248" t="s">
        <v>893</v>
      </c>
      <c r="G507" s="246"/>
      <c r="H507" s="249">
        <v>0.5</v>
      </c>
      <c r="I507" s="250"/>
      <c r="J507" s="246"/>
      <c r="K507" s="246"/>
      <c r="L507" s="251"/>
      <c r="M507" s="252"/>
      <c r="N507" s="253"/>
      <c r="O507" s="253"/>
      <c r="P507" s="253"/>
      <c r="Q507" s="253"/>
      <c r="R507" s="253"/>
      <c r="S507" s="253"/>
      <c r="T507" s="25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T507" s="255" t="s">
        <v>163</v>
      </c>
      <c r="AU507" s="255" t="s">
        <v>81</v>
      </c>
      <c r="AV507" s="14" t="s">
        <v>81</v>
      </c>
      <c r="AW507" s="14" t="s">
        <v>36</v>
      </c>
      <c r="AX507" s="14" t="s">
        <v>73</v>
      </c>
      <c r="AY507" s="255" t="s">
        <v>152</v>
      </c>
    </row>
    <row r="508" spans="1:51" s="15" customFormat="1" ht="12">
      <c r="A508" s="15"/>
      <c r="B508" s="256"/>
      <c r="C508" s="257"/>
      <c r="D508" s="230" t="s">
        <v>163</v>
      </c>
      <c r="E508" s="258" t="s">
        <v>19</v>
      </c>
      <c r="F508" s="259" t="s">
        <v>167</v>
      </c>
      <c r="G508" s="257"/>
      <c r="H508" s="260">
        <v>0.5</v>
      </c>
      <c r="I508" s="261"/>
      <c r="J508" s="257"/>
      <c r="K508" s="257"/>
      <c r="L508" s="262"/>
      <c r="M508" s="263"/>
      <c r="N508" s="264"/>
      <c r="O508" s="264"/>
      <c r="P508" s="264"/>
      <c r="Q508" s="264"/>
      <c r="R508" s="264"/>
      <c r="S508" s="264"/>
      <c r="T508" s="26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T508" s="266" t="s">
        <v>163</v>
      </c>
      <c r="AU508" s="266" t="s">
        <v>81</v>
      </c>
      <c r="AV508" s="15" t="s">
        <v>159</v>
      </c>
      <c r="AW508" s="15" t="s">
        <v>36</v>
      </c>
      <c r="AX508" s="15" t="s">
        <v>79</v>
      </c>
      <c r="AY508" s="266" t="s">
        <v>152</v>
      </c>
    </row>
    <row r="509" spans="1:63" s="12" customFormat="1" ht="22.8" customHeight="1">
      <c r="A509" s="12"/>
      <c r="B509" s="201"/>
      <c r="C509" s="202"/>
      <c r="D509" s="203" t="s">
        <v>72</v>
      </c>
      <c r="E509" s="215" t="s">
        <v>232</v>
      </c>
      <c r="F509" s="215" t="s">
        <v>377</v>
      </c>
      <c r="G509" s="202"/>
      <c r="H509" s="202"/>
      <c r="I509" s="205"/>
      <c r="J509" s="216">
        <f>BK509</f>
        <v>0</v>
      </c>
      <c r="K509" s="202"/>
      <c r="L509" s="207"/>
      <c r="M509" s="208"/>
      <c r="N509" s="209"/>
      <c r="O509" s="209"/>
      <c r="P509" s="210">
        <f>SUM(P510:P517)</f>
        <v>0</v>
      </c>
      <c r="Q509" s="209"/>
      <c r="R509" s="210">
        <f>SUM(R510:R517)</f>
        <v>0</v>
      </c>
      <c r="S509" s="209"/>
      <c r="T509" s="211">
        <f>SUM(T510:T517)</f>
        <v>14.399999999999999</v>
      </c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R509" s="212" t="s">
        <v>79</v>
      </c>
      <c r="AT509" s="213" t="s">
        <v>72</v>
      </c>
      <c r="AU509" s="213" t="s">
        <v>79</v>
      </c>
      <c r="AY509" s="212" t="s">
        <v>152</v>
      </c>
      <c r="BK509" s="214">
        <f>SUM(BK510:BK517)</f>
        <v>0</v>
      </c>
    </row>
    <row r="510" spans="1:65" s="2" customFormat="1" ht="14.4" customHeight="1">
      <c r="A510" s="40"/>
      <c r="B510" s="41"/>
      <c r="C510" s="217" t="s">
        <v>550</v>
      </c>
      <c r="D510" s="217" t="s">
        <v>154</v>
      </c>
      <c r="E510" s="218" t="s">
        <v>894</v>
      </c>
      <c r="F510" s="219" t="s">
        <v>895</v>
      </c>
      <c r="G510" s="220" t="s">
        <v>157</v>
      </c>
      <c r="H510" s="221">
        <v>18</v>
      </c>
      <c r="I510" s="222"/>
      <c r="J510" s="223">
        <f>ROUND(I510*H510,2)</f>
        <v>0</v>
      </c>
      <c r="K510" s="219" t="s">
        <v>158</v>
      </c>
      <c r="L510" s="46"/>
      <c r="M510" s="224" t="s">
        <v>19</v>
      </c>
      <c r="N510" s="225" t="s">
        <v>44</v>
      </c>
      <c r="O510" s="86"/>
      <c r="P510" s="226">
        <f>O510*H510</f>
        <v>0</v>
      </c>
      <c r="Q510" s="226">
        <v>0</v>
      </c>
      <c r="R510" s="226">
        <f>Q510*H510</f>
        <v>0</v>
      </c>
      <c r="S510" s="226">
        <v>0.58</v>
      </c>
      <c r="T510" s="227">
        <f>S510*H510</f>
        <v>10.44</v>
      </c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  <c r="AE510" s="40"/>
      <c r="AR510" s="228" t="s">
        <v>159</v>
      </c>
      <c r="AT510" s="228" t="s">
        <v>154</v>
      </c>
      <c r="AU510" s="228" t="s">
        <v>81</v>
      </c>
      <c r="AY510" s="19" t="s">
        <v>152</v>
      </c>
      <c r="BE510" s="229">
        <f>IF(N510="základní",J510,0)</f>
        <v>0</v>
      </c>
      <c r="BF510" s="229">
        <f>IF(N510="snížená",J510,0)</f>
        <v>0</v>
      </c>
      <c r="BG510" s="229">
        <f>IF(N510="zákl. přenesená",J510,0)</f>
        <v>0</v>
      </c>
      <c r="BH510" s="229">
        <f>IF(N510="sníž. přenesená",J510,0)</f>
        <v>0</v>
      </c>
      <c r="BI510" s="229">
        <f>IF(N510="nulová",J510,0)</f>
        <v>0</v>
      </c>
      <c r="BJ510" s="19" t="s">
        <v>79</v>
      </c>
      <c r="BK510" s="229">
        <f>ROUND(I510*H510,2)</f>
        <v>0</v>
      </c>
      <c r="BL510" s="19" t="s">
        <v>159</v>
      </c>
      <c r="BM510" s="228" t="s">
        <v>896</v>
      </c>
    </row>
    <row r="511" spans="1:47" s="2" customFormat="1" ht="12">
      <c r="A511" s="40"/>
      <c r="B511" s="41"/>
      <c r="C511" s="42"/>
      <c r="D511" s="230" t="s">
        <v>161</v>
      </c>
      <c r="E511" s="42"/>
      <c r="F511" s="231" t="s">
        <v>897</v>
      </c>
      <c r="G511" s="42"/>
      <c r="H511" s="42"/>
      <c r="I511" s="232"/>
      <c r="J511" s="42"/>
      <c r="K511" s="42"/>
      <c r="L511" s="46"/>
      <c r="M511" s="233"/>
      <c r="N511" s="234"/>
      <c r="O511" s="86"/>
      <c r="P511" s="86"/>
      <c r="Q511" s="86"/>
      <c r="R511" s="86"/>
      <c r="S511" s="86"/>
      <c r="T511" s="87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  <c r="AE511" s="40"/>
      <c r="AT511" s="19" t="s">
        <v>161</v>
      </c>
      <c r="AU511" s="19" t="s">
        <v>81</v>
      </c>
    </row>
    <row r="512" spans="1:51" s="13" customFormat="1" ht="12">
      <c r="A512" s="13"/>
      <c r="B512" s="235"/>
      <c r="C512" s="236"/>
      <c r="D512" s="230" t="s">
        <v>163</v>
      </c>
      <c r="E512" s="237" t="s">
        <v>19</v>
      </c>
      <c r="F512" s="238" t="s">
        <v>898</v>
      </c>
      <c r="G512" s="236"/>
      <c r="H512" s="237" t="s">
        <v>19</v>
      </c>
      <c r="I512" s="239"/>
      <c r="J512" s="236"/>
      <c r="K512" s="236"/>
      <c r="L512" s="240"/>
      <c r="M512" s="241"/>
      <c r="N512" s="242"/>
      <c r="O512" s="242"/>
      <c r="P512" s="242"/>
      <c r="Q512" s="242"/>
      <c r="R512" s="242"/>
      <c r="S512" s="242"/>
      <c r="T512" s="24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44" t="s">
        <v>163</v>
      </c>
      <c r="AU512" s="244" t="s">
        <v>81</v>
      </c>
      <c r="AV512" s="13" t="s">
        <v>79</v>
      </c>
      <c r="AW512" s="13" t="s">
        <v>36</v>
      </c>
      <c r="AX512" s="13" t="s">
        <v>73</v>
      </c>
      <c r="AY512" s="244" t="s">
        <v>152</v>
      </c>
    </row>
    <row r="513" spans="1:51" s="14" customFormat="1" ht="12">
      <c r="A513" s="14"/>
      <c r="B513" s="245"/>
      <c r="C513" s="246"/>
      <c r="D513" s="230" t="s">
        <v>163</v>
      </c>
      <c r="E513" s="247" t="s">
        <v>19</v>
      </c>
      <c r="F513" s="248" t="s">
        <v>269</v>
      </c>
      <c r="G513" s="246"/>
      <c r="H513" s="249">
        <v>18</v>
      </c>
      <c r="I513" s="250"/>
      <c r="J513" s="246"/>
      <c r="K513" s="246"/>
      <c r="L513" s="251"/>
      <c r="M513" s="252"/>
      <c r="N513" s="253"/>
      <c r="O513" s="253"/>
      <c r="P513" s="253"/>
      <c r="Q513" s="253"/>
      <c r="R513" s="253"/>
      <c r="S513" s="253"/>
      <c r="T513" s="25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T513" s="255" t="s">
        <v>163</v>
      </c>
      <c r="AU513" s="255" t="s">
        <v>81</v>
      </c>
      <c r="AV513" s="14" t="s">
        <v>81</v>
      </c>
      <c r="AW513" s="14" t="s">
        <v>36</v>
      </c>
      <c r="AX513" s="14" t="s">
        <v>79</v>
      </c>
      <c r="AY513" s="255" t="s">
        <v>152</v>
      </c>
    </row>
    <row r="514" spans="1:65" s="2" customFormat="1" ht="14.4" customHeight="1">
      <c r="A514" s="40"/>
      <c r="B514" s="41"/>
      <c r="C514" s="217" t="s">
        <v>555</v>
      </c>
      <c r="D514" s="217" t="s">
        <v>154</v>
      </c>
      <c r="E514" s="218" t="s">
        <v>899</v>
      </c>
      <c r="F514" s="219" t="s">
        <v>900</v>
      </c>
      <c r="G514" s="220" t="s">
        <v>157</v>
      </c>
      <c r="H514" s="221">
        <v>18</v>
      </c>
      <c r="I514" s="222"/>
      <c r="J514" s="223">
        <f>ROUND(I514*H514,2)</f>
        <v>0</v>
      </c>
      <c r="K514" s="219" t="s">
        <v>158</v>
      </c>
      <c r="L514" s="46"/>
      <c r="M514" s="224" t="s">
        <v>19</v>
      </c>
      <c r="N514" s="225" t="s">
        <v>44</v>
      </c>
      <c r="O514" s="86"/>
      <c r="P514" s="226">
        <f>O514*H514</f>
        <v>0</v>
      </c>
      <c r="Q514" s="226">
        <v>0</v>
      </c>
      <c r="R514" s="226">
        <f>Q514*H514</f>
        <v>0</v>
      </c>
      <c r="S514" s="226">
        <v>0.22</v>
      </c>
      <c r="T514" s="227">
        <f>S514*H514</f>
        <v>3.96</v>
      </c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  <c r="AE514" s="40"/>
      <c r="AR514" s="228" t="s">
        <v>159</v>
      </c>
      <c r="AT514" s="228" t="s">
        <v>154</v>
      </c>
      <c r="AU514" s="228" t="s">
        <v>81</v>
      </c>
      <c r="AY514" s="19" t="s">
        <v>152</v>
      </c>
      <c r="BE514" s="229">
        <f>IF(N514="základní",J514,0)</f>
        <v>0</v>
      </c>
      <c r="BF514" s="229">
        <f>IF(N514="snížená",J514,0)</f>
        <v>0</v>
      </c>
      <c r="BG514" s="229">
        <f>IF(N514="zákl. přenesená",J514,0)</f>
        <v>0</v>
      </c>
      <c r="BH514" s="229">
        <f>IF(N514="sníž. přenesená",J514,0)</f>
        <v>0</v>
      </c>
      <c r="BI514" s="229">
        <f>IF(N514="nulová",J514,0)</f>
        <v>0</v>
      </c>
      <c r="BJ514" s="19" t="s">
        <v>79</v>
      </c>
      <c r="BK514" s="229">
        <f>ROUND(I514*H514,2)</f>
        <v>0</v>
      </c>
      <c r="BL514" s="19" t="s">
        <v>159</v>
      </c>
      <c r="BM514" s="228" t="s">
        <v>901</v>
      </c>
    </row>
    <row r="515" spans="1:47" s="2" customFormat="1" ht="12">
      <c r="A515" s="40"/>
      <c r="B515" s="41"/>
      <c r="C515" s="42"/>
      <c r="D515" s="230" t="s">
        <v>161</v>
      </c>
      <c r="E515" s="42"/>
      <c r="F515" s="231" t="s">
        <v>902</v>
      </c>
      <c r="G515" s="42"/>
      <c r="H515" s="42"/>
      <c r="I515" s="232"/>
      <c r="J515" s="42"/>
      <c r="K515" s="42"/>
      <c r="L515" s="46"/>
      <c r="M515" s="233"/>
      <c r="N515" s="234"/>
      <c r="O515" s="86"/>
      <c r="P515" s="86"/>
      <c r="Q515" s="86"/>
      <c r="R515" s="86"/>
      <c r="S515" s="86"/>
      <c r="T515" s="87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  <c r="AE515" s="40"/>
      <c r="AT515" s="19" t="s">
        <v>161</v>
      </c>
      <c r="AU515" s="19" t="s">
        <v>81</v>
      </c>
    </row>
    <row r="516" spans="1:51" s="13" customFormat="1" ht="12">
      <c r="A516" s="13"/>
      <c r="B516" s="235"/>
      <c r="C516" s="236"/>
      <c r="D516" s="230" t="s">
        <v>163</v>
      </c>
      <c r="E516" s="237" t="s">
        <v>19</v>
      </c>
      <c r="F516" s="238" t="s">
        <v>898</v>
      </c>
      <c r="G516" s="236"/>
      <c r="H516" s="237" t="s">
        <v>19</v>
      </c>
      <c r="I516" s="239"/>
      <c r="J516" s="236"/>
      <c r="K516" s="236"/>
      <c r="L516" s="240"/>
      <c r="M516" s="241"/>
      <c r="N516" s="242"/>
      <c r="O516" s="242"/>
      <c r="P516" s="242"/>
      <c r="Q516" s="242"/>
      <c r="R516" s="242"/>
      <c r="S516" s="242"/>
      <c r="T516" s="24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44" t="s">
        <v>163</v>
      </c>
      <c r="AU516" s="244" t="s">
        <v>81</v>
      </c>
      <c r="AV516" s="13" t="s">
        <v>79</v>
      </c>
      <c r="AW516" s="13" t="s">
        <v>36</v>
      </c>
      <c r="AX516" s="13" t="s">
        <v>73</v>
      </c>
      <c r="AY516" s="244" t="s">
        <v>152</v>
      </c>
    </row>
    <row r="517" spans="1:51" s="14" customFormat="1" ht="12">
      <c r="A517" s="14"/>
      <c r="B517" s="245"/>
      <c r="C517" s="246"/>
      <c r="D517" s="230" t="s">
        <v>163</v>
      </c>
      <c r="E517" s="247" t="s">
        <v>19</v>
      </c>
      <c r="F517" s="248" t="s">
        <v>269</v>
      </c>
      <c r="G517" s="246"/>
      <c r="H517" s="249">
        <v>18</v>
      </c>
      <c r="I517" s="250"/>
      <c r="J517" s="246"/>
      <c r="K517" s="246"/>
      <c r="L517" s="251"/>
      <c r="M517" s="252"/>
      <c r="N517" s="253"/>
      <c r="O517" s="253"/>
      <c r="P517" s="253"/>
      <c r="Q517" s="253"/>
      <c r="R517" s="253"/>
      <c r="S517" s="253"/>
      <c r="T517" s="25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T517" s="255" t="s">
        <v>163</v>
      </c>
      <c r="AU517" s="255" t="s">
        <v>81</v>
      </c>
      <c r="AV517" s="14" t="s">
        <v>81</v>
      </c>
      <c r="AW517" s="14" t="s">
        <v>36</v>
      </c>
      <c r="AX517" s="14" t="s">
        <v>79</v>
      </c>
      <c r="AY517" s="255" t="s">
        <v>152</v>
      </c>
    </row>
    <row r="518" spans="1:63" s="12" customFormat="1" ht="22.8" customHeight="1">
      <c r="A518" s="12"/>
      <c r="B518" s="201"/>
      <c r="C518" s="202"/>
      <c r="D518" s="203" t="s">
        <v>72</v>
      </c>
      <c r="E518" s="215" t="s">
        <v>386</v>
      </c>
      <c r="F518" s="215" t="s">
        <v>387</v>
      </c>
      <c r="G518" s="202"/>
      <c r="H518" s="202"/>
      <c r="I518" s="205"/>
      <c r="J518" s="216">
        <f>BK518</f>
        <v>0</v>
      </c>
      <c r="K518" s="202"/>
      <c r="L518" s="207"/>
      <c r="M518" s="208"/>
      <c r="N518" s="209"/>
      <c r="O518" s="209"/>
      <c r="P518" s="210">
        <f>SUM(P519:P551)</f>
        <v>0</v>
      </c>
      <c r="Q518" s="209"/>
      <c r="R518" s="210">
        <f>SUM(R519:R551)</f>
        <v>0.00123</v>
      </c>
      <c r="S518" s="209"/>
      <c r="T518" s="211">
        <f>SUM(T519:T551)</f>
        <v>0</v>
      </c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R518" s="212" t="s">
        <v>79</v>
      </c>
      <c r="AT518" s="213" t="s">
        <v>72</v>
      </c>
      <c r="AU518" s="213" t="s">
        <v>79</v>
      </c>
      <c r="AY518" s="212" t="s">
        <v>152</v>
      </c>
      <c r="BK518" s="214">
        <f>SUM(BK519:BK551)</f>
        <v>0</v>
      </c>
    </row>
    <row r="519" spans="1:65" s="2" customFormat="1" ht="14.4" customHeight="1">
      <c r="A519" s="40"/>
      <c r="B519" s="41"/>
      <c r="C519" s="217" t="s">
        <v>561</v>
      </c>
      <c r="D519" s="217" t="s">
        <v>154</v>
      </c>
      <c r="E519" s="218" t="s">
        <v>903</v>
      </c>
      <c r="F519" s="219" t="s">
        <v>904</v>
      </c>
      <c r="G519" s="220" t="s">
        <v>157</v>
      </c>
      <c r="H519" s="221">
        <v>41</v>
      </c>
      <c r="I519" s="222"/>
      <c r="J519" s="223">
        <f>ROUND(I519*H519,2)</f>
        <v>0</v>
      </c>
      <c r="K519" s="219" t="s">
        <v>158</v>
      </c>
      <c r="L519" s="46"/>
      <c r="M519" s="224" t="s">
        <v>19</v>
      </c>
      <c r="N519" s="225" t="s">
        <v>44</v>
      </c>
      <c r="O519" s="86"/>
      <c r="P519" s="226">
        <f>O519*H519</f>
        <v>0</v>
      </c>
      <c r="Q519" s="226">
        <v>3E-05</v>
      </c>
      <c r="R519" s="226">
        <f>Q519*H519</f>
        <v>0.00123</v>
      </c>
      <c r="S519" s="226">
        <v>0</v>
      </c>
      <c r="T519" s="227">
        <f>S519*H519</f>
        <v>0</v>
      </c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  <c r="AE519" s="40"/>
      <c r="AR519" s="228" t="s">
        <v>159</v>
      </c>
      <c r="AT519" s="228" t="s">
        <v>154</v>
      </c>
      <c r="AU519" s="228" t="s">
        <v>81</v>
      </c>
      <c r="AY519" s="19" t="s">
        <v>152</v>
      </c>
      <c r="BE519" s="229">
        <f>IF(N519="základní",J519,0)</f>
        <v>0</v>
      </c>
      <c r="BF519" s="229">
        <f>IF(N519="snížená",J519,0)</f>
        <v>0</v>
      </c>
      <c r="BG519" s="229">
        <f>IF(N519="zákl. přenesená",J519,0)</f>
        <v>0</v>
      </c>
      <c r="BH519" s="229">
        <f>IF(N519="sníž. přenesená",J519,0)</f>
        <v>0</v>
      </c>
      <c r="BI519" s="229">
        <f>IF(N519="nulová",J519,0)</f>
        <v>0</v>
      </c>
      <c r="BJ519" s="19" t="s">
        <v>79</v>
      </c>
      <c r="BK519" s="229">
        <f>ROUND(I519*H519,2)</f>
        <v>0</v>
      </c>
      <c r="BL519" s="19" t="s">
        <v>159</v>
      </c>
      <c r="BM519" s="228" t="s">
        <v>905</v>
      </c>
    </row>
    <row r="520" spans="1:47" s="2" customFormat="1" ht="12">
      <c r="A520" s="40"/>
      <c r="B520" s="41"/>
      <c r="C520" s="42"/>
      <c r="D520" s="230" t="s">
        <v>161</v>
      </c>
      <c r="E520" s="42"/>
      <c r="F520" s="231" t="s">
        <v>906</v>
      </c>
      <c r="G520" s="42"/>
      <c r="H520" s="42"/>
      <c r="I520" s="232"/>
      <c r="J520" s="42"/>
      <c r="K520" s="42"/>
      <c r="L520" s="46"/>
      <c r="M520" s="233"/>
      <c r="N520" s="234"/>
      <c r="O520" s="86"/>
      <c r="P520" s="86"/>
      <c r="Q520" s="86"/>
      <c r="R520" s="86"/>
      <c r="S520" s="86"/>
      <c r="T520" s="87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  <c r="AE520" s="40"/>
      <c r="AT520" s="19" t="s">
        <v>161</v>
      </c>
      <c r="AU520" s="19" t="s">
        <v>81</v>
      </c>
    </row>
    <row r="521" spans="1:51" s="13" customFormat="1" ht="12">
      <c r="A521" s="13"/>
      <c r="B521" s="235"/>
      <c r="C521" s="236"/>
      <c r="D521" s="230" t="s">
        <v>163</v>
      </c>
      <c r="E521" s="237" t="s">
        <v>19</v>
      </c>
      <c r="F521" s="238" t="s">
        <v>907</v>
      </c>
      <c r="G521" s="236"/>
      <c r="H521" s="237" t="s">
        <v>19</v>
      </c>
      <c r="I521" s="239"/>
      <c r="J521" s="236"/>
      <c r="K521" s="236"/>
      <c r="L521" s="240"/>
      <c r="M521" s="241"/>
      <c r="N521" s="242"/>
      <c r="O521" s="242"/>
      <c r="P521" s="242"/>
      <c r="Q521" s="242"/>
      <c r="R521" s="242"/>
      <c r="S521" s="242"/>
      <c r="T521" s="24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44" t="s">
        <v>163</v>
      </c>
      <c r="AU521" s="244" t="s">
        <v>81</v>
      </c>
      <c r="AV521" s="13" t="s">
        <v>79</v>
      </c>
      <c r="AW521" s="13" t="s">
        <v>36</v>
      </c>
      <c r="AX521" s="13" t="s">
        <v>73</v>
      </c>
      <c r="AY521" s="244" t="s">
        <v>152</v>
      </c>
    </row>
    <row r="522" spans="1:51" s="14" customFormat="1" ht="12">
      <c r="A522" s="14"/>
      <c r="B522" s="245"/>
      <c r="C522" s="246"/>
      <c r="D522" s="230" t="s">
        <v>163</v>
      </c>
      <c r="E522" s="247" t="s">
        <v>19</v>
      </c>
      <c r="F522" s="248" t="s">
        <v>430</v>
      </c>
      <c r="G522" s="246"/>
      <c r="H522" s="249">
        <v>41</v>
      </c>
      <c r="I522" s="250"/>
      <c r="J522" s="246"/>
      <c r="K522" s="246"/>
      <c r="L522" s="251"/>
      <c r="M522" s="252"/>
      <c r="N522" s="253"/>
      <c r="O522" s="253"/>
      <c r="P522" s="253"/>
      <c r="Q522" s="253"/>
      <c r="R522" s="253"/>
      <c r="S522" s="253"/>
      <c r="T522" s="25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T522" s="255" t="s">
        <v>163</v>
      </c>
      <c r="AU522" s="255" t="s">
        <v>81</v>
      </c>
      <c r="AV522" s="14" t="s">
        <v>81</v>
      </c>
      <c r="AW522" s="14" t="s">
        <v>36</v>
      </c>
      <c r="AX522" s="14" t="s">
        <v>79</v>
      </c>
      <c r="AY522" s="255" t="s">
        <v>152</v>
      </c>
    </row>
    <row r="523" spans="1:65" s="2" customFormat="1" ht="12">
      <c r="A523" s="40"/>
      <c r="B523" s="41"/>
      <c r="C523" s="217" t="s">
        <v>339</v>
      </c>
      <c r="D523" s="217" t="s">
        <v>154</v>
      </c>
      <c r="E523" s="218" t="s">
        <v>908</v>
      </c>
      <c r="F523" s="219" t="s">
        <v>909</v>
      </c>
      <c r="G523" s="220" t="s">
        <v>157</v>
      </c>
      <c r="H523" s="221">
        <v>41</v>
      </c>
      <c r="I523" s="222"/>
      <c r="J523" s="223">
        <f>ROUND(I523*H523,2)</f>
        <v>0</v>
      </c>
      <c r="K523" s="219" t="s">
        <v>158</v>
      </c>
      <c r="L523" s="46"/>
      <c r="M523" s="224" t="s">
        <v>19</v>
      </c>
      <c r="N523" s="225" t="s">
        <v>44</v>
      </c>
      <c r="O523" s="86"/>
      <c r="P523" s="226">
        <f>O523*H523</f>
        <v>0</v>
      </c>
      <c r="Q523" s="226">
        <v>0</v>
      </c>
      <c r="R523" s="226">
        <f>Q523*H523</f>
        <v>0</v>
      </c>
      <c r="S523" s="226">
        <v>0</v>
      </c>
      <c r="T523" s="227">
        <f>S523*H523</f>
        <v>0</v>
      </c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  <c r="AE523" s="40"/>
      <c r="AR523" s="228" t="s">
        <v>159</v>
      </c>
      <c r="AT523" s="228" t="s">
        <v>154</v>
      </c>
      <c r="AU523" s="228" t="s">
        <v>81</v>
      </c>
      <c r="AY523" s="19" t="s">
        <v>152</v>
      </c>
      <c r="BE523" s="229">
        <f>IF(N523="základní",J523,0)</f>
        <v>0</v>
      </c>
      <c r="BF523" s="229">
        <f>IF(N523="snížená",J523,0)</f>
        <v>0</v>
      </c>
      <c r="BG523" s="229">
        <f>IF(N523="zákl. přenesená",J523,0)</f>
        <v>0</v>
      </c>
      <c r="BH523" s="229">
        <f>IF(N523="sníž. přenesená",J523,0)</f>
        <v>0</v>
      </c>
      <c r="BI523" s="229">
        <f>IF(N523="nulová",J523,0)</f>
        <v>0</v>
      </c>
      <c r="BJ523" s="19" t="s">
        <v>79</v>
      </c>
      <c r="BK523" s="229">
        <f>ROUND(I523*H523,2)</f>
        <v>0</v>
      </c>
      <c r="BL523" s="19" t="s">
        <v>159</v>
      </c>
      <c r="BM523" s="228" t="s">
        <v>910</v>
      </c>
    </row>
    <row r="524" spans="1:47" s="2" customFormat="1" ht="12">
      <c r="A524" s="40"/>
      <c r="B524" s="41"/>
      <c r="C524" s="42"/>
      <c r="D524" s="230" t="s">
        <v>161</v>
      </c>
      <c r="E524" s="42"/>
      <c r="F524" s="231" t="s">
        <v>911</v>
      </c>
      <c r="G524" s="42"/>
      <c r="H524" s="42"/>
      <c r="I524" s="232"/>
      <c r="J524" s="42"/>
      <c r="K524" s="42"/>
      <c r="L524" s="46"/>
      <c r="M524" s="233"/>
      <c r="N524" s="234"/>
      <c r="O524" s="86"/>
      <c r="P524" s="86"/>
      <c r="Q524" s="86"/>
      <c r="R524" s="86"/>
      <c r="S524" s="86"/>
      <c r="T524" s="87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  <c r="AE524" s="40"/>
      <c r="AT524" s="19" t="s">
        <v>161</v>
      </c>
      <c r="AU524" s="19" t="s">
        <v>81</v>
      </c>
    </row>
    <row r="525" spans="1:51" s="13" customFormat="1" ht="12">
      <c r="A525" s="13"/>
      <c r="B525" s="235"/>
      <c r="C525" s="236"/>
      <c r="D525" s="230" t="s">
        <v>163</v>
      </c>
      <c r="E525" s="237" t="s">
        <v>19</v>
      </c>
      <c r="F525" s="238" t="s">
        <v>912</v>
      </c>
      <c r="G525" s="236"/>
      <c r="H525" s="237" t="s">
        <v>19</v>
      </c>
      <c r="I525" s="239"/>
      <c r="J525" s="236"/>
      <c r="K525" s="236"/>
      <c r="L525" s="240"/>
      <c r="M525" s="241"/>
      <c r="N525" s="242"/>
      <c r="O525" s="242"/>
      <c r="P525" s="242"/>
      <c r="Q525" s="242"/>
      <c r="R525" s="242"/>
      <c r="S525" s="242"/>
      <c r="T525" s="24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44" t="s">
        <v>163</v>
      </c>
      <c r="AU525" s="244" t="s">
        <v>81</v>
      </c>
      <c r="AV525" s="13" t="s">
        <v>79</v>
      </c>
      <c r="AW525" s="13" t="s">
        <v>36</v>
      </c>
      <c r="AX525" s="13" t="s">
        <v>73</v>
      </c>
      <c r="AY525" s="244" t="s">
        <v>152</v>
      </c>
    </row>
    <row r="526" spans="1:51" s="14" customFormat="1" ht="12">
      <c r="A526" s="14"/>
      <c r="B526" s="245"/>
      <c r="C526" s="246"/>
      <c r="D526" s="230" t="s">
        <v>163</v>
      </c>
      <c r="E526" s="247" t="s">
        <v>19</v>
      </c>
      <c r="F526" s="248" t="s">
        <v>430</v>
      </c>
      <c r="G526" s="246"/>
      <c r="H526" s="249">
        <v>41</v>
      </c>
      <c r="I526" s="250"/>
      <c r="J526" s="246"/>
      <c r="K526" s="246"/>
      <c r="L526" s="251"/>
      <c r="M526" s="252"/>
      <c r="N526" s="253"/>
      <c r="O526" s="253"/>
      <c r="P526" s="253"/>
      <c r="Q526" s="253"/>
      <c r="R526" s="253"/>
      <c r="S526" s="253"/>
      <c r="T526" s="25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T526" s="255" t="s">
        <v>163</v>
      </c>
      <c r="AU526" s="255" t="s">
        <v>81</v>
      </c>
      <c r="AV526" s="14" t="s">
        <v>81</v>
      </c>
      <c r="AW526" s="14" t="s">
        <v>36</v>
      </c>
      <c r="AX526" s="14" t="s">
        <v>79</v>
      </c>
      <c r="AY526" s="255" t="s">
        <v>152</v>
      </c>
    </row>
    <row r="527" spans="1:65" s="2" customFormat="1" ht="14.4" customHeight="1">
      <c r="A527" s="40"/>
      <c r="B527" s="41"/>
      <c r="C527" s="217" t="s">
        <v>575</v>
      </c>
      <c r="D527" s="217" t="s">
        <v>154</v>
      </c>
      <c r="E527" s="218" t="s">
        <v>389</v>
      </c>
      <c r="F527" s="219" t="s">
        <v>390</v>
      </c>
      <c r="G527" s="220" t="s">
        <v>212</v>
      </c>
      <c r="H527" s="221">
        <v>4</v>
      </c>
      <c r="I527" s="222"/>
      <c r="J527" s="223">
        <f>ROUND(I527*H527,2)</f>
        <v>0</v>
      </c>
      <c r="K527" s="219" t="s">
        <v>158</v>
      </c>
      <c r="L527" s="46"/>
      <c r="M527" s="224" t="s">
        <v>19</v>
      </c>
      <c r="N527" s="225" t="s">
        <v>44</v>
      </c>
      <c r="O527" s="86"/>
      <c r="P527" s="226">
        <f>O527*H527</f>
        <v>0</v>
      </c>
      <c r="Q527" s="226">
        <v>0</v>
      </c>
      <c r="R527" s="226">
        <f>Q527*H527</f>
        <v>0</v>
      </c>
      <c r="S527" s="226">
        <v>0</v>
      </c>
      <c r="T527" s="227">
        <f>S527*H527</f>
        <v>0</v>
      </c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  <c r="AE527" s="40"/>
      <c r="AR527" s="228" t="s">
        <v>159</v>
      </c>
      <c r="AT527" s="228" t="s">
        <v>154</v>
      </c>
      <c r="AU527" s="228" t="s">
        <v>81</v>
      </c>
      <c r="AY527" s="19" t="s">
        <v>152</v>
      </c>
      <c r="BE527" s="229">
        <f>IF(N527="základní",J527,0)</f>
        <v>0</v>
      </c>
      <c r="BF527" s="229">
        <f>IF(N527="snížená",J527,0)</f>
        <v>0</v>
      </c>
      <c r="BG527" s="229">
        <f>IF(N527="zákl. přenesená",J527,0)</f>
        <v>0</v>
      </c>
      <c r="BH527" s="229">
        <f>IF(N527="sníž. přenesená",J527,0)</f>
        <v>0</v>
      </c>
      <c r="BI527" s="229">
        <f>IF(N527="nulová",J527,0)</f>
        <v>0</v>
      </c>
      <c r="BJ527" s="19" t="s">
        <v>79</v>
      </c>
      <c r="BK527" s="229">
        <f>ROUND(I527*H527,2)</f>
        <v>0</v>
      </c>
      <c r="BL527" s="19" t="s">
        <v>159</v>
      </c>
      <c r="BM527" s="228" t="s">
        <v>913</v>
      </c>
    </row>
    <row r="528" spans="1:47" s="2" customFormat="1" ht="12">
      <c r="A528" s="40"/>
      <c r="B528" s="41"/>
      <c r="C528" s="42"/>
      <c r="D528" s="230" t="s">
        <v>161</v>
      </c>
      <c r="E528" s="42"/>
      <c r="F528" s="231" t="s">
        <v>392</v>
      </c>
      <c r="G528" s="42"/>
      <c r="H528" s="42"/>
      <c r="I528" s="232"/>
      <c r="J528" s="42"/>
      <c r="K528" s="42"/>
      <c r="L528" s="46"/>
      <c r="M528" s="233"/>
      <c r="N528" s="234"/>
      <c r="O528" s="86"/>
      <c r="P528" s="86"/>
      <c r="Q528" s="86"/>
      <c r="R528" s="86"/>
      <c r="S528" s="86"/>
      <c r="T528" s="87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  <c r="AE528" s="40"/>
      <c r="AT528" s="19" t="s">
        <v>161</v>
      </c>
      <c r="AU528" s="19" t="s">
        <v>81</v>
      </c>
    </row>
    <row r="529" spans="1:51" s="13" customFormat="1" ht="12">
      <c r="A529" s="13"/>
      <c r="B529" s="235"/>
      <c r="C529" s="236"/>
      <c r="D529" s="230" t="s">
        <v>163</v>
      </c>
      <c r="E529" s="237" t="s">
        <v>19</v>
      </c>
      <c r="F529" s="238" t="s">
        <v>912</v>
      </c>
      <c r="G529" s="236"/>
      <c r="H529" s="237" t="s">
        <v>19</v>
      </c>
      <c r="I529" s="239"/>
      <c r="J529" s="236"/>
      <c r="K529" s="236"/>
      <c r="L529" s="240"/>
      <c r="M529" s="241"/>
      <c r="N529" s="242"/>
      <c r="O529" s="242"/>
      <c r="P529" s="242"/>
      <c r="Q529" s="242"/>
      <c r="R529" s="242"/>
      <c r="S529" s="242"/>
      <c r="T529" s="24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44" t="s">
        <v>163</v>
      </c>
      <c r="AU529" s="244" t="s">
        <v>81</v>
      </c>
      <c r="AV529" s="13" t="s">
        <v>79</v>
      </c>
      <c r="AW529" s="13" t="s">
        <v>36</v>
      </c>
      <c r="AX529" s="13" t="s">
        <v>73</v>
      </c>
      <c r="AY529" s="244" t="s">
        <v>152</v>
      </c>
    </row>
    <row r="530" spans="1:51" s="14" customFormat="1" ht="12">
      <c r="A530" s="14"/>
      <c r="B530" s="245"/>
      <c r="C530" s="246"/>
      <c r="D530" s="230" t="s">
        <v>163</v>
      </c>
      <c r="E530" s="247" t="s">
        <v>19</v>
      </c>
      <c r="F530" s="248" t="s">
        <v>914</v>
      </c>
      <c r="G530" s="246"/>
      <c r="H530" s="249">
        <v>4</v>
      </c>
      <c r="I530" s="250"/>
      <c r="J530" s="246"/>
      <c r="K530" s="246"/>
      <c r="L530" s="251"/>
      <c r="M530" s="252"/>
      <c r="N530" s="253"/>
      <c r="O530" s="253"/>
      <c r="P530" s="253"/>
      <c r="Q530" s="253"/>
      <c r="R530" s="253"/>
      <c r="S530" s="253"/>
      <c r="T530" s="25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T530" s="255" t="s">
        <v>163</v>
      </c>
      <c r="AU530" s="255" t="s">
        <v>81</v>
      </c>
      <c r="AV530" s="14" t="s">
        <v>81</v>
      </c>
      <c r="AW530" s="14" t="s">
        <v>36</v>
      </c>
      <c r="AX530" s="14" t="s">
        <v>73</v>
      </c>
      <c r="AY530" s="255" t="s">
        <v>152</v>
      </c>
    </row>
    <row r="531" spans="1:51" s="15" customFormat="1" ht="12">
      <c r="A531" s="15"/>
      <c r="B531" s="256"/>
      <c r="C531" s="257"/>
      <c r="D531" s="230" t="s">
        <v>163</v>
      </c>
      <c r="E531" s="258" t="s">
        <v>19</v>
      </c>
      <c r="F531" s="259" t="s">
        <v>167</v>
      </c>
      <c r="G531" s="257"/>
      <c r="H531" s="260">
        <v>4</v>
      </c>
      <c r="I531" s="261"/>
      <c r="J531" s="257"/>
      <c r="K531" s="257"/>
      <c r="L531" s="262"/>
      <c r="M531" s="263"/>
      <c r="N531" s="264"/>
      <c r="O531" s="264"/>
      <c r="P531" s="264"/>
      <c r="Q531" s="264"/>
      <c r="R531" s="264"/>
      <c r="S531" s="264"/>
      <c r="T531" s="26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T531" s="266" t="s">
        <v>163</v>
      </c>
      <c r="AU531" s="266" t="s">
        <v>81</v>
      </c>
      <c r="AV531" s="15" t="s">
        <v>159</v>
      </c>
      <c r="AW531" s="15" t="s">
        <v>36</v>
      </c>
      <c r="AX531" s="15" t="s">
        <v>79</v>
      </c>
      <c r="AY531" s="266" t="s">
        <v>152</v>
      </c>
    </row>
    <row r="532" spans="1:65" s="2" customFormat="1" ht="14.4" customHeight="1">
      <c r="A532" s="40"/>
      <c r="B532" s="41"/>
      <c r="C532" s="217" t="s">
        <v>580</v>
      </c>
      <c r="D532" s="217" t="s">
        <v>154</v>
      </c>
      <c r="E532" s="218" t="s">
        <v>915</v>
      </c>
      <c r="F532" s="219" t="s">
        <v>916</v>
      </c>
      <c r="G532" s="220" t="s">
        <v>212</v>
      </c>
      <c r="H532" s="221">
        <v>1</v>
      </c>
      <c r="I532" s="222"/>
      <c r="J532" s="223">
        <f>ROUND(I532*H532,2)</f>
        <v>0</v>
      </c>
      <c r="K532" s="219" t="s">
        <v>158</v>
      </c>
      <c r="L532" s="46"/>
      <c r="M532" s="224" t="s">
        <v>19</v>
      </c>
      <c r="N532" s="225" t="s">
        <v>44</v>
      </c>
      <c r="O532" s="86"/>
      <c r="P532" s="226">
        <f>O532*H532</f>
        <v>0</v>
      </c>
      <c r="Q532" s="226">
        <v>0</v>
      </c>
      <c r="R532" s="226">
        <f>Q532*H532</f>
        <v>0</v>
      </c>
      <c r="S532" s="226">
        <v>0</v>
      </c>
      <c r="T532" s="227">
        <f>S532*H532</f>
        <v>0</v>
      </c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  <c r="AE532" s="40"/>
      <c r="AR532" s="228" t="s">
        <v>159</v>
      </c>
      <c r="AT532" s="228" t="s">
        <v>154</v>
      </c>
      <c r="AU532" s="228" t="s">
        <v>81</v>
      </c>
      <c r="AY532" s="19" t="s">
        <v>152</v>
      </c>
      <c r="BE532" s="229">
        <f>IF(N532="základní",J532,0)</f>
        <v>0</v>
      </c>
      <c r="BF532" s="229">
        <f>IF(N532="snížená",J532,0)</f>
        <v>0</v>
      </c>
      <c r="BG532" s="229">
        <f>IF(N532="zákl. přenesená",J532,0)</f>
        <v>0</v>
      </c>
      <c r="BH532" s="229">
        <f>IF(N532="sníž. přenesená",J532,0)</f>
        <v>0</v>
      </c>
      <c r="BI532" s="229">
        <f>IF(N532="nulová",J532,0)</f>
        <v>0</v>
      </c>
      <c r="BJ532" s="19" t="s">
        <v>79</v>
      </c>
      <c r="BK532" s="229">
        <f>ROUND(I532*H532,2)</f>
        <v>0</v>
      </c>
      <c r="BL532" s="19" t="s">
        <v>159</v>
      </c>
      <c r="BM532" s="228" t="s">
        <v>917</v>
      </c>
    </row>
    <row r="533" spans="1:47" s="2" customFormat="1" ht="12">
      <c r="A533" s="40"/>
      <c r="B533" s="41"/>
      <c r="C533" s="42"/>
      <c r="D533" s="230" t="s">
        <v>161</v>
      </c>
      <c r="E533" s="42"/>
      <c r="F533" s="231" t="s">
        <v>918</v>
      </c>
      <c r="G533" s="42"/>
      <c r="H533" s="42"/>
      <c r="I533" s="232"/>
      <c r="J533" s="42"/>
      <c r="K533" s="42"/>
      <c r="L533" s="46"/>
      <c r="M533" s="233"/>
      <c r="N533" s="234"/>
      <c r="O533" s="86"/>
      <c r="P533" s="86"/>
      <c r="Q533" s="86"/>
      <c r="R533" s="86"/>
      <c r="S533" s="86"/>
      <c r="T533" s="87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  <c r="AE533" s="40"/>
      <c r="AT533" s="19" t="s">
        <v>161</v>
      </c>
      <c r="AU533" s="19" t="s">
        <v>81</v>
      </c>
    </row>
    <row r="534" spans="1:51" s="13" customFormat="1" ht="12">
      <c r="A534" s="13"/>
      <c r="B534" s="235"/>
      <c r="C534" s="236"/>
      <c r="D534" s="230" t="s">
        <v>163</v>
      </c>
      <c r="E534" s="237" t="s">
        <v>19</v>
      </c>
      <c r="F534" s="238" t="s">
        <v>912</v>
      </c>
      <c r="G534" s="236"/>
      <c r="H534" s="237" t="s">
        <v>19</v>
      </c>
      <c r="I534" s="239"/>
      <c r="J534" s="236"/>
      <c r="K534" s="236"/>
      <c r="L534" s="240"/>
      <c r="M534" s="241"/>
      <c r="N534" s="242"/>
      <c r="O534" s="242"/>
      <c r="P534" s="242"/>
      <c r="Q534" s="242"/>
      <c r="R534" s="242"/>
      <c r="S534" s="242"/>
      <c r="T534" s="24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44" t="s">
        <v>163</v>
      </c>
      <c r="AU534" s="244" t="s">
        <v>81</v>
      </c>
      <c r="AV534" s="13" t="s">
        <v>79</v>
      </c>
      <c r="AW534" s="13" t="s">
        <v>36</v>
      </c>
      <c r="AX534" s="13" t="s">
        <v>73</v>
      </c>
      <c r="AY534" s="244" t="s">
        <v>152</v>
      </c>
    </row>
    <row r="535" spans="1:51" s="14" customFormat="1" ht="12">
      <c r="A535" s="14"/>
      <c r="B535" s="245"/>
      <c r="C535" s="246"/>
      <c r="D535" s="230" t="s">
        <v>163</v>
      </c>
      <c r="E535" s="247" t="s">
        <v>19</v>
      </c>
      <c r="F535" s="248" t="s">
        <v>79</v>
      </c>
      <c r="G535" s="246"/>
      <c r="H535" s="249">
        <v>1</v>
      </c>
      <c r="I535" s="250"/>
      <c r="J535" s="246"/>
      <c r="K535" s="246"/>
      <c r="L535" s="251"/>
      <c r="M535" s="252"/>
      <c r="N535" s="253"/>
      <c r="O535" s="253"/>
      <c r="P535" s="253"/>
      <c r="Q535" s="253"/>
      <c r="R535" s="253"/>
      <c r="S535" s="253"/>
      <c r="T535" s="25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T535" s="255" t="s">
        <v>163</v>
      </c>
      <c r="AU535" s="255" t="s">
        <v>81</v>
      </c>
      <c r="AV535" s="14" t="s">
        <v>81</v>
      </c>
      <c r="AW535" s="14" t="s">
        <v>36</v>
      </c>
      <c r="AX535" s="14" t="s">
        <v>79</v>
      </c>
      <c r="AY535" s="255" t="s">
        <v>152</v>
      </c>
    </row>
    <row r="536" spans="1:65" s="2" customFormat="1" ht="14.4" customHeight="1">
      <c r="A536" s="40"/>
      <c r="B536" s="41"/>
      <c r="C536" s="217" t="s">
        <v>919</v>
      </c>
      <c r="D536" s="217" t="s">
        <v>154</v>
      </c>
      <c r="E536" s="218" t="s">
        <v>395</v>
      </c>
      <c r="F536" s="219" t="s">
        <v>396</v>
      </c>
      <c r="G536" s="220" t="s">
        <v>212</v>
      </c>
      <c r="H536" s="221">
        <v>4</v>
      </c>
      <c r="I536" s="222"/>
      <c r="J536" s="223">
        <f>ROUND(I536*H536,2)</f>
        <v>0</v>
      </c>
      <c r="K536" s="219" t="s">
        <v>158</v>
      </c>
      <c r="L536" s="46"/>
      <c r="M536" s="224" t="s">
        <v>19</v>
      </c>
      <c r="N536" s="225" t="s">
        <v>44</v>
      </c>
      <c r="O536" s="86"/>
      <c r="P536" s="226">
        <f>O536*H536</f>
        <v>0</v>
      </c>
      <c r="Q536" s="226">
        <v>0</v>
      </c>
      <c r="R536" s="226">
        <f>Q536*H536</f>
        <v>0</v>
      </c>
      <c r="S536" s="226">
        <v>0</v>
      </c>
      <c r="T536" s="227">
        <f>S536*H536</f>
        <v>0</v>
      </c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  <c r="AE536" s="40"/>
      <c r="AR536" s="228" t="s">
        <v>159</v>
      </c>
      <c r="AT536" s="228" t="s">
        <v>154</v>
      </c>
      <c r="AU536" s="228" t="s">
        <v>81</v>
      </c>
      <c r="AY536" s="19" t="s">
        <v>152</v>
      </c>
      <c r="BE536" s="229">
        <f>IF(N536="základní",J536,0)</f>
        <v>0</v>
      </c>
      <c r="BF536" s="229">
        <f>IF(N536="snížená",J536,0)</f>
        <v>0</v>
      </c>
      <c r="BG536" s="229">
        <f>IF(N536="zákl. přenesená",J536,0)</f>
        <v>0</v>
      </c>
      <c r="BH536" s="229">
        <f>IF(N536="sníž. přenesená",J536,0)</f>
        <v>0</v>
      </c>
      <c r="BI536" s="229">
        <f>IF(N536="nulová",J536,0)</f>
        <v>0</v>
      </c>
      <c r="BJ536" s="19" t="s">
        <v>79</v>
      </c>
      <c r="BK536" s="229">
        <f>ROUND(I536*H536,2)</f>
        <v>0</v>
      </c>
      <c r="BL536" s="19" t="s">
        <v>159</v>
      </c>
      <c r="BM536" s="228" t="s">
        <v>920</v>
      </c>
    </row>
    <row r="537" spans="1:47" s="2" customFormat="1" ht="12">
      <c r="A537" s="40"/>
      <c r="B537" s="41"/>
      <c r="C537" s="42"/>
      <c r="D537" s="230" t="s">
        <v>161</v>
      </c>
      <c r="E537" s="42"/>
      <c r="F537" s="231" t="s">
        <v>398</v>
      </c>
      <c r="G537" s="42"/>
      <c r="H537" s="42"/>
      <c r="I537" s="232"/>
      <c r="J537" s="42"/>
      <c r="K537" s="42"/>
      <c r="L537" s="46"/>
      <c r="M537" s="233"/>
      <c r="N537" s="234"/>
      <c r="O537" s="86"/>
      <c r="P537" s="86"/>
      <c r="Q537" s="86"/>
      <c r="R537" s="86"/>
      <c r="S537" s="86"/>
      <c r="T537" s="87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  <c r="AE537" s="40"/>
      <c r="AT537" s="19" t="s">
        <v>161</v>
      </c>
      <c r="AU537" s="19" t="s">
        <v>81</v>
      </c>
    </row>
    <row r="538" spans="1:51" s="13" customFormat="1" ht="12">
      <c r="A538" s="13"/>
      <c r="B538" s="235"/>
      <c r="C538" s="236"/>
      <c r="D538" s="230" t="s">
        <v>163</v>
      </c>
      <c r="E538" s="237" t="s">
        <v>19</v>
      </c>
      <c r="F538" s="238" t="s">
        <v>215</v>
      </c>
      <c r="G538" s="236"/>
      <c r="H538" s="237" t="s">
        <v>19</v>
      </c>
      <c r="I538" s="239"/>
      <c r="J538" s="236"/>
      <c r="K538" s="236"/>
      <c r="L538" s="240"/>
      <c r="M538" s="241"/>
      <c r="N538" s="242"/>
      <c r="O538" s="242"/>
      <c r="P538" s="242"/>
      <c r="Q538" s="242"/>
      <c r="R538" s="242"/>
      <c r="S538" s="242"/>
      <c r="T538" s="24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44" t="s">
        <v>163</v>
      </c>
      <c r="AU538" s="244" t="s">
        <v>81</v>
      </c>
      <c r="AV538" s="13" t="s">
        <v>79</v>
      </c>
      <c r="AW538" s="13" t="s">
        <v>36</v>
      </c>
      <c r="AX538" s="13" t="s">
        <v>73</v>
      </c>
      <c r="AY538" s="244" t="s">
        <v>152</v>
      </c>
    </row>
    <row r="539" spans="1:51" s="14" customFormat="1" ht="12">
      <c r="A539" s="14"/>
      <c r="B539" s="245"/>
      <c r="C539" s="246"/>
      <c r="D539" s="230" t="s">
        <v>163</v>
      </c>
      <c r="E539" s="247" t="s">
        <v>19</v>
      </c>
      <c r="F539" s="248" t="s">
        <v>159</v>
      </c>
      <c r="G539" s="246"/>
      <c r="H539" s="249">
        <v>4</v>
      </c>
      <c r="I539" s="250"/>
      <c r="J539" s="246"/>
      <c r="K539" s="246"/>
      <c r="L539" s="251"/>
      <c r="M539" s="252"/>
      <c r="N539" s="253"/>
      <c r="O539" s="253"/>
      <c r="P539" s="253"/>
      <c r="Q539" s="253"/>
      <c r="R539" s="253"/>
      <c r="S539" s="253"/>
      <c r="T539" s="25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T539" s="255" t="s">
        <v>163</v>
      </c>
      <c r="AU539" s="255" t="s">
        <v>81</v>
      </c>
      <c r="AV539" s="14" t="s">
        <v>81</v>
      </c>
      <c r="AW539" s="14" t="s">
        <v>36</v>
      </c>
      <c r="AX539" s="14" t="s">
        <v>79</v>
      </c>
      <c r="AY539" s="255" t="s">
        <v>152</v>
      </c>
    </row>
    <row r="540" spans="1:65" s="2" customFormat="1" ht="14.4" customHeight="1">
      <c r="A540" s="40"/>
      <c r="B540" s="41"/>
      <c r="C540" s="217" t="s">
        <v>921</v>
      </c>
      <c r="D540" s="217" t="s">
        <v>154</v>
      </c>
      <c r="E540" s="218" t="s">
        <v>922</v>
      </c>
      <c r="F540" s="219" t="s">
        <v>923</v>
      </c>
      <c r="G540" s="220" t="s">
        <v>212</v>
      </c>
      <c r="H540" s="221">
        <v>1</v>
      </c>
      <c r="I540" s="222"/>
      <c r="J540" s="223">
        <f>ROUND(I540*H540,2)</f>
        <v>0</v>
      </c>
      <c r="K540" s="219" t="s">
        <v>158</v>
      </c>
      <c r="L540" s="46"/>
      <c r="M540" s="224" t="s">
        <v>19</v>
      </c>
      <c r="N540" s="225" t="s">
        <v>44</v>
      </c>
      <c r="O540" s="86"/>
      <c r="P540" s="226">
        <f>O540*H540</f>
        <v>0</v>
      </c>
      <c r="Q540" s="226">
        <v>0</v>
      </c>
      <c r="R540" s="226">
        <f>Q540*H540</f>
        <v>0</v>
      </c>
      <c r="S540" s="226">
        <v>0</v>
      </c>
      <c r="T540" s="227">
        <f>S540*H540</f>
        <v>0</v>
      </c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  <c r="AE540" s="40"/>
      <c r="AR540" s="228" t="s">
        <v>159</v>
      </c>
      <c r="AT540" s="228" t="s">
        <v>154</v>
      </c>
      <c r="AU540" s="228" t="s">
        <v>81</v>
      </c>
      <c r="AY540" s="19" t="s">
        <v>152</v>
      </c>
      <c r="BE540" s="229">
        <f>IF(N540="základní",J540,0)</f>
        <v>0</v>
      </c>
      <c r="BF540" s="229">
        <f>IF(N540="snížená",J540,0)</f>
        <v>0</v>
      </c>
      <c r="BG540" s="229">
        <f>IF(N540="zákl. přenesená",J540,0)</f>
        <v>0</v>
      </c>
      <c r="BH540" s="229">
        <f>IF(N540="sníž. přenesená",J540,0)</f>
        <v>0</v>
      </c>
      <c r="BI540" s="229">
        <f>IF(N540="nulová",J540,0)</f>
        <v>0</v>
      </c>
      <c r="BJ540" s="19" t="s">
        <v>79</v>
      </c>
      <c r="BK540" s="229">
        <f>ROUND(I540*H540,2)</f>
        <v>0</v>
      </c>
      <c r="BL540" s="19" t="s">
        <v>159</v>
      </c>
      <c r="BM540" s="228" t="s">
        <v>924</v>
      </c>
    </row>
    <row r="541" spans="1:47" s="2" customFormat="1" ht="12">
      <c r="A541" s="40"/>
      <c r="B541" s="41"/>
      <c r="C541" s="42"/>
      <c r="D541" s="230" t="s">
        <v>161</v>
      </c>
      <c r="E541" s="42"/>
      <c r="F541" s="231" t="s">
        <v>925</v>
      </c>
      <c r="G541" s="42"/>
      <c r="H541" s="42"/>
      <c r="I541" s="232"/>
      <c r="J541" s="42"/>
      <c r="K541" s="42"/>
      <c r="L541" s="46"/>
      <c r="M541" s="233"/>
      <c r="N541" s="234"/>
      <c r="O541" s="86"/>
      <c r="P541" s="86"/>
      <c r="Q541" s="86"/>
      <c r="R541" s="86"/>
      <c r="S541" s="86"/>
      <c r="T541" s="87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  <c r="AE541" s="40"/>
      <c r="AT541" s="19" t="s">
        <v>161</v>
      </c>
      <c r="AU541" s="19" t="s">
        <v>81</v>
      </c>
    </row>
    <row r="542" spans="1:51" s="13" customFormat="1" ht="12">
      <c r="A542" s="13"/>
      <c r="B542" s="235"/>
      <c r="C542" s="236"/>
      <c r="D542" s="230" t="s">
        <v>163</v>
      </c>
      <c r="E542" s="237" t="s">
        <v>19</v>
      </c>
      <c r="F542" s="238" t="s">
        <v>215</v>
      </c>
      <c r="G542" s="236"/>
      <c r="H542" s="237" t="s">
        <v>19</v>
      </c>
      <c r="I542" s="239"/>
      <c r="J542" s="236"/>
      <c r="K542" s="236"/>
      <c r="L542" s="240"/>
      <c r="M542" s="241"/>
      <c r="N542" s="242"/>
      <c r="O542" s="242"/>
      <c r="P542" s="242"/>
      <c r="Q542" s="242"/>
      <c r="R542" s="242"/>
      <c r="S542" s="242"/>
      <c r="T542" s="24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44" t="s">
        <v>163</v>
      </c>
      <c r="AU542" s="244" t="s">
        <v>81</v>
      </c>
      <c r="AV542" s="13" t="s">
        <v>79</v>
      </c>
      <c r="AW542" s="13" t="s">
        <v>36</v>
      </c>
      <c r="AX542" s="13" t="s">
        <v>73</v>
      </c>
      <c r="AY542" s="244" t="s">
        <v>152</v>
      </c>
    </row>
    <row r="543" spans="1:51" s="14" customFormat="1" ht="12">
      <c r="A543" s="14"/>
      <c r="B543" s="245"/>
      <c r="C543" s="246"/>
      <c r="D543" s="230" t="s">
        <v>163</v>
      </c>
      <c r="E543" s="247" t="s">
        <v>19</v>
      </c>
      <c r="F543" s="248" t="s">
        <v>79</v>
      </c>
      <c r="G543" s="246"/>
      <c r="H543" s="249">
        <v>1</v>
      </c>
      <c r="I543" s="250"/>
      <c r="J543" s="246"/>
      <c r="K543" s="246"/>
      <c r="L543" s="251"/>
      <c r="M543" s="252"/>
      <c r="N543" s="253"/>
      <c r="O543" s="253"/>
      <c r="P543" s="253"/>
      <c r="Q543" s="253"/>
      <c r="R543" s="253"/>
      <c r="S543" s="253"/>
      <c r="T543" s="25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T543" s="255" t="s">
        <v>163</v>
      </c>
      <c r="AU543" s="255" t="s">
        <v>81</v>
      </c>
      <c r="AV543" s="14" t="s">
        <v>81</v>
      </c>
      <c r="AW543" s="14" t="s">
        <v>36</v>
      </c>
      <c r="AX543" s="14" t="s">
        <v>79</v>
      </c>
      <c r="AY543" s="255" t="s">
        <v>152</v>
      </c>
    </row>
    <row r="544" spans="1:65" s="2" customFormat="1" ht="14.4" customHeight="1">
      <c r="A544" s="40"/>
      <c r="B544" s="41"/>
      <c r="C544" s="217" t="s">
        <v>926</v>
      </c>
      <c r="D544" s="217" t="s">
        <v>154</v>
      </c>
      <c r="E544" s="218" t="s">
        <v>400</v>
      </c>
      <c r="F544" s="219" t="s">
        <v>401</v>
      </c>
      <c r="G544" s="220" t="s">
        <v>212</v>
      </c>
      <c r="H544" s="221">
        <v>4</v>
      </c>
      <c r="I544" s="222"/>
      <c r="J544" s="223">
        <f>ROUND(I544*H544,2)</f>
        <v>0</v>
      </c>
      <c r="K544" s="219" t="s">
        <v>158</v>
      </c>
      <c r="L544" s="46"/>
      <c r="M544" s="224" t="s">
        <v>19</v>
      </c>
      <c r="N544" s="225" t="s">
        <v>44</v>
      </c>
      <c r="O544" s="86"/>
      <c r="P544" s="226">
        <f>O544*H544</f>
        <v>0</v>
      </c>
      <c r="Q544" s="226">
        <v>0</v>
      </c>
      <c r="R544" s="226">
        <f>Q544*H544</f>
        <v>0</v>
      </c>
      <c r="S544" s="226">
        <v>0</v>
      </c>
      <c r="T544" s="227">
        <f>S544*H544</f>
        <v>0</v>
      </c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  <c r="AE544" s="40"/>
      <c r="AR544" s="228" t="s">
        <v>159</v>
      </c>
      <c r="AT544" s="228" t="s">
        <v>154</v>
      </c>
      <c r="AU544" s="228" t="s">
        <v>81</v>
      </c>
      <c r="AY544" s="19" t="s">
        <v>152</v>
      </c>
      <c r="BE544" s="229">
        <f>IF(N544="základní",J544,0)</f>
        <v>0</v>
      </c>
      <c r="BF544" s="229">
        <f>IF(N544="snížená",J544,0)</f>
        <v>0</v>
      </c>
      <c r="BG544" s="229">
        <f>IF(N544="zákl. přenesená",J544,0)</f>
        <v>0</v>
      </c>
      <c r="BH544" s="229">
        <f>IF(N544="sníž. přenesená",J544,0)</f>
        <v>0</v>
      </c>
      <c r="BI544" s="229">
        <f>IF(N544="nulová",J544,0)</f>
        <v>0</v>
      </c>
      <c r="BJ544" s="19" t="s">
        <v>79</v>
      </c>
      <c r="BK544" s="229">
        <f>ROUND(I544*H544,2)</f>
        <v>0</v>
      </c>
      <c r="BL544" s="19" t="s">
        <v>159</v>
      </c>
      <c r="BM544" s="228" t="s">
        <v>927</v>
      </c>
    </row>
    <row r="545" spans="1:47" s="2" customFormat="1" ht="12">
      <c r="A545" s="40"/>
      <c r="B545" s="41"/>
      <c r="C545" s="42"/>
      <c r="D545" s="230" t="s">
        <v>161</v>
      </c>
      <c r="E545" s="42"/>
      <c r="F545" s="231" t="s">
        <v>403</v>
      </c>
      <c r="G545" s="42"/>
      <c r="H545" s="42"/>
      <c r="I545" s="232"/>
      <c r="J545" s="42"/>
      <c r="K545" s="42"/>
      <c r="L545" s="46"/>
      <c r="M545" s="233"/>
      <c r="N545" s="234"/>
      <c r="O545" s="86"/>
      <c r="P545" s="86"/>
      <c r="Q545" s="86"/>
      <c r="R545" s="86"/>
      <c r="S545" s="86"/>
      <c r="T545" s="87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  <c r="AE545" s="40"/>
      <c r="AT545" s="19" t="s">
        <v>161</v>
      </c>
      <c r="AU545" s="19" t="s">
        <v>81</v>
      </c>
    </row>
    <row r="546" spans="1:51" s="13" customFormat="1" ht="12">
      <c r="A546" s="13"/>
      <c r="B546" s="235"/>
      <c r="C546" s="236"/>
      <c r="D546" s="230" t="s">
        <v>163</v>
      </c>
      <c r="E546" s="237" t="s">
        <v>19</v>
      </c>
      <c r="F546" s="238" t="s">
        <v>215</v>
      </c>
      <c r="G546" s="236"/>
      <c r="H546" s="237" t="s">
        <v>19</v>
      </c>
      <c r="I546" s="239"/>
      <c r="J546" s="236"/>
      <c r="K546" s="236"/>
      <c r="L546" s="240"/>
      <c r="M546" s="241"/>
      <c r="N546" s="242"/>
      <c r="O546" s="242"/>
      <c r="P546" s="242"/>
      <c r="Q546" s="242"/>
      <c r="R546" s="242"/>
      <c r="S546" s="242"/>
      <c r="T546" s="24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44" t="s">
        <v>163</v>
      </c>
      <c r="AU546" s="244" t="s">
        <v>81</v>
      </c>
      <c r="AV546" s="13" t="s">
        <v>79</v>
      </c>
      <c r="AW546" s="13" t="s">
        <v>36</v>
      </c>
      <c r="AX546" s="13" t="s">
        <v>73</v>
      </c>
      <c r="AY546" s="244" t="s">
        <v>152</v>
      </c>
    </row>
    <row r="547" spans="1:51" s="14" customFormat="1" ht="12">
      <c r="A547" s="14"/>
      <c r="B547" s="245"/>
      <c r="C547" s="246"/>
      <c r="D547" s="230" t="s">
        <v>163</v>
      </c>
      <c r="E547" s="247" t="s">
        <v>19</v>
      </c>
      <c r="F547" s="248" t="s">
        <v>159</v>
      </c>
      <c r="G547" s="246"/>
      <c r="H547" s="249">
        <v>4</v>
      </c>
      <c r="I547" s="250"/>
      <c r="J547" s="246"/>
      <c r="K547" s="246"/>
      <c r="L547" s="251"/>
      <c r="M547" s="252"/>
      <c r="N547" s="253"/>
      <c r="O547" s="253"/>
      <c r="P547" s="253"/>
      <c r="Q547" s="253"/>
      <c r="R547" s="253"/>
      <c r="S547" s="253"/>
      <c r="T547" s="25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T547" s="255" t="s">
        <v>163</v>
      </c>
      <c r="AU547" s="255" t="s">
        <v>81</v>
      </c>
      <c r="AV547" s="14" t="s">
        <v>81</v>
      </c>
      <c r="AW547" s="14" t="s">
        <v>36</v>
      </c>
      <c r="AX547" s="14" t="s">
        <v>79</v>
      </c>
      <c r="AY547" s="255" t="s">
        <v>152</v>
      </c>
    </row>
    <row r="548" spans="1:65" s="2" customFormat="1" ht="14.4" customHeight="1">
      <c r="A548" s="40"/>
      <c r="B548" s="41"/>
      <c r="C548" s="217" t="s">
        <v>755</v>
      </c>
      <c r="D548" s="217" t="s">
        <v>154</v>
      </c>
      <c r="E548" s="218" t="s">
        <v>928</v>
      </c>
      <c r="F548" s="219" t="s">
        <v>929</v>
      </c>
      <c r="G548" s="220" t="s">
        <v>212</v>
      </c>
      <c r="H548" s="221">
        <v>1</v>
      </c>
      <c r="I548" s="222"/>
      <c r="J548" s="223">
        <f>ROUND(I548*H548,2)</f>
        <v>0</v>
      </c>
      <c r="K548" s="219" t="s">
        <v>158</v>
      </c>
      <c r="L548" s="46"/>
      <c r="M548" s="224" t="s">
        <v>19</v>
      </c>
      <c r="N548" s="225" t="s">
        <v>44</v>
      </c>
      <c r="O548" s="86"/>
      <c r="P548" s="226">
        <f>O548*H548</f>
        <v>0</v>
      </c>
      <c r="Q548" s="226">
        <v>0</v>
      </c>
      <c r="R548" s="226">
        <f>Q548*H548</f>
        <v>0</v>
      </c>
      <c r="S548" s="226">
        <v>0</v>
      </c>
      <c r="T548" s="227">
        <f>S548*H548</f>
        <v>0</v>
      </c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  <c r="AE548" s="40"/>
      <c r="AR548" s="228" t="s">
        <v>159</v>
      </c>
      <c r="AT548" s="228" t="s">
        <v>154</v>
      </c>
      <c r="AU548" s="228" t="s">
        <v>81</v>
      </c>
      <c r="AY548" s="19" t="s">
        <v>152</v>
      </c>
      <c r="BE548" s="229">
        <f>IF(N548="základní",J548,0)</f>
        <v>0</v>
      </c>
      <c r="BF548" s="229">
        <f>IF(N548="snížená",J548,0)</f>
        <v>0</v>
      </c>
      <c r="BG548" s="229">
        <f>IF(N548="zákl. přenesená",J548,0)</f>
        <v>0</v>
      </c>
      <c r="BH548" s="229">
        <f>IF(N548="sníž. přenesená",J548,0)</f>
        <v>0</v>
      </c>
      <c r="BI548" s="229">
        <f>IF(N548="nulová",J548,0)</f>
        <v>0</v>
      </c>
      <c r="BJ548" s="19" t="s">
        <v>79</v>
      </c>
      <c r="BK548" s="229">
        <f>ROUND(I548*H548,2)</f>
        <v>0</v>
      </c>
      <c r="BL548" s="19" t="s">
        <v>159</v>
      </c>
      <c r="BM548" s="228" t="s">
        <v>930</v>
      </c>
    </row>
    <row r="549" spans="1:47" s="2" customFormat="1" ht="12">
      <c r="A549" s="40"/>
      <c r="B549" s="41"/>
      <c r="C549" s="42"/>
      <c r="D549" s="230" t="s">
        <v>161</v>
      </c>
      <c r="E549" s="42"/>
      <c r="F549" s="231" t="s">
        <v>931</v>
      </c>
      <c r="G549" s="42"/>
      <c r="H549" s="42"/>
      <c r="I549" s="232"/>
      <c r="J549" s="42"/>
      <c r="K549" s="42"/>
      <c r="L549" s="46"/>
      <c r="M549" s="233"/>
      <c r="N549" s="234"/>
      <c r="O549" s="86"/>
      <c r="P549" s="86"/>
      <c r="Q549" s="86"/>
      <c r="R549" s="86"/>
      <c r="S549" s="86"/>
      <c r="T549" s="87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  <c r="AE549" s="40"/>
      <c r="AT549" s="19" t="s">
        <v>161</v>
      </c>
      <c r="AU549" s="19" t="s">
        <v>81</v>
      </c>
    </row>
    <row r="550" spans="1:51" s="13" customFormat="1" ht="12">
      <c r="A550" s="13"/>
      <c r="B550" s="235"/>
      <c r="C550" s="236"/>
      <c r="D550" s="230" t="s">
        <v>163</v>
      </c>
      <c r="E550" s="237" t="s">
        <v>19</v>
      </c>
      <c r="F550" s="238" t="s">
        <v>215</v>
      </c>
      <c r="G550" s="236"/>
      <c r="H550" s="237" t="s">
        <v>19</v>
      </c>
      <c r="I550" s="239"/>
      <c r="J550" s="236"/>
      <c r="K550" s="236"/>
      <c r="L550" s="240"/>
      <c r="M550" s="241"/>
      <c r="N550" s="242"/>
      <c r="O550" s="242"/>
      <c r="P550" s="242"/>
      <c r="Q550" s="242"/>
      <c r="R550" s="242"/>
      <c r="S550" s="242"/>
      <c r="T550" s="24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44" t="s">
        <v>163</v>
      </c>
      <c r="AU550" s="244" t="s">
        <v>81</v>
      </c>
      <c r="AV550" s="13" t="s">
        <v>79</v>
      </c>
      <c r="AW550" s="13" t="s">
        <v>36</v>
      </c>
      <c r="AX550" s="13" t="s">
        <v>73</v>
      </c>
      <c r="AY550" s="244" t="s">
        <v>152</v>
      </c>
    </row>
    <row r="551" spans="1:51" s="14" customFormat="1" ht="12">
      <c r="A551" s="14"/>
      <c r="B551" s="245"/>
      <c r="C551" s="246"/>
      <c r="D551" s="230" t="s">
        <v>163</v>
      </c>
      <c r="E551" s="247" t="s">
        <v>19</v>
      </c>
      <c r="F551" s="248" t="s">
        <v>79</v>
      </c>
      <c r="G551" s="246"/>
      <c r="H551" s="249">
        <v>1</v>
      </c>
      <c r="I551" s="250"/>
      <c r="J551" s="246"/>
      <c r="K551" s="246"/>
      <c r="L551" s="251"/>
      <c r="M551" s="252"/>
      <c r="N551" s="253"/>
      <c r="O551" s="253"/>
      <c r="P551" s="253"/>
      <c r="Q551" s="253"/>
      <c r="R551" s="253"/>
      <c r="S551" s="253"/>
      <c r="T551" s="25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T551" s="255" t="s">
        <v>163</v>
      </c>
      <c r="AU551" s="255" t="s">
        <v>81</v>
      </c>
      <c r="AV551" s="14" t="s">
        <v>81</v>
      </c>
      <c r="AW551" s="14" t="s">
        <v>36</v>
      </c>
      <c r="AX551" s="14" t="s">
        <v>79</v>
      </c>
      <c r="AY551" s="255" t="s">
        <v>152</v>
      </c>
    </row>
    <row r="552" spans="1:63" s="12" customFormat="1" ht="22.8" customHeight="1">
      <c r="A552" s="12"/>
      <c r="B552" s="201"/>
      <c r="C552" s="202"/>
      <c r="D552" s="203" t="s">
        <v>72</v>
      </c>
      <c r="E552" s="215" t="s">
        <v>81</v>
      </c>
      <c r="F552" s="215" t="s">
        <v>404</v>
      </c>
      <c r="G552" s="202"/>
      <c r="H552" s="202"/>
      <c r="I552" s="205"/>
      <c r="J552" s="216">
        <f>BK552</f>
        <v>0</v>
      </c>
      <c r="K552" s="202"/>
      <c r="L552" s="207"/>
      <c r="M552" s="208"/>
      <c r="N552" s="209"/>
      <c r="O552" s="209"/>
      <c r="P552" s="210">
        <f>SUM(P553:P557)</f>
        <v>0</v>
      </c>
      <c r="Q552" s="209"/>
      <c r="R552" s="210">
        <f>SUM(R553:R557)</f>
        <v>0.047736</v>
      </c>
      <c r="S552" s="209"/>
      <c r="T552" s="211">
        <f>SUM(T553:T557)</f>
        <v>0</v>
      </c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R552" s="212" t="s">
        <v>79</v>
      </c>
      <c r="AT552" s="213" t="s">
        <v>72</v>
      </c>
      <c r="AU552" s="213" t="s">
        <v>79</v>
      </c>
      <c r="AY552" s="212" t="s">
        <v>152</v>
      </c>
      <c r="BK552" s="214">
        <f>SUM(BK553:BK557)</f>
        <v>0</v>
      </c>
    </row>
    <row r="553" spans="1:65" s="2" customFormat="1" ht="14.4" customHeight="1">
      <c r="A553" s="40"/>
      <c r="B553" s="41"/>
      <c r="C553" s="217" t="s">
        <v>932</v>
      </c>
      <c r="D553" s="217" t="s">
        <v>154</v>
      </c>
      <c r="E553" s="218" t="s">
        <v>933</v>
      </c>
      <c r="F553" s="219" t="s">
        <v>934</v>
      </c>
      <c r="G553" s="220" t="s">
        <v>157</v>
      </c>
      <c r="H553" s="221">
        <v>1.36</v>
      </c>
      <c r="I553" s="222"/>
      <c r="J553" s="223">
        <f>ROUND(I553*H553,2)</f>
        <v>0</v>
      </c>
      <c r="K553" s="219" t="s">
        <v>158</v>
      </c>
      <c r="L553" s="46"/>
      <c r="M553" s="224" t="s">
        <v>19</v>
      </c>
      <c r="N553" s="225" t="s">
        <v>44</v>
      </c>
      <c r="O553" s="86"/>
      <c r="P553" s="226">
        <f>O553*H553</f>
        <v>0</v>
      </c>
      <c r="Q553" s="226">
        <v>0.0351</v>
      </c>
      <c r="R553" s="226">
        <f>Q553*H553</f>
        <v>0.047736</v>
      </c>
      <c r="S553" s="226">
        <v>0</v>
      </c>
      <c r="T553" s="227">
        <f>S553*H553</f>
        <v>0</v>
      </c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  <c r="AE553" s="40"/>
      <c r="AR553" s="228" t="s">
        <v>159</v>
      </c>
      <c r="AT553" s="228" t="s">
        <v>154</v>
      </c>
      <c r="AU553" s="228" t="s">
        <v>81</v>
      </c>
      <c r="AY553" s="19" t="s">
        <v>152</v>
      </c>
      <c r="BE553" s="229">
        <f>IF(N553="základní",J553,0)</f>
        <v>0</v>
      </c>
      <c r="BF553" s="229">
        <f>IF(N553="snížená",J553,0)</f>
        <v>0</v>
      </c>
      <c r="BG553" s="229">
        <f>IF(N553="zákl. přenesená",J553,0)</f>
        <v>0</v>
      </c>
      <c r="BH553" s="229">
        <f>IF(N553="sníž. přenesená",J553,0)</f>
        <v>0</v>
      </c>
      <c r="BI553" s="229">
        <f>IF(N553="nulová",J553,0)</f>
        <v>0</v>
      </c>
      <c r="BJ553" s="19" t="s">
        <v>79</v>
      </c>
      <c r="BK553" s="229">
        <f>ROUND(I553*H553,2)</f>
        <v>0</v>
      </c>
      <c r="BL553" s="19" t="s">
        <v>159</v>
      </c>
      <c r="BM553" s="228" t="s">
        <v>935</v>
      </c>
    </row>
    <row r="554" spans="1:47" s="2" customFormat="1" ht="12">
      <c r="A554" s="40"/>
      <c r="B554" s="41"/>
      <c r="C554" s="42"/>
      <c r="D554" s="230" t="s">
        <v>161</v>
      </c>
      <c r="E554" s="42"/>
      <c r="F554" s="231" t="s">
        <v>936</v>
      </c>
      <c r="G554" s="42"/>
      <c r="H554" s="42"/>
      <c r="I554" s="232"/>
      <c r="J554" s="42"/>
      <c r="K554" s="42"/>
      <c r="L554" s="46"/>
      <c r="M554" s="233"/>
      <c r="N554" s="234"/>
      <c r="O554" s="86"/>
      <c r="P554" s="86"/>
      <c r="Q554" s="86"/>
      <c r="R554" s="86"/>
      <c r="S554" s="86"/>
      <c r="T554" s="87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T554" s="19" t="s">
        <v>161</v>
      </c>
      <c r="AU554" s="19" t="s">
        <v>81</v>
      </c>
    </row>
    <row r="555" spans="1:51" s="13" customFormat="1" ht="12">
      <c r="A555" s="13"/>
      <c r="B555" s="235"/>
      <c r="C555" s="236"/>
      <c r="D555" s="230" t="s">
        <v>163</v>
      </c>
      <c r="E555" s="237" t="s">
        <v>19</v>
      </c>
      <c r="F555" s="238" t="s">
        <v>648</v>
      </c>
      <c r="G555" s="236"/>
      <c r="H555" s="237" t="s">
        <v>19</v>
      </c>
      <c r="I555" s="239"/>
      <c r="J555" s="236"/>
      <c r="K555" s="236"/>
      <c r="L555" s="240"/>
      <c r="M555" s="241"/>
      <c r="N555" s="242"/>
      <c r="O555" s="242"/>
      <c r="P555" s="242"/>
      <c r="Q555" s="242"/>
      <c r="R555" s="242"/>
      <c r="S555" s="242"/>
      <c r="T555" s="24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44" t="s">
        <v>163</v>
      </c>
      <c r="AU555" s="244" t="s">
        <v>81</v>
      </c>
      <c r="AV555" s="13" t="s">
        <v>79</v>
      </c>
      <c r="AW555" s="13" t="s">
        <v>36</v>
      </c>
      <c r="AX555" s="13" t="s">
        <v>73</v>
      </c>
      <c r="AY555" s="244" t="s">
        <v>152</v>
      </c>
    </row>
    <row r="556" spans="1:51" s="14" customFormat="1" ht="12">
      <c r="A556" s="14"/>
      <c r="B556" s="245"/>
      <c r="C556" s="246"/>
      <c r="D556" s="230" t="s">
        <v>163</v>
      </c>
      <c r="E556" s="247" t="s">
        <v>19</v>
      </c>
      <c r="F556" s="248" t="s">
        <v>937</v>
      </c>
      <c r="G556" s="246"/>
      <c r="H556" s="249">
        <v>1.36</v>
      </c>
      <c r="I556" s="250"/>
      <c r="J556" s="246"/>
      <c r="K556" s="246"/>
      <c r="L556" s="251"/>
      <c r="M556" s="252"/>
      <c r="N556" s="253"/>
      <c r="O556" s="253"/>
      <c r="P556" s="253"/>
      <c r="Q556" s="253"/>
      <c r="R556" s="253"/>
      <c r="S556" s="253"/>
      <c r="T556" s="25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T556" s="255" t="s">
        <v>163</v>
      </c>
      <c r="AU556" s="255" t="s">
        <v>81</v>
      </c>
      <c r="AV556" s="14" t="s">
        <v>81</v>
      </c>
      <c r="AW556" s="14" t="s">
        <v>36</v>
      </c>
      <c r="AX556" s="14" t="s">
        <v>73</v>
      </c>
      <c r="AY556" s="255" t="s">
        <v>152</v>
      </c>
    </row>
    <row r="557" spans="1:51" s="15" customFormat="1" ht="12">
      <c r="A557" s="15"/>
      <c r="B557" s="256"/>
      <c r="C557" s="257"/>
      <c r="D557" s="230" t="s">
        <v>163</v>
      </c>
      <c r="E557" s="258" t="s">
        <v>19</v>
      </c>
      <c r="F557" s="259" t="s">
        <v>167</v>
      </c>
      <c r="G557" s="257"/>
      <c r="H557" s="260">
        <v>1.36</v>
      </c>
      <c r="I557" s="261"/>
      <c r="J557" s="257"/>
      <c r="K557" s="257"/>
      <c r="L557" s="262"/>
      <c r="M557" s="263"/>
      <c r="N557" s="264"/>
      <c r="O557" s="264"/>
      <c r="P557" s="264"/>
      <c r="Q557" s="264"/>
      <c r="R557" s="264"/>
      <c r="S557" s="264"/>
      <c r="T557" s="26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T557" s="266" t="s">
        <v>163</v>
      </c>
      <c r="AU557" s="266" t="s">
        <v>81</v>
      </c>
      <c r="AV557" s="15" t="s">
        <v>159</v>
      </c>
      <c r="AW557" s="15" t="s">
        <v>36</v>
      </c>
      <c r="AX557" s="15" t="s">
        <v>79</v>
      </c>
      <c r="AY557" s="266" t="s">
        <v>152</v>
      </c>
    </row>
    <row r="558" spans="1:63" s="12" customFormat="1" ht="22.8" customHeight="1">
      <c r="A558" s="12"/>
      <c r="B558" s="201"/>
      <c r="C558" s="202"/>
      <c r="D558" s="203" t="s">
        <v>72</v>
      </c>
      <c r="E558" s="215" t="s">
        <v>340</v>
      </c>
      <c r="F558" s="215" t="s">
        <v>938</v>
      </c>
      <c r="G558" s="202"/>
      <c r="H558" s="202"/>
      <c r="I558" s="205"/>
      <c r="J558" s="216">
        <f>BK558</f>
        <v>0</v>
      </c>
      <c r="K558" s="202"/>
      <c r="L558" s="207"/>
      <c r="M558" s="208"/>
      <c r="N558" s="209"/>
      <c r="O558" s="209"/>
      <c r="P558" s="210">
        <f>SUM(P559:P563)</f>
        <v>0</v>
      </c>
      <c r="Q558" s="209"/>
      <c r="R558" s="210">
        <f>SUM(R559:R563)</f>
        <v>2.4368472</v>
      </c>
      <c r="S558" s="209"/>
      <c r="T558" s="211">
        <f>SUM(T559:T563)</f>
        <v>0</v>
      </c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R558" s="212" t="s">
        <v>79</v>
      </c>
      <c r="AT558" s="213" t="s">
        <v>72</v>
      </c>
      <c r="AU558" s="213" t="s">
        <v>79</v>
      </c>
      <c r="AY558" s="212" t="s">
        <v>152</v>
      </c>
      <c r="BK558" s="214">
        <f>SUM(BK559:BK563)</f>
        <v>0</v>
      </c>
    </row>
    <row r="559" spans="1:65" s="2" customFormat="1" ht="14.4" customHeight="1">
      <c r="A559" s="40"/>
      <c r="B559" s="41"/>
      <c r="C559" s="217" t="s">
        <v>939</v>
      </c>
      <c r="D559" s="217" t="s">
        <v>154</v>
      </c>
      <c r="E559" s="218" t="s">
        <v>940</v>
      </c>
      <c r="F559" s="219" t="s">
        <v>941</v>
      </c>
      <c r="G559" s="220" t="s">
        <v>183</v>
      </c>
      <c r="H559" s="221">
        <v>1.08</v>
      </c>
      <c r="I559" s="222"/>
      <c r="J559" s="223">
        <f>ROUND(I559*H559,2)</f>
        <v>0</v>
      </c>
      <c r="K559" s="219" t="s">
        <v>158</v>
      </c>
      <c r="L559" s="46"/>
      <c r="M559" s="224" t="s">
        <v>19</v>
      </c>
      <c r="N559" s="225" t="s">
        <v>44</v>
      </c>
      <c r="O559" s="86"/>
      <c r="P559" s="226">
        <f>O559*H559</f>
        <v>0</v>
      </c>
      <c r="Q559" s="226">
        <v>2.25634</v>
      </c>
      <c r="R559" s="226">
        <f>Q559*H559</f>
        <v>2.4368472</v>
      </c>
      <c r="S559" s="226">
        <v>0</v>
      </c>
      <c r="T559" s="227">
        <f>S559*H559</f>
        <v>0</v>
      </c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  <c r="AE559" s="40"/>
      <c r="AR559" s="228" t="s">
        <v>159</v>
      </c>
      <c r="AT559" s="228" t="s">
        <v>154</v>
      </c>
      <c r="AU559" s="228" t="s">
        <v>81</v>
      </c>
      <c r="AY559" s="19" t="s">
        <v>152</v>
      </c>
      <c r="BE559" s="229">
        <f>IF(N559="základní",J559,0)</f>
        <v>0</v>
      </c>
      <c r="BF559" s="229">
        <f>IF(N559="snížená",J559,0)</f>
        <v>0</v>
      </c>
      <c r="BG559" s="229">
        <f>IF(N559="zákl. přenesená",J559,0)</f>
        <v>0</v>
      </c>
      <c r="BH559" s="229">
        <f>IF(N559="sníž. přenesená",J559,0)</f>
        <v>0</v>
      </c>
      <c r="BI559" s="229">
        <f>IF(N559="nulová",J559,0)</f>
        <v>0</v>
      </c>
      <c r="BJ559" s="19" t="s">
        <v>79</v>
      </c>
      <c r="BK559" s="229">
        <f>ROUND(I559*H559,2)</f>
        <v>0</v>
      </c>
      <c r="BL559" s="19" t="s">
        <v>159</v>
      </c>
      <c r="BM559" s="228" t="s">
        <v>942</v>
      </c>
    </row>
    <row r="560" spans="1:47" s="2" customFormat="1" ht="12">
      <c r="A560" s="40"/>
      <c r="B560" s="41"/>
      <c r="C560" s="42"/>
      <c r="D560" s="230" t="s">
        <v>161</v>
      </c>
      <c r="E560" s="42"/>
      <c r="F560" s="231" t="s">
        <v>943</v>
      </c>
      <c r="G560" s="42"/>
      <c r="H560" s="42"/>
      <c r="I560" s="232"/>
      <c r="J560" s="42"/>
      <c r="K560" s="42"/>
      <c r="L560" s="46"/>
      <c r="M560" s="233"/>
      <c r="N560" s="234"/>
      <c r="O560" s="86"/>
      <c r="P560" s="86"/>
      <c r="Q560" s="86"/>
      <c r="R560" s="86"/>
      <c r="S560" s="86"/>
      <c r="T560" s="87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  <c r="AE560" s="40"/>
      <c r="AT560" s="19" t="s">
        <v>161</v>
      </c>
      <c r="AU560" s="19" t="s">
        <v>81</v>
      </c>
    </row>
    <row r="561" spans="1:51" s="13" customFormat="1" ht="12">
      <c r="A561" s="13"/>
      <c r="B561" s="235"/>
      <c r="C561" s="236"/>
      <c r="D561" s="230" t="s">
        <v>163</v>
      </c>
      <c r="E561" s="237" t="s">
        <v>19</v>
      </c>
      <c r="F561" s="238" t="s">
        <v>648</v>
      </c>
      <c r="G561" s="236"/>
      <c r="H561" s="237" t="s">
        <v>19</v>
      </c>
      <c r="I561" s="239"/>
      <c r="J561" s="236"/>
      <c r="K561" s="236"/>
      <c r="L561" s="240"/>
      <c r="M561" s="241"/>
      <c r="N561" s="242"/>
      <c r="O561" s="242"/>
      <c r="P561" s="242"/>
      <c r="Q561" s="242"/>
      <c r="R561" s="242"/>
      <c r="S561" s="242"/>
      <c r="T561" s="24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T561" s="244" t="s">
        <v>163</v>
      </c>
      <c r="AU561" s="244" t="s">
        <v>81</v>
      </c>
      <c r="AV561" s="13" t="s">
        <v>79</v>
      </c>
      <c r="AW561" s="13" t="s">
        <v>36</v>
      </c>
      <c r="AX561" s="13" t="s">
        <v>73</v>
      </c>
      <c r="AY561" s="244" t="s">
        <v>152</v>
      </c>
    </row>
    <row r="562" spans="1:51" s="14" customFormat="1" ht="12">
      <c r="A562" s="14"/>
      <c r="B562" s="245"/>
      <c r="C562" s="246"/>
      <c r="D562" s="230" t="s">
        <v>163</v>
      </c>
      <c r="E562" s="247" t="s">
        <v>19</v>
      </c>
      <c r="F562" s="248" t="s">
        <v>944</v>
      </c>
      <c r="G562" s="246"/>
      <c r="H562" s="249">
        <v>1.08</v>
      </c>
      <c r="I562" s="250"/>
      <c r="J562" s="246"/>
      <c r="K562" s="246"/>
      <c r="L562" s="251"/>
      <c r="M562" s="252"/>
      <c r="N562" s="253"/>
      <c r="O562" s="253"/>
      <c r="P562" s="253"/>
      <c r="Q562" s="253"/>
      <c r="R562" s="253"/>
      <c r="S562" s="253"/>
      <c r="T562" s="25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T562" s="255" t="s">
        <v>163</v>
      </c>
      <c r="AU562" s="255" t="s">
        <v>81</v>
      </c>
      <c r="AV562" s="14" t="s">
        <v>81</v>
      </c>
      <c r="AW562" s="14" t="s">
        <v>36</v>
      </c>
      <c r="AX562" s="14" t="s">
        <v>73</v>
      </c>
      <c r="AY562" s="255" t="s">
        <v>152</v>
      </c>
    </row>
    <row r="563" spans="1:51" s="15" customFormat="1" ht="12">
      <c r="A563" s="15"/>
      <c r="B563" s="256"/>
      <c r="C563" s="257"/>
      <c r="D563" s="230" t="s">
        <v>163</v>
      </c>
      <c r="E563" s="258" t="s">
        <v>19</v>
      </c>
      <c r="F563" s="259" t="s">
        <v>167</v>
      </c>
      <c r="G563" s="257"/>
      <c r="H563" s="260">
        <v>1.08</v>
      </c>
      <c r="I563" s="261"/>
      <c r="J563" s="257"/>
      <c r="K563" s="257"/>
      <c r="L563" s="262"/>
      <c r="M563" s="263"/>
      <c r="N563" s="264"/>
      <c r="O563" s="264"/>
      <c r="P563" s="264"/>
      <c r="Q563" s="264"/>
      <c r="R563" s="264"/>
      <c r="S563" s="264"/>
      <c r="T563" s="26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T563" s="266" t="s">
        <v>163</v>
      </c>
      <c r="AU563" s="266" t="s">
        <v>81</v>
      </c>
      <c r="AV563" s="15" t="s">
        <v>159</v>
      </c>
      <c r="AW563" s="15" t="s">
        <v>36</v>
      </c>
      <c r="AX563" s="15" t="s">
        <v>79</v>
      </c>
      <c r="AY563" s="266" t="s">
        <v>152</v>
      </c>
    </row>
    <row r="564" spans="1:63" s="12" customFormat="1" ht="22.8" customHeight="1">
      <c r="A564" s="12"/>
      <c r="B564" s="201"/>
      <c r="C564" s="202"/>
      <c r="D564" s="203" t="s">
        <v>72</v>
      </c>
      <c r="E564" s="215" t="s">
        <v>92</v>
      </c>
      <c r="F564" s="215" t="s">
        <v>945</v>
      </c>
      <c r="G564" s="202"/>
      <c r="H564" s="202"/>
      <c r="I564" s="205"/>
      <c r="J564" s="216">
        <f>BK564</f>
        <v>0</v>
      </c>
      <c r="K564" s="202"/>
      <c r="L564" s="207"/>
      <c r="M564" s="208"/>
      <c r="N564" s="209"/>
      <c r="O564" s="209"/>
      <c r="P564" s="210">
        <f>SUM(P565:P637)</f>
        <v>0</v>
      </c>
      <c r="Q564" s="209"/>
      <c r="R564" s="210">
        <f>SUM(R565:R637)</f>
        <v>92.55344518999999</v>
      </c>
      <c r="S564" s="209"/>
      <c r="T564" s="211">
        <f>SUM(T565:T637)</f>
        <v>0</v>
      </c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R564" s="212" t="s">
        <v>79</v>
      </c>
      <c r="AT564" s="213" t="s">
        <v>72</v>
      </c>
      <c r="AU564" s="213" t="s">
        <v>79</v>
      </c>
      <c r="AY564" s="212" t="s">
        <v>152</v>
      </c>
      <c r="BK564" s="214">
        <f>SUM(BK565:BK637)</f>
        <v>0</v>
      </c>
    </row>
    <row r="565" spans="1:65" s="2" customFormat="1" ht="14.4" customHeight="1">
      <c r="A565" s="40"/>
      <c r="B565" s="41"/>
      <c r="C565" s="217" t="s">
        <v>946</v>
      </c>
      <c r="D565" s="217" t="s">
        <v>154</v>
      </c>
      <c r="E565" s="218" t="s">
        <v>947</v>
      </c>
      <c r="F565" s="219" t="s">
        <v>948</v>
      </c>
      <c r="G565" s="220" t="s">
        <v>212</v>
      </c>
      <c r="H565" s="221">
        <v>16</v>
      </c>
      <c r="I565" s="222"/>
      <c r="J565" s="223">
        <f>ROUND(I565*H565,2)</f>
        <v>0</v>
      </c>
      <c r="K565" s="219" t="s">
        <v>158</v>
      </c>
      <c r="L565" s="46"/>
      <c r="M565" s="224" t="s">
        <v>19</v>
      </c>
      <c r="N565" s="225" t="s">
        <v>44</v>
      </c>
      <c r="O565" s="86"/>
      <c r="P565" s="226">
        <f>O565*H565</f>
        <v>0</v>
      </c>
      <c r="Q565" s="226">
        <v>0.00119</v>
      </c>
      <c r="R565" s="226">
        <f>Q565*H565</f>
        <v>0.01904</v>
      </c>
      <c r="S565" s="226">
        <v>0</v>
      </c>
      <c r="T565" s="227">
        <f>S565*H565</f>
        <v>0</v>
      </c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  <c r="AE565" s="40"/>
      <c r="AR565" s="228" t="s">
        <v>159</v>
      </c>
      <c r="AT565" s="228" t="s">
        <v>154</v>
      </c>
      <c r="AU565" s="228" t="s">
        <v>81</v>
      </c>
      <c r="AY565" s="19" t="s">
        <v>152</v>
      </c>
      <c r="BE565" s="229">
        <f>IF(N565="základní",J565,0)</f>
        <v>0</v>
      </c>
      <c r="BF565" s="229">
        <f>IF(N565="snížená",J565,0)</f>
        <v>0</v>
      </c>
      <c r="BG565" s="229">
        <f>IF(N565="zákl. přenesená",J565,0)</f>
        <v>0</v>
      </c>
      <c r="BH565" s="229">
        <f>IF(N565="sníž. přenesená",J565,0)</f>
        <v>0</v>
      </c>
      <c r="BI565" s="229">
        <f>IF(N565="nulová",J565,0)</f>
        <v>0</v>
      </c>
      <c r="BJ565" s="19" t="s">
        <v>79</v>
      </c>
      <c r="BK565" s="229">
        <f>ROUND(I565*H565,2)</f>
        <v>0</v>
      </c>
      <c r="BL565" s="19" t="s">
        <v>159</v>
      </c>
      <c r="BM565" s="228" t="s">
        <v>949</v>
      </c>
    </row>
    <row r="566" spans="1:47" s="2" customFormat="1" ht="12">
      <c r="A566" s="40"/>
      <c r="B566" s="41"/>
      <c r="C566" s="42"/>
      <c r="D566" s="230" t="s">
        <v>161</v>
      </c>
      <c r="E566" s="42"/>
      <c r="F566" s="231" t="s">
        <v>948</v>
      </c>
      <c r="G566" s="42"/>
      <c r="H566" s="42"/>
      <c r="I566" s="232"/>
      <c r="J566" s="42"/>
      <c r="K566" s="42"/>
      <c r="L566" s="46"/>
      <c r="M566" s="233"/>
      <c r="N566" s="234"/>
      <c r="O566" s="86"/>
      <c r="P566" s="86"/>
      <c r="Q566" s="86"/>
      <c r="R566" s="86"/>
      <c r="S566" s="86"/>
      <c r="T566" s="87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  <c r="AE566" s="40"/>
      <c r="AT566" s="19" t="s">
        <v>161</v>
      </c>
      <c r="AU566" s="19" t="s">
        <v>81</v>
      </c>
    </row>
    <row r="567" spans="1:51" s="13" customFormat="1" ht="12">
      <c r="A567" s="13"/>
      <c r="B567" s="235"/>
      <c r="C567" s="236"/>
      <c r="D567" s="230" t="s">
        <v>163</v>
      </c>
      <c r="E567" s="237" t="s">
        <v>19</v>
      </c>
      <c r="F567" s="238" t="s">
        <v>950</v>
      </c>
      <c r="G567" s="236"/>
      <c r="H567" s="237" t="s">
        <v>19</v>
      </c>
      <c r="I567" s="239"/>
      <c r="J567" s="236"/>
      <c r="K567" s="236"/>
      <c r="L567" s="240"/>
      <c r="M567" s="241"/>
      <c r="N567" s="242"/>
      <c r="O567" s="242"/>
      <c r="P567" s="242"/>
      <c r="Q567" s="242"/>
      <c r="R567" s="242"/>
      <c r="S567" s="242"/>
      <c r="T567" s="24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T567" s="244" t="s">
        <v>163</v>
      </c>
      <c r="AU567" s="244" t="s">
        <v>81</v>
      </c>
      <c r="AV567" s="13" t="s">
        <v>79</v>
      </c>
      <c r="AW567" s="13" t="s">
        <v>36</v>
      </c>
      <c r="AX567" s="13" t="s">
        <v>73</v>
      </c>
      <c r="AY567" s="244" t="s">
        <v>152</v>
      </c>
    </row>
    <row r="568" spans="1:51" s="14" customFormat="1" ht="12">
      <c r="A568" s="14"/>
      <c r="B568" s="245"/>
      <c r="C568" s="246"/>
      <c r="D568" s="230" t="s">
        <v>163</v>
      </c>
      <c r="E568" s="247" t="s">
        <v>19</v>
      </c>
      <c r="F568" s="248" t="s">
        <v>951</v>
      </c>
      <c r="G568" s="246"/>
      <c r="H568" s="249">
        <v>16</v>
      </c>
      <c r="I568" s="250"/>
      <c r="J568" s="246"/>
      <c r="K568" s="246"/>
      <c r="L568" s="251"/>
      <c r="M568" s="252"/>
      <c r="N568" s="253"/>
      <c r="O568" s="253"/>
      <c r="P568" s="253"/>
      <c r="Q568" s="253"/>
      <c r="R568" s="253"/>
      <c r="S568" s="253"/>
      <c r="T568" s="25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T568" s="255" t="s">
        <v>163</v>
      </c>
      <c r="AU568" s="255" t="s">
        <v>81</v>
      </c>
      <c r="AV568" s="14" t="s">
        <v>81</v>
      </c>
      <c r="AW568" s="14" t="s">
        <v>36</v>
      </c>
      <c r="AX568" s="14" t="s">
        <v>73</v>
      </c>
      <c r="AY568" s="255" t="s">
        <v>152</v>
      </c>
    </row>
    <row r="569" spans="1:51" s="15" customFormat="1" ht="12">
      <c r="A569" s="15"/>
      <c r="B569" s="256"/>
      <c r="C569" s="257"/>
      <c r="D569" s="230" t="s">
        <v>163</v>
      </c>
      <c r="E569" s="258" t="s">
        <v>19</v>
      </c>
      <c r="F569" s="259" t="s">
        <v>167</v>
      </c>
      <c r="G569" s="257"/>
      <c r="H569" s="260">
        <v>16</v>
      </c>
      <c r="I569" s="261"/>
      <c r="J569" s="257"/>
      <c r="K569" s="257"/>
      <c r="L569" s="262"/>
      <c r="M569" s="263"/>
      <c r="N569" s="264"/>
      <c r="O569" s="264"/>
      <c r="P569" s="264"/>
      <c r="Q569" s="264"/>
      <c r="R569" s="264"/>
      <c r="S569" s="264"/>
      <c r="T569" s="26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T569" s="266" t="s">
        <v>163</v>
      </c>
      <c r="AU569" s="266" t="s">
        <v>81</v>
      </c>
      <c r="AV569" s="15" t="s">
        <v>159</v>
      </c>
      <c r="AW569" s="15" t="s">
        <v>36</v>
      </c>
      <c r="AX569" s="15" t="s">
        <v>79</v>
      </c>
      <c r="AY569" s="266" t="s">
        <v>152</v>
      </c>
    </row>
    <row r="570" spans="1:65" s="2" customFormat="1" ht="14.4" customHeight="1">
      <c r="A570" s="40"/>
      <c r="B570" s="41"/>
      <c r="C570" s="267" t="s">
        <v>952</v>
      </c>
      <c r="D570" s="267" t="s">
        <v>360</v>
      </c>
      <c r="E570" s="268" t="s">
        <v>953</v>
      </c>
      <c r="F570" s="269" t="s">
        <v>954</v>
      </c>
      <c r="G570" s="270" t="s">
        <v>212</v>
      </c>
      <c r="H570" s="271">
        <v>16</v>
      </c>
      <c r="I570" s="272"/>
      <c r="J570" s="273">
        <f>ROUND(I570*H570,2)</f>
        <v>0</v>
      </c>
      <c r="K570" s="269" t="s">
        <v>19</v>
      </c>
      <c r="L570" s="274"/>
      <c r="M570" s="275" t="s">
        <v>19</v>
      </c>
      <c r="N570" s="276" t="s">
        <v>44</v>
      </c>
      <c r="O570" s="86"/>
      <c r="P570" s="226">
        <f>O570*H570</f>
        <v>0</v>
      </c>
      <c r="Q570" s="226">
        <v>0.00487</v>
      </c>
      <c r="R570" s="226">
        <f>Q570*H570</f>
        <v>0.07792</v>
      </c>
      <c r="S570" s="226">
        <v>0</v>
      </c>
      <c r="T570" s="227">
        <f>S570*H570</f>
        <v>0</v>
      </c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  <c r="AE570" s="40"/>
      <c r="AR570" s="228" t="s">
        <v>216</v>
      </c>
      <c r="AT570" s="228" t="s">
        <v>360</v>
      </c>
      <c r="AU570" s="228" t="s">
        <v>81</v>
      </c>
      <c r="AY570" s="19" t="s">
        <v>152</v>
      </c>
      <c r="BE570" s="229">
        <f>IF(N570="základní",J570,0)</f>
        <v>0</v>
      </c>
      <c r="BF570" s="229">
        <f>IF(N570="snížená",J570,0)</f>
        <v>0</v>
      </c>
      <c r="BG570" s="229">
        <f>IF(N570="zákl. přenesená",J570,0)</f>
        <v>0</v>
      </c>
      <c r="BH570" s="229">
        <f>IF(N570="sníž. přenesená",J570,0)</f>
        <v>0</v>
      </c>
      <c r="BI570" s="229">
        <f>IF(N570="nulová",J570,0)</f>
        <v>0</v>
      </c>
      <c r="BJ570" s="19" t="s">
        <v>79</v>
      </c>
      <c r="BK570" s="229">
        <f>ROUND(I570*H570,2)</f>
        <v>0</v>
      </c>
      <c r="BL570" s="19" t="s">
        <v>159</v>
      </c>
      <c r="BM570" s="228" t="s">
        <v>955</v>
      </c>
    </row>
    <row r="571" spans="1:47" s="2" customFormat="1" ht="12">
      <c r="A571" s="40"/>
      <c r="B571" s="41"/>
      <c r="C571" s="42"/>
      <c r="D571" s="230" t="s">
        <v>161</v>
      </c>
      <c r="E571" s="42"/>
      <c r="F571" s="231" t="s">
        <v>954</v>
      </c>
      <c r="G571" s="42"/>
      <c r="H571" s="42"/>
      <c r="I571" s="232"/>
      <c r="J571" s="42"/>
      <c r="K571" s="42"/>
      <c r="L571" s="46"/>
      <c r="M571" s="233"/>
      <c r="N571" s="234"/>
      <c r="O571" s="86"/>
      <c r="P571" s="86"/>
      <c r="Q571" s="86"/>
      <c r="R571" s="86"/>
      <c r="S571" s="86"/>
      <c r="T571" s="87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  <c r="AE571" s="40"/>
      <c r="AT571" s="19" t="s">
        <v>161</v>
      </c>
      <c r="AU571" s="19" t="s">
        <v>81</v>
      </c>
    </row>
    <row r="572" spans="1:51" s="13" customFormat="1" ht="12">
      <c r="A572" s="13"/>
      <c r="B572" s="235"/>
      <c r="C572" s="236"/>
      <c r="D572" s="230" t="s">
        <v>163</v>
      </c>
      <c r="E572" s="237" t="s">
        <v>19</v>
      </c>
      <c r="F572" s="238" t="s">
        <v>956</v>
      </c>
      <c r="G572" s="236"/>
      <c r="H572" s="237" t="s">
        <v>19</v>
      </c>
      <c r="I572" s="239"/>
      <c r="J572" s="236"/>
      <c r="K572" s="236"/>
      <c r="L572" s="240"/>
      <c r="M572" s="241"/>
      <c r="N572" s="242"/>
      <c r="O572" s="242"/>
      <c r="P572" s="242"/>
      <c r="Q572" s="242"/>
      <c r="R572" s="242"/>
      <c r="S572" s="242"/>
      <c r="T572" s="24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244" t="s">
        <v>163</v>
      </c>
      <c r="AU572" s="244" t="s">
        <v>81</v>
      </c>
      <c r="AV572" s="13" t="s">
        <v>79</v>
      </c>
      <c r="AW572" s="13" t="s">
        <v>36</v>
      </c>
      <c r="AX572" s="13" t="s">
        <v>73</v>
      </c>
      <c r="AY572" s="244" t="s">
        <v>152</v>
      </c>
    </row>
    <row r="573" spans="1:51" s="14" customFormat="1" ht="12">
      <c r="A573" s="14"/>
      <c r="B573" s="245"/>
      <c r="C573" s="246"/>
      <c r="D573" s="230" t="s">
        <v>163</v>
      </c>
      <c r="E573" s="247" t="s">
        <v>19</v>
      </c>
      <c r="F573" s="248" t="s">
        <v>255</v>
      </c>
      <c r="G573" s="246"/>
      <c r="H573" s="249">
        <v>16</v>
      </c>
      <c r="I573" s="250"/>
      <c r="J573" s="246"/>
      <c r="K573" s="246"/>
      <c r="L573" s="251"/>
      <c r="M573" s="252"/>
      <c r="N573" s="253"/>
      <c r="O573" s="253"/>
      <c r="P573" s="253"/>
      <c r="Q573" s="253"/>
      <c r="R573" s="253"/>
      <c r="S573" s="253"/>
      <c r="T573" s="25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T573" s="255" t="s">
        <v>163</v>
      </c>
      <c r="AU573" s="255" t="s">
        <v>81</v>
      </c>
      <c r="AV573" s="14" t="s">
        <v>81</v>
      </c>
      <c r="AW573" s="14" t="s">
        <v>36</v>
      </c>
      <c r="AX573" s="14" t="s">
        <v>79</v>
      </c>
      <c r="AY573" s="255" t="s">
        <v>152</v>
      </c>
    </row>
    <row r="574" spans="1:65" s="2" customFormat="1" ht="14.4" customHeight="1">
      <c r="A574" s="40"/>
      <c r="B574" s="41"/>
      <c r="C574" s="217" t="s">
        <v>957</v>
      </c>
      <c r="D574" s="217" t="s">
        <v>154</v>
      </c>
      <c r="E574" s="218" t="s">
        <v>958</v>
      </c>
      <c r="F574" s="219" t="s">
        <v>959</v>
      </c>
      <c r="G574" s="220" t="s">
        <v>183</v>
      </c>
      <c r="H574" s="221">
        <v>0.68</v>
      </c>
      <c r="I574" s="222"/>
      <c r="J574" s="223">
        <f>ROUND(I574*H574,2)</f>
        <v>0</v>
      </c>
      <c r="K574" s="219" t="s">
        <v>158</v>
      </c>
      <c r="L574" s="46"/>
      <c r="M574" s="224" t="s">
        <v>19</v>
      </c>
      <c r="N574" s="225" t="s">
        <v>44</v>
      </c>
      <c r="O574" s="86"/>
      <c r="P574" s="226">
        <f>O574*H574</f>
        <v>0</v>
      </c>
      <c r="Q574" s="226">
        <v>2.47786</v>
      </c>
      <c r="R574" s="226">
        <f>Q574*H574</f>
        <v>1.6849448000000002</v>
      </c>
      <c r="S574" s="226">
        <v>0</v>
      </c>
      <c r="T574" s="227">
        <f>S574*H574</f>
        <v>0</v>
      </c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  <c r="AE574" s="40"/>
      <c r="AR574" s="228" t="s">
        <v>159</v>
      </c>
      <c r="AT574" s="228" t="s">
        <v>154</v>
      </c>
      <c r="AU574" s="228" t="s">
        <v>81</v>
      </c>
      <c r="AY574" s="19" t="s">
        <v>152</v>
      </c>
      <c r="BE574" s="229">
        <f>IF(N574="základní",J574,0)</f>
        <v>0</v>
      </c>
      <c r="BF574" s="229">
        <f>IF(N574="snížená",J574,0)</f>
        <v>0</v>
      </c>
      <c r="BG574" s="229">
        <f>IF(N574="zákl. přenesená",J574,0)</f>
        <v>0</v>
      </c>
      <c r="BH574" s="229">
        <f>IF(N574="sníž. přenesená",J574,0)</f>
        <v>0</v>
      </c>
      <c r="BI574" s="229">
        <f>IF(N574="nulová",J574,0)</f>
        <v>0</v>
      </c>
      <c r="BJ574" s="19" t="s">
        <v>79</v>
      </c>
      <c r="BK574" s="229">
        <f>ROUND(I574*H574,2)</f>
        <v>0</v>
      </c>
      <c r="BL574" s="19" t="s">
        <v>159</v>
      </c>
      <c r="BM574" s="228" t="s">
        <v>960</v>
      </c>
    </row>
    <row r="575" spans="1:47" s="2" customFormat="1" ht="12">
      <c r="A575" s="40"/>
      <c r="B575" s="41"/>
      <c r="C575" s="42"/>
      <c r="D575" s="230" t="s">
        <v>161</v>
      </c>
      <c r="E575" s="42"/>
      <c r="F575" s="231" t="s">
        <v>961</v>
      </c>
      <c r="G575" s="42"/>
      <c r="H575" s="42"/>
      <c r="I575" s="232"/>
      <c r="J575" s="42"/>
      <c r="K575" s="42"/>
      <c r="L575" s="46"/>
      <c r="M575" s="233"/>
      <c r="N575" s="234"/>
      <c r="O575" s="86"/>
      <c r="P575" s="86"/>
      <c r="Q575" s="86"/>
      <c r="R575" s="86"/>
      <c r="S575" s="86"/>
      <c r="T575" s="87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  <c r="AE575" s="40"/>
      <c r="AT575" s="19" t="s">
        <v>161</v>
      </c>
      <c r="AU575" s="19" t="s">
        <v>81</v>
      </c>
    </row>
    <row r="576" spans="1:51" s="13" customFormat="1" ht="12">
      <c r="A576" s="13"/>
      <c r="B576" s="235"/>
      <c r="C576" s="236"/>
      <c r="D576" s="230" t="s">
        <v>163</v>
      </c>
      <c r="E576" s="237" t="s">
        <v>19</v>
      </c>
      <c r="F576" s="238" t="s">
        <v>950</v>
      </c>
      <c r="G576" s="236"/>
      <c r="H576" s="237" t="s">
        <v>19</v>
      </c>
      <c r="I576" s="239"/>
      <c r="J576" s="236"/>
      <c r="K576" s="236"/>
      <c r="L576" s="240"/>
      <c r="M576" s="241"/>
      <c r="N576" s="242"/>
      <c r="O576" s="242"/>
      <c r="P576" s="242"/>
      <c r="Q576" s="242"/>
      <c r="R576" s="242"/>
      <c r="S576" s="242"/>
      <c r="T576" s="24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T576" s="244" t="s">
        <v>163</v>
      </c>
      <c r="AU576" s="244" t="s">
        <v>81</v>
      </c>
      <c r="AV576" s="13" t="s">
        <v>79</v>
      </c>
      <c r="AW576" s="13" t="s">
        <v>36</v>
      </c>
      <c r="AX576" s="13" t="s">
        <v>73</v>
      </c>
      <c r="AY576" s="244" t="s">
        <v>152</v>
      </c>
    </row>
    <row r="577" spans="1:51" s="14" customFormat="1" ht="12">
      <c r="A577" s="14"/>
      <c r="B577" s="245"/>
      <c r="C577" s="246"/>
      <c r="D577" s="230" t="s">
        <v>163</v>
      </c>
      <c r="E577" s="247" t="s">
        <v>19</v>
      </c>
      <c r="F577" s="248" t="s">
        <v>962</v>
      </c>
      <c r="G577" s="246"/>
      <c r="H577" s="249">
        <v>0.68</v>
      </c>
      <c r="I577" s="250"/>
      <c r="J577" s="246"/>
      <c r="K577" s="246"/>
      <c r="L577" s="251"/>
      <c r="M577" s="252"/>
      <c r="N577" s="253"/>
      <c r="O577" s="253"/>
      <c r="P577" s="253"/>
      <c r="Q577" s="253"/>
      <c r="R577" s="253"/>
      <c r="S577" s="253"/>
      <c r="T577" s="25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T577" s="255" t="s">
        <v>163</v>
      </c>
      <c r="AU577" s="255" t="s">
        <v>81</v>
      </c>
      <c r="AV577" s="14" t="s">
        <v>81</v>
      </c>
      <c r="AW577" s="14" t="s">
        <v>36</v>
      </c>
      <c r="AX577" s="14" t="s">
        <v>73</v>
      </c>
      <c r="AY577" s="255" t="s">
        <v>152</v>
      </c>
    </row>
    <row r="578" spans="1:51" s="15" customFormat="1" ht="12">
      <c r="A578" s="15"/>
      <c r="B578" s="256"/>
      <c r="C578" s="257"/>
      <c r="D578" s="230" t="s">
        <v>163</v>
      </c>
      <c r="E578" s="258" t="s">
        <v>19</v>
      </c>
      <c r="F578" s="259" t="s">
        <v>167</v>
      </c>
      <c r="G578" s="257"/>
      <c r="H578" s="260">
        <v>0.68</v>
      </c>
      <c r="I578" s="261"/>
      <c r="J578" s="257"/>
      <c r="K578" s="257"/>
      <c r="L578" s="262"/>
      <c r="M578" s="263"/>
      <c r="N578" s="264"/>
      <c r="O578" s="264"/>
      <c r="P578" s="264"/>
      <c r="Q578" s="264"/>
      <c r="R578" s="264"/>
      <c r="S578" s="264"/>
      <c r="T578" s="26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T578" s="266" t="s">
        <v>163</v>
      </c>
      <c r="AU578" s="266" t="s">
        <v>81</v>
      </c>
      <c r="AV578" s="15" t="s">
        <v>159</v>
      </c>
      <c r="AW578" s="15" t="s">
        <v>36</v>
      </c>
      <c r="AX578" s="15" t="s">
        <v>79</v>
      </c>
      <c r="AY578" s="266" t="s">
        <v>152</v>
      </c>
    </row>
    <row r="579" spans="1:65" s="2" customFormat="1" ht="14.4" customHeight="1">
      <c r="A579" s="40"/>
      <c r="B579" s="41"/>
      <c r="C579" s="217" t="s">
        <v>963</v>
      </c>
      <c r="D579" s="217" t="s">
        <v>154</v>
      </c>
      <c r="E579" s="218" t="s">
        <v>964</v>
      </c>
      <c r="F579" s="219" t="s">
        <v>965</v>
      </c>
      <c r="G579" s="220" t="s">
        <v>157</v>
      </c>
      <c r="H579" s="221">
        <v>4.28</v>
      </c>
      <c r="I579" s="222"/>
      <c r="J579" s="223">
        <f>ROUND(I579*H579,2)</f>
        <v>0</v>
      </c>
      <c r="K579" s="219" t="s">
        <v>158</v>
      </c>
      <c r="L579" s="46"/>
      <c r="M579" s="224" t="s">
        <v>19</v>
      </c>
      <c r="N579" s="225" t="s">
        <v>44</v>
      </c>
      <c r="O579" s="86"/>
      <c r="P579" s="226">
        <f>O579*H579</f>
        <v>0</v>
      </c>
      <c r="Q579" s="226">
        <v>0.04174</v>
      </c>
      <c r="R579" s="226">
        <f>Q579*H579</f>
        <v>0.1786472</v>
      </c>
      <c r="S579" s="226">
        <v>0</v>
      </c>
      <c r="T579" s="227">
        <f>S579*H579</f>
        <v>0</v>
      </c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  <c r="AE579" s="40"/>
      <c r="AR579" s="228" t="s">
        <v>159</v>
      </c>
      <c r="AT579" s="228" t="s">
        <v>154</v>
      </c>
      <c r="AU579" s="228" t="s">
        <v>81</v>
      </c>
      <c r="AY579" s="19" t="s">
        <v>152</v>
      </c>
      <c r="BE579" s="229">
        <f>IF(N579="základní",J579,0)</f>
        <v>0</v>
      </c>
      <c r="BF579" s="229">
        <f>IF(N579="snížená",J579,0)</f>
        <v>0</v>
      </c>
      <c r="BG579" s="229">
        <f>IF(N579="zákl. přenesená",J579,0)</f>
        <v>0</v>
      </c>
      <c r="BH579" s="229">
        <f>IF(N579="sníž. přenesená",J579,0)</f>
        <v>0</v>
      </c>
      <c r="BI579" s="229">
        <f>IF(N579="nulová",J579,0)</f>
        <v>0</v>
      </c>
      <c r="BJ579" s="19" t="s">
        <v>79</v>
      </c>
      <c r="BK579" s="229">
        <f>ROUND(I579*H579,2)</f>
        <v>0</v>
      </c>
      <c r="BL579" s="19" t="s">
        <v>159</v>
      </c>
      <c r="BM579" s="228" t="s">
        <v>966</v>
      </c>
    </row>
    <row r="580" spans="1:47" s="2" customFormat="1" ht="12">
      <c r="A580" s="40"/>
      <c r="B580" s="41"/>
      <c r="C580" s="42"/>
      <c r="D580" s="230" t="s">
        <v>161</v>
      </c>
      <c r="E580" s="42"/>
      <c r="F580" s="231" t="s">
        <v>967</v>
      </c>
      <c r="G580" s="42"/>
      <c r="H580" s="42"/>
      <c r="I580" s="232"/>
      <c r="J580" s="42"/>
      <c r="K580" s="42"/>
      <c r="L580" s="46"/>
      <c r="M580" s="233"/>
      <c r="N580" s="234"/>
      <c r="O580" s="86"/>
      <c r="P580" s="86"/>
      <c r="Q580" s="86"/>
      <c r="R580" s="86"/>
      <c r="S580" s="86"/>
      <c r="T580" s="87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  <c r="AE580" s="40"/>
      <c r="AT580" s="19" t="s">
        <v>161</v>
      </c>
      <c r="AU580" s="19" t="s">
        <v>81</v>
      </c>
    </row>
    <row r="581" spans="1:51" s="13" customFormat="1" ht="12">
      <c r="A581" s="13"/>
      <c r="B581" s="235"/>
      <c r="C581" s="236"/>
      <c r="D581" s="230" t="s">
        <v>163</v>
      </c>
      <c r="E581" s="237" t="s">
        <v>19</v>
      </c>
      <c r="F581" s="238" t="s">
        <v>950</v>
      </c>
      <c r="G581" s="236"/>
      <c r="H581" s="237" t="s">
        <v>19</v>
      </c>
      <c r="I581" s="239"/>
      <c r="J581" s="236"/>
      <c r="K581" s="236"/>
      <c r="L581" s="240"/>
      <c r="M581" s="241"/>
      <c r="N581" s="242"/>
      <c r="O581" s="242"/>
      <c r="P581" s="242"/>
      <c r="Q581" s="242"/>
      <c r="R581" s="242"/>
      <c r="S581" s="242"/>
      <c r="T581" s="24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T581" s="244" t="s">
        <v>163</v>
      </c>
      <c r="AU581" s="244" t="s">
        <v>81</v>
      </c>
      <c r="AV581" s="13" t="s">
        <v>79</v>
      </c>
      <c r="AW581" s="13" t="s">
        <v>36</v>
      </c>
      <c r="AX581" s="13" t="s">
        <v>73</v>
      </c>
      <c r="AY581" s="244" t="s">
        <v>152</v>
      </c>
    </row>
    <row r="582" spans="1:51" s="14" customFormat="1" ht="12">
      <c r="A582" s="14"/>
      <c r="B582" s="245"/>
      <c r="C582" s="246"/>
      <c r="D582" s="230" t="s">
        <v>163</v>
      </c>
      <c r="E582" s="247" t="s">
        <v>19</v>
      </c>
      <c r="F582" s="248" t="s">
        <v>968</v>
      </c>
      <c r="G582" s="246"/>
      <c r="H582" s="249">
        <v>4.28</v>
      </c>
      <c r="I582" s="250"/>
      <c r="J582" s="246"/>
      <c r="K582" s="246"/>
      <c r="L582" s="251"/>
      <c r="M582" s="252"/>
      <c r="N582" s="253"/>
      <c r="O582" s="253"/>
      <c r="P582" s="253"/>
      <c r="Q582" s="253"/>
      <c r="R582" s="253"/>
      <c r="S582" s="253"/>
      <c r="T582" s="25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T582" s="255" t="s">
        <v>163</v>
      </c>
      <c r="AU582" s="255" t="s">
        <v>81</v>
      </c>
      <c r="AV582" s="14" t="s">
        <v>81</v>
      </c>
      <c r="AW582" s="14" t="s">
        <v>36</v>
      </c>
      <c r="AX582" s="14" t="s">
        <v>73</v>
      </c>
      <c r="AY582" s="255" t="s">
        <v>152</v>
      </c>
    </row>
    <row r="583" spans="1:51" s="15" customFormat="1" ht="12">
      <c r="A583" s="15"/>
      <c r="B583" s="256"/>
      <c r="C583" s="257"/>
      <c r="D583" s="230" t="s">
        <v>163</v>
      </c>
      <c r="E583" s="258" t="s">
        <v>19</v>
      </c>
      <c r="F583" s="259" t="s">
        <v>167</v>
      </c>
      <c r="G583" s="257"/>
      <c r="H583" s="260">
        <v>4.28</v>
      </c>
      <c r="I583" s="261"/>
      <c r="J583" s="257"/>
      <c r="K583" s="257"/>
      <c r="L583" s="262"/>
      <c r="M583" s="263"/>
      <c r="N583" s="264"/>
      <c r="O583" s="264"/>
      <c r="P583" s="264"/>
      <c r="Q583" s="264"/>
      <c r="R583" s="264"/>
      <c r="S583" s="264"/>
      <c r="T583" s="26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T583" s="266" t="s">
        <v>163</v>
      </c>
      <c r="AU583" s="266" t="s">
        <v>81</v>
      </c>
      <c r="AV583" s="15" t="s">
        <v>159</v>
      </c>
      <c r="AW583" s="15" t="s">
        <v>36</v>
      </c>
      <c r="AX583" s="15" t="s">
        <v>79</v>
      </c>
      <c r="AY583" s="266" t="s">
        <v>152</v>
      </c>
    </row>
    <row r="584" spans="1:65" s="2" customFormat="1" ht="14.4" customHeight="1">
      <c r="A584" s="40"/>
      <c r="B584" s="41"/>
      <c r="C584" s="217" t="s">
        <v>969</v>
      </c>
      <c r="D584" s="217" t="s">
        <v>154</v>
      </c>
      <c r="E584" s="218" t="s">
        <v>970</v>
      </c>
      <c r="F584" s="219" t="s">
        <v>971</v>
      </c>
      <c r="G584" s="220" t="s">
        <v>157</v>
      </c>
      <c r="H584" s="221">
        <v>4.28</v>
      </c>
      <c r="I584" s="222"/>
      <c r="J584" s="223">
        <f>ROUND(I584*H584,2)</f>
        <v>0</v>
      </c>
      <c r="K584" s="219" t="s">
        <v>158</v>
      </c>
      <c r="L584" s="46"/>
      <c r="M584" s="224" t="s">
        <v>19</v>
      </c>
      <c r="N584" s="225" t="s">
        <v>44</v>
      </c>
      <c r="O584" s="86"/>
      <c r="P584" s="226">
        <f>O584*H584</f>
        <v>0</v>
      </c>
      <c r="Q584" s="226">
        <v>2E-05</v>
      </c>
      <c r="R584" s="226">
        <f>Q584*H584</f>
        <v>8.560000000000001E-05</v>
      </c>
      <c r="S584" s="226">
        <v>0</v>
      </c>
      <c r="T584" s="227">
        <f>S584*H584</f>
        <v>0</v>
      </c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  <c r="AE584" s="40"/>
      <c r="AR584" s="228" t="s">
        <v>159</v>
      </c>
      <c r="AT584" s="228" t="s">
        <v>154</v>
      </c>
      <c r="AU584" s="228" t="s">
        <v>81</v>
      </c>
      <c r="AY584" s="19" t="s">
        <v>152</v>
      </c>
      <c r="BE584" s="229">
        <f>IF(N584="základní",J584,0)</f>
        <v>0</v>
      </c>
      <c r="BF584" s="229">
        <f>IF(N584="snížená",J584,0)</f>
        <v>0</v>
      </c>
      <c r="BG584" s="229">
        <f>IF(N584="zákl. přenesená",J584,0)</f>
        <v>0</v>
      </c>
      <c r="BH584" s="229">
        <f>IF(N584="sníž. přenesená",J584,0)</f>
        <v>0</v>
      </c>
      <c r="BI584" s="229">
        <f>IF(N584="nulová",J584,0)</f>
        <v>0</v>
      </c>
      <c r="BJ584" s="19" t="s">
        <v>79</v>
      </c>
      <c r="BK584" s="229">
        <f>ROUND(I584*H584,2)</f>
        <v>0</v>
      </c>
      <c r="BL584" s="19" t="s">
        <v>159</v>
      </c>
      <c r="BM584" s="228" t="s">
        <v>972</v>
      </c>
    </row>
    <row r="585" spans="1:47" s="2" customFormat="1" ht="12">
      <c r="A585" s="40"/>
      <c r="B585" s="41"/>
      <c r="C585" s="42"/>
      <c r="D585" s="230" t="s">
        <v>161</v>
      </c>
      <c r="E585" s="42"/>
      <c r="F585" s="231" t="s">
        <v>973</v>
      </c>
      <c r="G585" s="42"/>
      <c r="H585" s="42"/>
      <c r="I585" s="232"/>
      <c r="J585" s="42"/>
      <c r="K585" s="42"/>
      <c r="L585" s="46"/>
      <c r="M585" s="233"/>
      <c r="N585" s="234"/>
      <c r="O585" s="86"/>
      <c r="P585" s="86"/>
      <c r="Q585" s="86"/>
      <c r="R585" s="86"/>
      <c r="S585" s="86"/>
      <c r="T585" s="87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  <c r="AE585" s="40"/>
      <c r="AT585" s="19" t="s">
        <v>161</v>
      </c>
      <c r="AU585" s="19" t="s">
        <v>81</v>
      </c>
    </row>
    <row r="586" spans="1:51" s="13" customFormat="1" ht="12">
      <c r="A586" s="13"/>
      <c r="B586" s="235"/>
      <c r="C586" s="236"/>
      <c r="D586" s="230" t="s">
        <v>163</v>
      </c>
      <c r="E586" s="237" t="s">
        <v>19</v>
      </c>
      <c r="F586" s="238" t="s">
        <v>974</v>
      </c>
      <c r="G586" s="236"/>
      <c r="H586" s="237" t="s">
        <v>19</v>
      </c>
      <c r="I586" s="239"/>
      <c r="J586" s="236"/>
      <c r="K586" s="236"/>
      <c r="L586" s="240"/>
      <c r="M586" s="241"/>
      <c r="N586" s="242"/>
      <c r="O586" s="242"/>
      <c r="P586" s="242"/>
      <c r="Q586" s="242"/>
      <c r="R586" s="242"/>
      <c r="S586" s="242"/>
      <c r="T586" s="24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T586" s="244" t="s">
        <v>163</v>
      </c>
      <c r="AU586" s="244" t="s">
        <v>81</v>
      </c>
      <c r="AV586" s="13" t="s">
        <v>79</v>
      </c>
      <c r="AW586" s="13" t="s">
        <v>36</v>
      </c>
      <c r="AX586" s="13" t="s">
        <v>73</v>
      </c>
      <c r="AY586" s="244" t="s">
        <v>152</v>
      </c>
    </row>
    <row r="587" spans="1:51" s="14" customFormat="1" ht="12">
      <c r="A587" s="14"/>
      <c r="B587" s="245"/>
      <c r="C587" s="246"/>
      <c r="D587" s="230" t="s">
        <v>163</v>
      </c>
      <c r="E587" s="247" t="s">
        <v>19</v>
      </c>
      <c r="F587" s="248" t="s">
        <v>975</v>
      </c>
      <c r="G587" s="246"/>
      <c r="H587" s="249">
        <v>4.28</v>
      </c>
      <c r="I587" s="250"/>
      <c r="J587" s="246"/>
      <c r="K587" s="246"/>
      <c r="L587" s="251"/>
      <c r="M587" s="252"/>
      <c r="N587" s="253"/>
      <c r="O587" s="253"/>
      <c r="P587" s="253"/>
      <c r="Q587" s="253"/>
      <c r="R587" s="253"/>
      <c r="S587" s="253"/>
      <c r="T587" s="25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T587" s="255" t="s">
        <v>163</v>
      </c>
      <c r="AU587" s="255" t="s">
        <v>81</v>
      </c>
      <c r="AV587" s="14" t="s">
        <v>81</v>
      </c>
      <c r="AW587" s="14" t="s">
        <v>36</v>
      </c>
      <c r="AX587" s="14" t="s">
        <v>79</v>
      </c>
      <c r="AY587" s="255" t="s">
        <v>152</v>
      </c>
    </row>
    <row r="588" spans="1:65" s="2" customFormat="1" ht="14.4" customHeight="1">
      <c r="A588" s="40"/>
      <c r="B588" s="41"/>
      <c r="C588" s="217" t="s">
        <v>976</v>
      </c>
      <c r="D588" s="217" t="s">
        <v>154</v>
      </c>
      <c r="E588" s="218" t="s">
        <v>977</v>
      </c>
      <c r="F588" s="219" t="s">
        <v>978</v>
      </c>
      <c r="G588" s="220" t="s">
        <v>294</v>
      </c>
      <c r="H588" s="221">
        <v>0.031</v>
      </c>
      <c r="I588" s="222"/>
      <c r="J588" s="223">
        <f>ROUND(I588*H588,2)</f>
        <v>0</v>
      </c>
      <c r="K588" s="219" t="s">
        <v>158</v>
      </c>
      <c r="L588" s="46"/>
      <c r="M588" s="224" t="s">
        <v>19</v>
      </c>
      <c r="N588" s="225" t="s">
        <v>44</v>
      </c>
      <c r="O588" s="86"/>
      <c r="P588" s="226">
        <f>O588*H588</f>
        <v>0</v>
      </c>
      <c r="Q588" s="226">
        <v>1.04877</v>
      </c>
      <c r="R588" s="226">
        <f>Q588*H588</f>
        <v>0.03251187</v>
      </c>
      <c r="S588" s="226">
        <v>0</v>
      </c>
      <c r="T588" s="227">
        <f>S588*H588</f>
        <v>0</v>
      </c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  <c r="AE588" s="40"/>
      <c r="AR588" s="228" t="s">
        <v>159</v>
      </c>
      <c r="AT588" s="228" t="s">
        <v>154</v>
      </c>
      <c r="AU588" s="228" t="s">
        <v>81</v>
      </c>
      <c r="AY588" s="19" t="s">
        <v>152</v>
      </c>
      <c r="BE588" s="229">
        <f>IF(N588="základní",J588,0)</f>
        <v>0</v>
      </c>
      <c r="BF588" s="229">
        <f>IF(N588="snížená",J588,0)</f>
        <v>0</v>
      </c>
      <c r="BG588" s="229">
        <f>IF(N588="zákl. přenesená",J588,0)</f>
        <v>0</v>
      </c>
      <c r="BH588" s="229">
        <f>IF(N588="sníž. přenesená",J588,0)</f>
        <v>0</v>
      </c>
      <c r="BI588" s="229">
        <f>IF(N588="nulová",J588,0)</f>
        <v>0</v>
      </c>
      <c r="BJ588" s="19" t="s">
        <v>79</v>
      </c>
      <c r="BK588" s="229">
        <f>ROUND(I588*H588,2)</f>
        <v>0</v>
      </c>
      <c r="BL588" s="19" t="s">
        <v>159</v>
      </c>
      <c r="BM588" s="228" t="s">
        <v>979</v>
      </c>
    </row>
    <row r="589" spans="1:47" s="2" customFormat="1" ht="12">
      <c r="A589" s="40"/>
      <c r="B589" s="41"/>
      <c r="C589" s="42"/>
      <c r="D589" s="230" t="s">
        <v>161</v>
      </c>
      <c r="E589" s="42"/>
      <c r="F589" s="231" t="s">
        <v>980</v>
      </c>
      <c r="G589" s="42"/>
      <c r="H589" s="42"/>
      <c r="I589" s="232"/>
      <c r="J589" s="42"/>
      <c r="K589" s="42"/>
      <c r="L589" s="46"/>
      <c r="M589" s="233"/>
      <c r="N589" s="234"/>
      <c r="O589" s="86"/>
      <c r="P589" s="86"/>
      <c r="Q589" s="86"/>
      <c r="R589" s="86"/>
      <c r="S589" s="86"/>
      <c r="T589" s="87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  <c r="AE589" s="40"/>
      <c r="AT589" s="19" t="s">
        <v>161</v>
      </c>
      <c r="AU589" s="19" t="s">
        <v>81</v>
      </c>
    </row>
    <row r="590" spans="1:51" s="13" customFormat="1" ht="12">
      <c r="A590" s="13"/>
      <c r="B590" s="235"/>
      <c r="C590" s="236"/>
      <c r="D590" s="230" t="s">
        <v>163</v>
      </c>
      <c r="E590" s="237" t="s">
        <v>19</v>
      </c>
      <c r="F590" s="238" t="s">
        <v>950</v>
      </c>
      <c r="G590" s="236"/>
      <c r="H590" s="237" t="s">
        <v>19</v>
      </c>
      <c r="I590" s="239"/>
      <c r="J590" s="236"/>
      <c r="K590" s="236"/>
      <c r="L590" s="240"/>
      <c r="M590" s="241"/>
      <c r="N590" s="242"/>
      <c r="O590" s="242"/>
      <c r="P590" s="242"/>
      <c r="Q590" s="242"/>
      <c r="R590" s="242"/>
      <c r="S590" s="242"/>
      <c r="T590" s="24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T590" s="244" t="s">
        <v>163</v>
      </c>
      <c r="AU590" s="244" t="s">
        <v>81</v>
      </c>
      <c r="AV590" s="13" t="s">
        <v>79</v>
      </c>
      <c r="AW590" s="13" t="s">
        <v>36</v>
      </c>
      <c r="AX590" s="13" t="s">
        <v>73</v>
      </c>
      <c r="AY590" s="244" t="s">
        <v>152</v>
      </c>
    </row>
    <row r="591" spans="1:51" s="14" customFormat="1" ht="12">
      <c r="A591" s="14"/>
      <c r="B591" s="245"/>
      <c r="C591" s="246"/>
      <c r="D591" s="230" t="s">
        <v>163</v>
      </c>
      <c r="E591" s="247" t="s">
        <v>19</v>
      </c>
      <c r="F591" s="248" t="s">
        <v>981</v>
      </c>
      <c r="G591" s="246"/>
      <c r="H591" s="249">
        <v>0.0305</v>
      </c>
      <c r="I591" s="250"/>
      <c r="J591" s="246"/>
      <c r="K591" s="246"/>
      <c r="L591" s="251"/>
      <c r="M591" s="252"/>
      <c r="N591" s="253"/>
      <c r="O591" s="253"/>
      <c r="P591" s="253"/>
      <c r="Q591" s="253"/>
      <c r="R591" s="253"/>
      <c r="S591" s="253"/>
      <c r="T591" s="25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T591" s="255" t="s">
        <v>163</v>
      </c>
      <c r="AU591" s="255" t="s">
        <v>81</v>
      </c>
      <c r="AV591" s="14" t="s">
        <v>81</v>
      </c>
      <c r="AW591" s="14" t="s">
        <v>36</v>
      </c>
      <c r="AX591" s="14" t="s">
        <v>79</v>
      </c>
      <c r="AY591" s="255" t="s">
        <v>152</v>
      </c>
    </row>
    <row r="592" spans="1:65" s="2" customFormat="1" ht="14.4" customHeight="1">
      <c r="A592" s="40"/>
      <c r="B592" s="41"/>
      <c r="C592" s="217" t="s">
        <v>982</v>
      </c>
      <c r="D592" s="217" t="s">
        <v>154</v>
      </c>
      <c r="E592" s="218" t="s">
        <v>983</v>
      </c>
      <c r="F592" s="219" t="s">
        <v>984</v>
      </c>
      <c r="G592" s="220" t="s">
        <v>183</v>
      </c>
      <c r="H592" s="221">
        <v>30.566</v>
      </c>
      <c r="I592" s="222"/>
      <c r="J592" s="223">
        <f>ROUND(I592*H592,2)</f>
        <v>0</v>
      </c>
      <c r="K592" s="219" t="s">
        <v>158</v>
      </c>
      <c r="L592" s="46"/>
      <c r="M592" s="224" t="s">
        <v>19</v>
      </c>
      <c r="N592" s="225" t="s">
        <v>44</v>
      </c>
      <c r="O592" s="86"/>
      <c r="P592" s="226">
        <f>O592*H592</f>
        <v>0</v>
      </c>
      <c r="Q592" s="226">
        <v>2.80894</v>
      </c>
      <c r="R592" s="226">
        <f>Q592*H592</f>
        <v>85.85806004</v>
      </c>
      <c r="S592" s="226">
        <v>0</v>
      </c>
      <c r="T592" s="227">
        <f>S592*H592</f>
        <v>0</v>
      </c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  <c r="AE592" s="40"/>
      <c r="AR592" s="228" t="s">
        <v>159</v>
      </c>
      <c r="AT592" s="228" t="s">
        <v>154</v>
      </c>
      <c r="AU592" s="228" t="s">
        <v>81</v>
      </c>
      <c r="AY592" s="19" t="s">
        <v>152</v>
      </c>
      <c r="BE592" s="229">
        <f>IF(N592="základní",J592,0)</f>
        <v>0</v>
      </c>
      <c r="BF592" s="229">
        <f>IF(N592="snížená",J592,0)</f>
        <v>0</v>
      </c>
      <c r="BG592" s="229">
        <f>IF(N592="zákl. přenesená",J592,0)</f>
        <v>0</v>
      </c>
      <c r="BH592" s="229">
        <f>IF(N592="sníž. přenesená",J592,0)</f>
        <v>0</v>
      </c>
      <c r="BI592" s="229">
        <f>IF(N592="nulová",J592,0)</f>
        <v>0</v>
      </c>
      <c r="BJ592" s="19" t="s">
        <v>79</v>
      </c>
      <c r="BK592" s="229">
        <f>ROUND(I592*H592,2)</f>
        <v>0</v>
      </c>
      <c r="BL592" s="19" t="s">
        <v>159</v>
      </c>
      <c r="BM592" s="228" t="s">
        <v>985</v>
      </c>
    </row>
    <row r="593" spans="1:47" s="2" customFormat="1" ht="12">
      <c r="A593" s="40"/>
      <c r="B593" s="41"/>
      <c r="C593" s="42"/>
      <c r="D593" s="230" t="s">
        <v>161</v>
      </c>
      <c r="E593" s="42"/>
      <c r="F593" s="231" t="s">
        <v>986</v>
      </c>
      <c r="G593" s="42"/>
      <c r="H593" s="42"/>
      <c r="I593" s="232"/>
      <c r="J593" s="42"/>
      <c r="K593" s="42"/>
      <c r="L593" s="46"/>
      <c r="M593" s="233"/>
      <c r="N593" s="234"/>
      <c r="O593" s="86"/>
      <c r="P593" s="86"/>
      <c r="Q593" s="86"/>
      <c r="R593" s="86"/>
      <c r="S593" s="86"/>
      <c r="T593" s="87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  <c r="AE593" s="40"/>
      <c r="AT593" s="19" t="s">
        <v>161</v>
      </c>
      <c r="AU593" s="19" t="s">
        <v>81</v>
      </c>
    </row>
    <row r="594" spans="1:51" s="13" customFormat="1" ht="12">
      <c r="A594" s="13"/>
      <c r="B594" s="235"/>
      <c r="C594" s="236"/>
      <c r="D594" s="230" t="s">
        <v>163</v>
      </c>
      <c r="E594" s="237" t="s">
        <v>19</v>
      </c>
      <c r="F594" s="238" t="s">
        <v>783</v>
      </c>
      <c r="G594" s="236"/>
      <c r="H594" s="237" t="s">
        <v>19</v>
      </c>
      <c r="I594" s="239"/>
      <c r="J594" s="236"/>
      <c r="K594" s="236"/>
      <c r="L594" s="240"/>
      <c r="M594" s="241"/>
      <c r="N594" s="242"/>
      <c r="O594" s="242"/>
      <c r="P594" s="242"/>
      <c r="Q594" s="242"/>
      <c r="R594" s="242"/>
      <c r="S594" s="242"/>
      <c r="T594" s="24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T594" s="244" t="s">
        <v>163</v>
      </c>
      <c r="AU594" s="244" t="s">
        <v>81</v>
      </c>
      <c r="AV594" s="13" t="s">
        <v>79</v>
      </c>
      <c r="AW594" s="13" t="s">
        <v>36</v>
      </c>
      <c r="AX594" s="13" t="s">
        <v>73</v>
      </c>
      <c r="AY594" s="244" t="s">
        <v>152</v>
      </c>
    </row>
    <row r="595" spans="1:51" s="13" customFormat="1" ht="12">
      <c r="A595" s="13"/>
      <c r="B595" s="235"/>
      <c r="C595" s="236"/>
      <c r="D595" s="230" t="s">
        <v>163</v>
      </c>
      <c r="E595" s="237" t="s">
        <v>19</v>
      </c>
      <c r="F595" s="238" t="s">
        <v>784</v>
      </c>
      <c r="G595" s="236"/>
      <c r="H595" s="237" t="s">
        <v>19</v>
      </c>
      <c r="I595" s="239"/>
      <c r="J595" s="236"/>
      <c r="K595" s="236"/>
      <c r="L595" s="240"/>
      <c r="M595" s="241"/>
      <c r="N595" s="242"/>
      <c r="O595" s="242"/>
      <c r="P595" s="242"/>
      <c r="Q595" s="242"/>
      <c r="R595" s="242"/>
      <c r="S595" s="242"/>
      <c r="T595" s="24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T595" s="244" t="s">
        <v>163</v>
      </c>
      <c r="AU595" s="244" t="s">
        <v>81</v>
      </c>
      <c r="AV595" s="13" t="s">
        <v>79</v>
      </c>
      <c r="AW595" s="13" t="s">
        <v>36</v>
      </c>
      <c r="AX595" s="13" t="s">
        <v>73</v>
      </c>
      <c r="AY595" s="244" t="s">
        <v>152</v>
      </c>
    </row>
    <row r="596" spans="1:51" s="14" customFormat="1" ht="12">
      <c r="A596" s="14"/>
      <c r="B596" s="245"/>
      <c r="C596" s="246"/>
      <c r="D596" s="230" t="s">
        <v>163</v>
      </c>
      <c r="E596" s="247" t="s">
        <v>19</v>
      </c>
      <c r="F596" s="248" t="s">
        <v>987</v>
      </c>
      <c r="G596" s="246"/>
      <c r="H596" s="249">
        <v>4.04334</v>
      </c>
      <c r="I596" s="250"/>
      <c r="J596" s="246"/>
      <c r="K596" s="246"/>
      <c r="L596" s="251"/>
      <c r="M596" s="252"/>
      <c r="N596" s="253"/>
      <c r="O596" s="253"/>
      <c r="P596" s="253"/>
      <c r="Q596" s="253"/>
      <c r="R596" s="253"/>
      <c r="S596" s="253"/>
      <c r="T596" s="25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T596" s="255" t="s">
        <v>163</v>
      </c>
      <c r="AU596" s="255" t="s">
        <v>81</v>
      </c>
      <c r="AV596" s="14" t="s">
        <v>81</v>
      </c>
      <c r="AW596" s="14" t="s">
        <v>36</v>
      </c>
      <c r="AX596" s="14" t="s">
        <v>73</v>
      </c>
      <c r="AY596" s="255" t="s">
        <v>152</v>
      </c>
    </row>
    <row r="597" spans="1:51" s="13" customFormat="1" ht="12">
      <c r="A597" s="13"/>
      <c r="B597" s="235"/>
      <c r="C597" s="236"/>
      <c r="D597" s="230" t="s">
        <v>163</v>
      </c>
      <c r="E597" s="237" t="s">
        <v>19</v>
      </c>
      <c r="F597" s="238" t="s">
        <v>988</v>
      </c>
      <c r="G597" s="236"/>
      <c r="H597" s="237" t="s">
        <v>19</v>
      </c>
      <c r="I597" s="239"/>
      <c r="J597" s="236"/>
      <c r="K597" s="236"/>
      <c r="L597" s="240"/>
      <c r="M597" s="241"/>
      <c r="N597" s="242"/>
      <c r="O597" s="242"/>
      <c r="P597" s="242"/>
      <c r="Q597" s="242"/>
      <c r="R597" s="242"/>
      <c r="S597" s="242"/>
      <c r="T597" s="24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244" t="s">
        <v>163</v>
      </c>
      <c r="AU597" s="244" t="s">
        <v>81</v>
      </c>
      <c r="AV597" s="13" t="s">
        <v>79</v>
      </c>
      <c r="AW597" s="13" t="s">
        <v>36</v>
      </c>
      <c r="AX597" s="13" t="s">
        <v>73</v>
      </c>
      <c r="AY597" s="244" t="s">
        <v>152</v>
      </c>
    </row>
    <row r="598" spans="1:51" s="14" customFormat="1" ht="12">
      <c r="A598" s="14"/>
      <c r="B598" s="245"/>
      <c r="C598" s="246"/>
      <c r="D598" s="230" t="s">
        <v>163</v>
      </c>
      <c r="E598" s="247" t="s">
        <v>19</v>
      </c>
      <c r="F598" s="248" t="s">
        <v>989</v>
      </c>
      <c r="G598" s="246"/>
      <c r="H598" s="249">
        <v>6.82446</v>
      </c>
      <c r="I598" s="250"/>
      <c r="J598" s="246"/>
      <c r="K598" s="246"/>
      <c r="L598" s="251"/>
      <c r="M598" s="252"/>
      <c r="N598" s="253"/>
      <c r="O598" s="253"/>
      <c r="P598" s="253"/>
      <c r="Q598" s="253"/>
      <c r="R598" s="253"/>
      <c r="S598" s="253"/>
      <c r="T598" s="25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T598" s="255" t="s">
        <v>163</v>
      </c>
      <c r="AU598" s="255" t="s">
        <v>81</v>
      </c>
      <c r="AV598" s="14" t="s">
        <v>81</v>
      </c>
      <c r="AW598" s="14" t="s">
        <v>36</v>
      </c>
      <c r="AX598" s="14" t="s">
        <v>73</v>
      </c>
      <c r="AY598" s="255" t="s">
        <v>152</v>
      </c>
    </row>
    <row r="599" spans="1:51" s="13" customFormat="1" ht="12">
      <c r="A599" s="13"/>
      <c r="B599" s="235"/>
      <c r="C599" s="236"/>
      <c r="D599" s="230" t="s">
        <v>163</v>
      </c>
      <c r="E599" s="237" t="s">
        <v>19</v>
      </c>
      <c r="F599" s="238" t="s">
        <v>990</v>
      </c>
      <c r="G599" s="236"/>
      <c r="H599" s="237" t="s">
        <v>19</v>
      </c>
      <c r="I599" s="239"/>
      <c r="J599" s="236"/>
      <c r="K599" s="236"/>
      <c r="L599" s="240"/>
      <c r="M599" s="241"/>
      <c r="N599" s="242"/>
      <c r="O599" s="242"/>
      <c r="P599" s="242"/>
      <c r="Q599" s="242"/>
      <c r="R599" s="242"/>
      <c r="S599" s="242"/>
      <c r="T599" s="24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T599" s="244" t="s">
        <v>163</v>
      </c>
      <c r="AU599" s="244" t="s">
        <v>81</v>
      </c>
      <c r="AV599" s="13" t="s">
        <v>79</v>
      </c>
      <c r="AW599" s="13" t="s">
        <v>36</v>
      </c>
      <c r="AX599" s="13" t="s">
        <v>73</v>
      </c>
      <c r="AY599" s="244" t="s">
        <v>152</v>
      </c>
    </row>
    <row r="600" spans="1:51" s="13" customFormat="1" ht="12">
      <c r="A600" s="13"/>
      <c r="B600" s="235"/>
      <c r="C600" s="236"/>
      <c r="D600" s="230" t="s">
        <v>163</v>
      </c>
      <c r="E600" s="237" t="s">
        <v>19</v>
      </c>
      <c r="F600" s="238" t="s">
        <v>651</v>
      </c>
      <c r="G600" s="236"/>
      <c r="H600" s="237" t="s">
        <v>19</v>
      </c>
      <c r="I600" s="239"/>
      <c r="J600" s="236"/>
      <c r="K600" s="236"/>
      <c r="L600" s="240"/>
      <c r="M600" s="241"/>
      <c r="N600" s="242"/>
      <c r="O600" s="242"/>
      <c r="P600" s="242"/>
      <c r="Q600" s="242"/>
      <c r="R600" s="242"/>
      <c r="S600" s="242"/>
      <c r="T600" s="24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T600" s="244" t="s">
        <v>163</v>
      </c>
      <c r="AU600" s="244" t="s">
        <v>81</v>
      </c>
      <c r="AV600" s="13" t="s">
        <v>79</v>
      </c>
      <c r="AW600" s="13" t="s">
        <v>36</v>
      </c>
      <c r="AX600" s="13" t="s">
        <v>73</v>
      </c>
      <c r="AY600" s="244" t="s">
        <v>152</v>
      </c>
    </row>
    <row r="601" spans="1:51" s="14" customFormat="1" ht="12">
      <c r="A601" s="14"/>
      <c r="B601" s="245"/>
      <c r="C601" s="246"/>
      <c r="D601" s="230" t="s">
        <v>163</v>
      </c>
      <c r="E601" s="247" t="s">
        <v>19</v>
      </c>
      <c r="F601" s="248" t="s">
        <v>991</v>
      </c>
      <c r="G601" s="246"/>
      <c r="H601" s="249">
        <v>19.697734</v>
      </c>
      <c r="I601" s="250"/>
      <c r="J601" s="246"/>
      <c r="K601" s="246"/>
      <c r="L601" s="251"/>
      <c r="M601" s="252"/>
      <c r="N601" s="253"/>
      <c r="O601" s="253"/>
      <c r="P601" s="253"/>
      <c r="Q601" s="253"/>
      <c r="R601" s="253"/>
      <c r="S601" s="253"/>
      <c r="T601" s="25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T601" s="255" t="s">
        <v>163</v>
      </c>
      <c r="AU601" s="255" t="s">
        <v>81</v>
      </c>
      <c r="AV601" s="14" t="s">
        <v>81</v>
      </c>
      <c r="AW601" s="14" t="s">
        <v>36</v>
      </c>
      <c r="AX601" s="14" t="s">
        <v>73</v>
      </c>
      <c r="AY601" s="255" t="s">
        <v>152</v>
      </c>
    </row>
    <row r="602" spans="1:51" s="15" customFormat="1" ht="12">
      <c r="A602" s="15"/>
      <c r="B602" s="256"/>
      <c r="C602" s="257"/>
      <c r="D602" s="230" t="s">
        <v>163</v>
      </c>
      <c r="E602" s="258" t="s">
        <v>19</v>
      </c>
      <c r="F602" s="259" t="s">
        <v>167</v>
      </c>
      <c r="G602" s="257"/>
      <c r="H602" s="260">
        <v>30.565534</v>
      </c>
      <c r="I602" s="261"/>
      <c r="J602" s="257"/>
      <c r="K602" s="257"/>
      <c r="L602" s="262"/>
      <c r="M602" s="263"/>
      <c r="N602" s="264"/>
      <c r="O602" s="264"/>
      <c r="P602" s="264"/>
      <c r="Q602" s="264"/>
      <c r="R602" s="264"/>
      <c r="S602" s="264"/>
      <c r="T602" s="26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T602" s="266" t="s">
        <v>163</v>
      </c>
      <c r="AU602" s="266" t="s">
        <v>81</v>
      </c>
      <c r="AV602" s="15" t="s">
        <v>159</v>
      </c>
      <c r="AW602" s="15" t="s">
        <v>36</v>
      </c>
      <c r="AX602" s="15" t="s">
        <v>79</v>
      </c>
      <c r="AY602" s="266" t="s">
        <v>152</v>
      </c>
    </row>
    <row r="603" spans="1:65" s="2" customFormat="1" ht="14.4" customHeight="1">
      <c r="A603" s="40"/>
      <c r="B603" s="41"/>
      <c r="C603" s="217" t="s">
        <v>992</v>
      </c>
      <c r="D603" s="217" t="s">
        <v>154</v>
      </c>
      <c r="E603" s="218" t="s">
        <v>993</v>
      </c>
      <c r="F603" s="219" t="s">
        <v>994</v>
      </c>
      <c r="G603" s="220" t="s">
        <v>157</v>
      </c>
      <c r="H603" s="221">
        <v>106.249</v>
      </c>
      <c r="I603" s="222"/>
      <c r="J603" s="223">
        <f>ROUND(I603*H603,2)</f>
        <v>0</v>
      </c>
      <c r="K603" s="219" t="s">
        <v>158</v>
      </c>
      <c r="L603" s="46"/>
      <c r="M603" s="224" t="s">
        <v>19</v>
      </c>
      <c r="N603" s="225" t="s">
        <v>44</v>
      </c>
      <c r="O603" s="86"/>
      <c r="P603" s="226">
        <f>O603*H603</f>
        <v>0</v>
      </c>
      <c r="Q603" s="226">
        <v>0.00726</v>
      </c>
      <c r="R603" s="226">
        <f>Q603*H603</f>
        <v>0.77136774</v>
      </c>
      <c r="S603" s="226">
        <v>0</v>
      </c>
      <c r="T603" s="227">
        <f>S603*H603</f>
        <v>0</v>
      </c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  <c r="AE603" s="40"/>
      <c r="AR603" s="228" t="s">
        <v>159</v>
      </c>
      <c r="AT603" s="228" t="s">
        <v>154</v>
      </c>
      <c r="AU603" s="228" t="s">
        <v>81</v>
      </c>
      <c r="AY603" s="19" t="s">
        <v>152</v>
      </c>
      <c r="BE603" s="229">
        <f>IF(N603="základní",J603,0)</f>
        <v>0</v>
      </c>
      <c r="BF603" s="229">
        <f>IF(N603="snížená",J603,0)</f>
        <v>0</v>
      </c>
      <c r="BG603" s="229">
        <f>IF(N603="zákl. přenesená",J603,0)</f>
        <v>0</v>
      </c>
      <c r="BH603" s="229">
        <f>IF(N603="sníž. přenesená",J603,0)</f>
        <v>0</v>
      </c>
      <c r="BI603" s="229">
        <f>IF(N603="nulová",J603,0)</f>
        <v>0</v>
      </c>
      <c r="BJ603" s="19" t="s">
        <v>79</v>
      </c>
      <c r="BK603" s="229">
        <f>ROUND(I603*H603,2)</f>
        <v>0</v>
      </c>
      <c r="BL603" s="19" t="s">
        <v>159</v>
      </c>
      <c r="BM603" s="228" t="s">
        <v>995</v>
      </c>
    </row>
    <row r="604" spans="1:47" s="2" customFormat="1" ht="12">
      <c r="A604" s="40"/>
      <c r="B604" s="41"/>
      <c r="C604" s="42"/>
      <c r="D604" s="230" t="s">
        <v>161</v>
      </c>
      <c r="E604" s="42"/>
      <c r="F604" s="231" t="s">
        <v>996</v>
      </c>
      <c r="G604" s="42"/>
      <c r="H604" s="42"/>
      <c r="I604" s="232"/>
      <c r="J604" s="42"/>
      <c r="K604" s="42"/>
      <c r="L604" s="46"/>
      <c r="M604" s="233"/>
      <c r="N604" s="234"/>
      <c r="O604" s="86"/>
      <c r="P604" s="86"/>
      <c r="Q604" s="86"/>
      <c r="R604" s="86"/>
      <c r="S604" s="86"/>
      <c r="T604" s="87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  <c r="AE604" s="40"/>
      <c r="AT604" s="19" t="s">
        <v>161</v>
      </c>
      <c r="AU604" s="19" t="s">
        <v>81</v>
      </c>
    </row>
    <row r="605" spans="1:51" s="13" customFormat="1" ht="12">
      <c r="A605" s="13"/>
      <c r="B605" s="235"/>
      <c r="C605" s="236"/>
      <c r="D605" s="230" t="s">
        <v>163</v>
      </c>
      <c r="E605" s="237" t="s">
        <v>19</v>
      </c>
      <c r="F605" s="238" t="s">
        <v>783</v>
      </c>
      <c r="G605" s="236"/>
      <c r="H605" s="237" t="s">
        <v>19</v>
      </c>
      <c r="I605" s="239"/>
      <c r="J605" s="236"/>
      <c r="K605" s="236"/>
      <c r="L605" s="240"/>
      <c r="M605" s="241"/>
      <c r="N605" s="242"/>
      <c r="O605" s="242"/>
      <c r="P605" s="242"/>
      <c r="Q605" s="242"/>
      <c r="R605" s="242"/>
      <c r="S605" s="242"/>
      <c r="T605" s="24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T605" s="244" t="s">
        <v>163</v>
      </c>
      <c r="AU605" s="244" t="s">
        <v>81</v>
      </c>
      <c r="AV605" s="13" t="s">
        <v>79</v>
      </c>
      <c r="AW605" s="13" t="s">
        <v>36</v>
      </c>
      <c r="AX605" s="13" t="s">
        <v>73</v>
      </c>
      <c r="AY605" s="244" t="s">
        <v>152</v>
      </c>
    </row>
    <row r="606" spans="1:51" s="13" customFormat="1" ht="12">
      <c r="A606" s="13"/>
      <c r="B606" s="235"/>
      <c r="C606" s="236"/>
      <c r="D606" s="230" t="s">
        <v>163</v>
      </c>
      <c r="E606" s="237" t="s">
        <v>19</v>
      </c>
      <c r="F606" s="238" t="s">
        <v>988</v>
      </c>
      <c r="G606" s="236"/>
      <c r="H606" s="237" t="s">
        <v>19</v>
      </c>
      <c r="I606" s="239"/>
      <c r="J606" s="236"/>
      <c r="K606" s="236"/>
      <c r="L606" s="240"/>
      <c r="M606" s="241"/>
      <c r="N606" s="242"/>
      <c r="O606" s="242"/>
      <c r="P606" s="242"/>
      <c r="Q606" s="242"/>
      <c r="R606" s="242"/>
      <c r="S606" s="242"/>
      <c r="T606" s="24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T606" s="244" t="s">
        <v>163</v>
      </c>
      <c r="AU606" s="244" t="s">
        <v>81</v>
      </c>
      <c r="AV606" s="13" t="s">
        <v>79</v>
      </c>
      <c r="AW606" s="13" t="s">
        <v>36</v>
      </c>
      <c r="AX606" s="13" t="s">
        <v>73</v>
      </c>
      <c r="AY606" s="244" t="s">
        <v>152</v>
      </c>
    </row>
    <row r="607" spans="1:51" s="14" customFormat="1" ht="12">
      <c r="A607" s="14"/>
      <c r="B607" s="245"/>
      <c r="C607" s="246"/>
      <c r="D607" s="230" t="s">
        <v>163</v>
      </c>
      <c r="E607" s="247" t="s">
        <v>19</v>
      </c>
      <c r="F607" s="248" t="s">
        <v>997</v>
      </c>
      <c r="G607" s="246"/>
      <c r="H607" s="249">
        <v>59.5324</v>
      </c>
      <c r="I607" s="250"/>
      <c r="J607" s="246"/>
      <c r="K607" s="246"/>
      <c r="L607" s="251"/>
      <c r="M607" s="252"/>
      <c r="N607" s="253"/>
      <c r="O607" s="253"/>
      <c r="P607" s="253"/>
      <c r="Q607" s="253"/>
      <c r="R607" s="253"/>
      <c r="S607" s="253"/>
      <c r="T607" s="25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T607" s="255" t="s">
        <v>163</v>
      </c>
      <c r="AU607" s="255" t="s">
        <v>81</v>
      </c>
      <c r="AV607" s="14" t="s">
        <v>81</v>
      </c>
      <c r="AW607" s="14" t="s">
        <v>36</v>
      </c>
      <c r="AX607" s="14" t="s">
        <v>73</v>
      </c>
      <c r="AY607" s="255" t="s">
        <v>152</v>
      </c>
    </row>
    <row r="608" spans="1:51" s="13" customFormat="1" ht="12">
      <c r="A608" s="13"/>
      <c r="B608" s="235"/>
      <c r="C608" s="236"/>
      <c r="D608" s="230" t="s">
        <v>163</v>
      </c>
      <c r="E608" s="237" t="s">
        <v>19</v>
      </c>
      <c r="F608" s="238" t="s">
        <v>990</v>
      </c>
      <c r="G608" s="236"/>
      <c r="H608" s="237" t="s">
        <v>19</v>
      </c>
      <c r="I608" s="239"/>
      <c r="J608" s="236"/>
      <c r="K608" s="236"/>
      <c r="L608" s="240"/>
      <c r="M608" s="241"/>
      <c r="N608" s="242"/>
      <c r="O608" s="242"/>
      <c r="P608" s="242"/>
      <c r="Q608" s="242"/>
      <c r="R608" s="242"/>
      <c r="S608" s="242"/>
      <c r="T608" s="24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T608" s="244" t="s">
        <v>163</v>
      </c>
      <c r="AU608" s="244" t="s">
        <v>81</v>
      </c>
      <c r="AV608" s="13" t="s">
        <v>79</v>
      </c>
      <c r="AW608" s="13" t="s">
        <v>36</v>
      </c>
      <c r="AX608" s="13" t="s">
        <v>73</v>
      </c>
      <c r="AY608" s="244" t="s">
        <v>152</v>
      </c>
    </row>
    <row r="609" spans="1:51" s="13" customFormat="1" ht="12">
      <c r="A609" s="13"/>
      <c r="B609" s="235"/>
      <c r="C609" s="236"/>
      <c r="D609" s="230" t="s">
        <v>163</v>
      </c>
      <c r="E609" s="237" t="s">
        <v>19</v>
      </c>
      <c r="F609" s="238" t="s">
        <v>651</v>
      </c>
      <c r="G609" s="236"/>
      <c r="H609" s="237" t="s">
        <v>19</v>
      </c>
      <c r="I609" s="239"/>
      <c r="J609" s="236"/>
      <c r="K609" s="236"/>
      <c r="L609" s="240"/>
      <c r="M609" s="241"/>
      <c r="N609" s="242"/>
      <c r="O609" s="242"/>
      <c r="P609" s="242"/>
      <c r="Q609" s="242"/>
      <c r="R609" s="242"/>
      <c r="S609" s="242"/>
      <c r="T609" s="24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T609" s="244" t="s">
        <v>163</v>
      </c>
      <c r="AU609" s="244" t="s">
        <v>81</v>
      </c>
      <c r="AV609" s="13" t="s">
        <v>79</v>
      </c>
      <c r="AW609" s="13" t="s">
        <v>36</v>
      </c>
      <c r="AX609" s="13" t="s">
        <v>73</v>
      </c>
      <c r="AY609" s="244" t="s">
        <v>152</v>
      </c>
    </row>
    <row r="610" spans="1:51" s="14" customFormat="1" ht="12">
      <c r="A610" s="14"/>
      <c r="B610" s="245"/>
      <c r="C610" s="246"/>
      <c r="D610" s="230" t="s">
        <v>163</v>
      </c>
      <c r="E610" s="247" t="s">
        <v>19</v>
      </c>
      <c r="F610" s="248" t="s">
        <v>998</v>
      </c>
      <c r="G610" s="246"/>
      <c r="H610" s="249">
        <v>46.7168</v>
      </c>
      <c r="I610" s="250"/>
      <c r="J610" s="246"/>
      <c r="K610" s="246"/>
      <c r="L610" s="251"/>
      <c r="M610" s="252"/>
      <c r="N610" s="253"/>
      <c r="O610" s="253"/>
      <c r="P610" s="253"/>
      <c r="Q610" s="253"/>
      <c r="R610" s="253"/>
      <c r="S610" s="253"/>
      <c r="T610" s="25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T610" s="255" t="s">
        <v>163</v>
      </c>
      <c r="AU610" s="255" t="s">
        <v>81</v>
      </c>
      <c r="AV610" s="14" t="s">
        <v>81</v>
      </c>
      <c r="AW610" s="14" t="s">
        <v>36</v>
      </c>
      <c r="AX610" s="14" t="s">
        <v>73</v>
      </c>
      <c r="AY610" s="255" t="s">
        <v>152</v>
      </c>
    </row>
    <row r="611" spans="1:51" s="15" customFormat="1" ht="12">
      <c r="A611" s="15"/>
      <c r="B611" s="256"/>
      <c r="C611" s="257"/>
      <c r="D611" s="230" t="s">
        <v>163</v>
      </c>
      <c r="E611" s="258" t="s">
        <v>19</v>
      </c>
      <c r="F611" s="259" t="s">
        <v>167</v>
      </c>
      <c r="G611" s="257"/>
      <c r="H611" s="260">
        <v>106.2492</v>
      </c>
      <c r="I611" s="261"/>
      <c r="J611" s="257"/>
      <c r="K611" s="257"/>
      <c r="L611" s="262"/>
      <c r="M611" s="263"/>
      <c r="N611" s="264"/>
      <c r="O611" s="264"/>
      <c r="P611" s="264"/>
      <c r="Q611" s="264"/>
      <c r="R611" s="264"/>
      <c r="S611" s="264"/>
      <c r="T611" s="26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T611" s="266" t="s">
        <v>163</v>
      </c>
      <c r="AU611" s="266" t="s">
        <v>81</v>
      </c>
      <c r="AV611" s="15" t="s">
        <v>159</v>
      </c>
      <c r="AW611" s="15" t="s">
        <v>36</v>
      </c>
      <c r="AX611" s="15" t="s">
        <v>79</v>
      </c>
      <c r="AY611" s="266" t="s">
        <v>152</v>
      </c>
    </row>
    <row r="612" spans="1:65" s="2" customFormat="1" ht="14.4" customHeight="1">
      <c r="A612" s="40"/>
      <c r="B612" s="41"/>
      <c r="C612" s="217" t="s">
        <v>999</v>
      </c>
      <c r="D612" s="217" t="s">
        <v>154</v>
      </c>
      <c r="E612" s="218" t="s">
        <v>1000</v>
      </c>
      <c r="F612" s="219" t="s">
        <v>1001</v>
      </c>
      <c r="G612" s="220" t="s">
        <v>157</v>
      </c>
      <c r="H612" s="221">
        <v>106.249</v>
      </c>
      <c r="I612" s="222"/>
      <c r="J612" s="223">
        <f>ROUND(I612*H612,2)</f>
        <v>0</v>
      </c>
      <c r="K612" s="219" t="s">
        <v>158</v>
      </c>
      <c r="L612" s="46"/>
      <c r="M612" s="224" t="s">
        <v>19</v>
      </c>
      <c r="N612" s="225" t="s">
        <v>44</v>
      </c>
      <c r="O612" s="86"/>
      <c r="P612" s="226">
        <f>O612*H612</f>
        <v>0</v>
      </c>
      <c r="Q612" s="226">
        <v>0.00086</v>
      </c>
      <c r="R612" s="226">
        <f>Q612*H612</f>
        <v>0.09137413999999999</v>
      </c>
      <c r="S612" s="226">
        <v>0</v>
      </c>
      <c r="T612" s="227">
        <f>S612*H612</f>
        <v>0</v>
      </c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  <c r="AE612" s="40"/>
      <c r="AR612" s="228" t="s">
        <v>159</v>
      </c>
      <c r="AT612" s="228" t="s">
        <v>154</v>
      </c>
      <c r="AU612" s="228" t="s">
        <v>81</v>
      </c>
      <c r="AY612" s="19" t="s">
        <v>152</v>
      </c>
      <c r="BE612" s="229">
        <f>IF(N612="základní",J612,0)</f>
        <v>0</v>
      </c>
      <c r="BF612" s="229">
        <f>IF(N612="snížená",J612,0)</f>
        <v>0</v>
      </c>
      <c r="BG612" s="229">
        <f>IF(N612="zákl. přenesená",J612,0)</f>
        <v>0</v>
      </c>
      <c r="BH612" s="229">
        <f>IF(N612="sníž. přenesená",J612,0)</f>
        <v>0</v>
      </c>
      <c r="BI612" s="229">
        <f>IF(N612="nulová",J612,0)</f>
        <v>0</v>
      </c>
      <c r="BJ612" s="19" t="s">
        <v>79</v>
      </c>
      <c r="BK612" s="229">
        <f>ROUND(I612*H612,2)</f>
        <v>0</v>
      </c>
      <c r="BL612" s="19" t="s">
        <v>159</v>
      </c>
      <c r="BM612" s="228" t="s">
        <v>1002</v>
      </c>
    </row>
    <row r="613" spans="1:47" s="2" customFormat="1" ht="12">
      <c r="A613" s="40"/>
      <c r="B613" s="41"/>
      <c r="C613" s="42"/>
      <c r="D613" s="230" t="s">
        <v>161</v>
      </c>
      <c r="E613" s="42"/>
      <c r="F613" s="231" t="s">
        <v>1003</v>
      </c>
      <c r="G613" s="42"/>
      <c r="H613" s="42"/>
      <c r="I613" s="232"/>
      <c r="J613" s="42"/>
      <c r="K613" s="42"/>
      <c r="L613" s="46"/>
      <c r="M613" s="233"/>
      <c r="N613" s="234"/>
      <c r="O613" s="86"/>
      <c r="P613" s="86"/>
      <c r="Q613" s="86"/>
      <c r="R613" s="86"/>
      <c r="S613" s="86"/>
      <c r="T613" s="87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  <c r="AE613" s="40"/>
      <c r="AT613" s="19" t="s">
        <v>161</v>
      </c>
      <c r="AU613" s="19" t="s">
        <v>81</v>
      </c>
    </row>
    <row r="614" spans="1:51" s="13" customFormat="1" ht="12">
      <c r="A614" s="13"/>
      <c r="B614" s="235"/>
      <c r="C614" s="236"/>
      <c r="D614" s="230" t="s">
        <v>163</v>
      </c>
      <c r="E614" s="237" t="s">
        <v>19</v>
      </c>
      <c r="F614" s="238" t="s">
        <v>974</v>
      </c>
      <c r="G614" s="236"/>
      <c r="H614" s="237" t="s">
        <v>19</v>
      </c>
      <c r="I614" s="239"/>
      <c r="J614" s="236"/>
      <c r="K614" s="236"/>
      <c r="L614" s="240"/>
      <c r="M614" s="241"/>
      <c r="N614" s="242"/>
      <c r="O614" s="242"/>
      <c r="P614" s="242"/>
      <c r="Q614" s="242"/>
      <c r="R614" s="242"/>
      <c r="S614" s="242"/>
      <c r="T614" s="24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T614" s="244" t="s">
        <v>163</v>
      </c>
      <c r="AU614" s="244" t="s">
        <v>81</v>
      </c>
      <c r="AV614" s="13" t="s">
        <v>79</v>
      </c>
      <c r="AW614" s="13" t="s">
        <v>36</v>
      </c>
      <c r="AX614" s="13" t="s">
        <v>73</v>
      </c>
      <c r="AY614" s="244" t="s">
        <v>152</v>
      </c>
    </row>
    <row r="615" spans="1:51" s="14" customFormat="1" ht="12">
      <c r="A615" s="14"/>
      <c r="B615" s="245"/>
      <c r="C615" s="246"/>
      <c r="D615" s="230" t="s">
        <v>163</v>
      </c>
      <c r="E615" s="247" t="s">
        <v>19</v>
      </c>
      <c r="F615" s="248" t="s">
        <v>1004</v>
      </c>
      <c r="G615" s="246"/>
      <c r="H615" s="249">
        <v>106.249</v>
      </c>
      <c r="I615" s="250"/>
      <c r="J615" s="246"/>
      <c r="K615" s="246"/>
      <c r="L615" s="251"/>
      <c r="M615" s="252"/>
      <c r="N615" s="253"/>
      <c r="O615" s="253"/>
      <c r="P615" s="253"/>
      <c r="Q615" s="253"/>
      <c r="R615" s="253"/>
      <c r="S615" s="253"/>
      <c r="T615" s="25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T615" s="255" t="s">
        <v>163</v>
      </c>
      <c r="AU615" s="255" t="s">
        <v>81</v>
      </c>
      <c r="AV615" s="14" t="s">
        <v>81</v>
      </c>
      <c r="AW615" s="14" t="s">
        <v>36</v>
      </c>
      <c r="AX615" s="14" t="s">
        <v>79</v>
      </c>
      <c r="AY615" s="255" t="s">
        <v>152</v>
      </c>
    </row>
    <row r="616" spans="1:65" s="2" customFormat="1" ht="14.4" customHeight="1">
      <c r="A616" s="40"/>
      <c r="B616" s="41"/>
      <c r="C616" s="217" t="s">
        <v>1005</v>
      </c>
      <c r="D616" s="217" t="s">
        <v>154</v>
      </c>
      <c r="E616" s="218" t="s">
        <v>1006</v>
      </c>
      <c r="F616" s="219" t="s">
        <v>1007</v>
      </c>
      <c r="G616" s="220" t="s">
        <v>294</v>
      </c>
      <c r="H616" s="221">
        <v>3.316</v>
      </c>
      <c r="I616" s="222"/>
      <c r="J616" s="223">
        <f>ROUND(I616*H616,2)</f>
        <v>0</v>
      </c>
      <c r="K616" s="219" t="s">
        <v>158</v>
      </c>
      <c r="L616" s="46"/>
      <c r="M616" s="224" t="s">
        <v>19</v>
      </c>
      <c r="N616" s="225" t="s">
        <v>44</v>
      </c>
      <c r="O616" s="86"/>
      <c r="P616" s="226">
        <f>O616*H616</f>
        <v>0</v>
      </c>
      <c r="Q616" s="226">
        <v>1.03955</v>
      </c>
      <c r="R616" s="226">
        <f>Q616*H616</f>
        <v>3.4471477999999998</v>
      </c>
      <c r="S616" s="226">
        <v>0</v>
      </c>
      <c r="T616" s="227">
        <f>S616*H616</f>
        <v>0</v>
      </c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  <c r="AE616" s="40"/>
      <c r="AR616" s="228" t="s">
        <v>159</v>
      </c>
      <c r="AT616" s="228" t="s">
        <v>154</v>
      </c>
      <c r="AU616" s="228" t="s">
        <v>81</v>
      </c>
      <c r="AY616" s="19" t="s">
        <v>152</v>
      </c>
      <c r="BE616" s="229">
        <f>IF(N616="základní",J616,0)</f>
        <v>0</v>
      </c>
      <c r="BF616" s="229">
        <f>IF(N616="snížená",J616,0)</f>
        <v>0</v>
      </c>
      <c r="BG616" s="229">
        <f>IF(N616="zákl. přenesená",J616,0)</f>
        <v>0</v>
      </c>
      <c r="BH616" s="229">
        <f>IF(N616="sníž. přenesená",J616,0)</f>
        <v>0</v>
      </c>
      <c r="BI616" s="229">
        <f>IF(N616="nulová",J616,0)</f>
        <v>0</v>
      </c>
      <c r="BJ616" s="19" t="s">
        <v>79</v>
      </c>
      <c r="BK616" s="229">
        <f>ROUND(I616*H616,2)</f>
        <v>0</v>
      </c>
      <c r="BL616" s="19" t="s">
        <v>159</v>
      </c>
      <c r="BM616" s="228" t="s">
        <v>1008</v>
      </c>
    </row>
    <row r="617" spans="1:47" s="2" customFormat="1" ht="12">
      <c r="A617" s="40"/>
      <c r="B617" s="41"/>
      <c r="C617" s="42"/>
      <c r="D617" s="230" t="s">
        <v>161</v>
      </c>
      <c r="E617" s="42"/>
      <c r="F617" s="231" t="s">
        <v>1009</v>
      </c>
      <c r="G617" s="42"/>
      <c r="H617" s="42"/>
      <c r="I617" s="232"/>
      <c r="J617" s="42"/>
      <c r="K617" s="42"/>
      <c r="L617" s="46"/>
      <c r="M617" s="233"/>
      <c r="N617" s="234"/>
      <c r="O617" s="86"/>
      <c r="P617" s="86"/>
      <c r="Q617" s="86"/>
      <c r="R617" s="86"/>
      <c r="S617" s="86"/>
      <c r="T617" s="87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  <c r="AE617" s="40"/>
      <c r="AT617" s="19" t="s">
        <v>161</v>
      </c>
      <c r="AU617" s="19" t="s">
        <v>81</v>
      </c>
    </row>
    <row r="618" spans="1:51" s="13" customFormat="1" ht="12">
      <c r="A618" s="13"/>
      <c r="B618" s="235"/>
      <c r="C618" s="236"/>
      <c r="D618" s="230" t="s">
        <v>163</v>
      </c>
      <c r="E618" s="237" t="s">
        <v>19</v>
      </c>
      <c r="F618" s="238" t="s">
        <v>1010</v>
      </c>
      <c r="G618" s="236"/>
      <c r="H618" s="237" t="s">
        <v>19</v>
      </c>
      <c r="I618" s="239"/>
      <c r="J618" s="236"/>
      <c r="K618" s="236"/>
      <c r="L618" s="240"/>
      <c r="M618" s="241"/>
      <c r="N618" s="242"/>
      <c r="O618" s="242"/>
      <c r="P618" s="242"/>
      <c r="Q618" s="242"/>
      <c r="R618" s="242"/>
      <c r="S618" s="242"/>
      <c r="T618" s="24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T618" s="244" t="s">
        <v>163</v>
      </c>
      <c r="AU618" s="244" t="s">
        <v>81</v>
      </c>
      <c r="AV618" s="13" t="s">
        <v>79</v>
      </c>
      <c r="AW618" s="13" t="s">
        <v>36</v>
      </c>
      <c r="AX618" s="13" t="s">
        <v>73</v>
      </c>
      <c r="AY618" s="244" t="s">
        <v>152</v>
      </c>
    </row>
    <row r="619" spans="1:51" s="14" customFormat="1" ht="12">
      <c r="A619" s="14"/>
      <c r="B619" s="245"/>
      <c r="C619" s="246"/>
      <c r="D619" s="230" t="s">
        <v>163</v>
      </c>
      <c r="E619" s="247" t="s">
        <v>19</v>
      </c>
      <c r="F619" s="248" t="s">
        <v>1011</v>
      </c>
      <c r="G619" s="246"/>
      <c r="H619" s="249">
        <v>1.20394</v>
      </c>
      <c r="I619" s="250"/>
      <c r="J619" s="246"/>
      <c r="K619" s="246"/>
      <c r="L619" s="251"/>
      <c r="M619" s="252"/>
      <c r="N619" s="253"/>
      <c r="O619" s="253"/>
      <c r="P619" s="253"/>
      <c r="Q619" s="253"/>
      <c r="R619" s="253"/>
      <c r="S619" s="253"/>
      <c r="T619" s="25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T619" s="255" t="s">
        <v>163</v>
      </c>
      <c r="AU619" s="255" t="s">
        <v>81</v>
      </c>
      <c r="AV619" s="14" t="s">
        <v>81</v>
      </c>
      <c r="AW619" s="14" t="s">
        <v>36</v>
      </c>
      <c r="AX619" s="14" t="s">
        <v>73</v>
      </c>
      <c r="AY619" s="255" t="s">
        <v>152</v>
      </c>
    </row>
    <row r="620" spans="1:51" s="13" customFormat="1" ht="12">
      <c r="A620" s="13"/>
      <c r="B620" s="235"/>
      <c r="C620" s="236"/>
      <c r="D620" s="230" t="s">
        <v>163</v>
      </c>
      <c r="E620" s="237" t="s">
        <v>19</v>
      </c>
      <c r="F620" s="238" t="s">
        <v>650</v>
      </c>
      <c r="G620" s="236"/>
      <c r="H620" s="237" t="s">
        <v>19</v>
      </c>
      <c r="I620" s="239"/>
      <c r="J620" s="236"/>
      <c r="K620" s="236"/>
      <c r="L620" s="240"/>
      <c r="M620" s="241"/>
      <c r="N620" s="242"/>
      <c r="O620" s="242"/>
      <c r="P620" s="242"/>
      <c r="Q620" s="242"/>
      <c r="R620" s="242"/>
      <c r="S620" s="242"/>
      <c r="T620" s="24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T620" s="244" t="s">
        <v>163</v>
      </c>
      <c r="AU620" s="244" t="s">
        <v>81</v>
      </c>
      <c r="AV620" s="13" t="s">
        <v>79</v>
      </c>
      <c r="AW620" s="13" t="s">
        <v>36</v>
      </c>
      <c r="AX620" s="13" t="s">
        <v>73</v>
      </c>
      <c r="AY620" s="244" t="s">
        <v>152</v>
      </c>
    </row>
    <row r="621" spans="1:51" s="13" customFormat="1" ht="12">
      <c r="A621" s="13"/>
      <c r="B621" s="235"/>
      <c r="C621" s="236"/>
      <c r="D621" s="230" t="s">
        <v>163</v>
      </c>
      <c r="E621" s="237" t="s">
        <v>19</v>
      </c>
      <c r="F621" s="238" t="s">
        <v>1012</v>
      </c>
      <c r="G621" s="236"/>
      <c r="H621" s="237" t="s">
        <v>19</v>
      </c>
      <c r="I621" s="239"/>
      <c r="J621" s="236"/>
      <c r="K621" s="236"/>
      <c r="L621" s="240"/>
      <c r="M621" s="241"/>
      <c r="N621" s="242"/>
      <c r="O621" s="242"/>
      <c r="P621" s="242"/>
      <c r="Q621" s="242"/>
      <c r="R621" s="242"/>
      <c r="S621" s="242"/>
      <c r="T621" s="24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T621" s="244" t="s">
        <v>163</v>
      </c>
      <c r="AU621" s="244" t="s">
        <v>81</v>
      </c>
      <c r="AV621" s="13" t="s">
        <v>79</v>
      </c>
      <c r="AW621" s="13" t="s">
        <v>36</v>
      </c>
      <c r="AX621" s="13" t="s">
        <v>73</v>
      </c>
      <c r="AY621" s="244" t="s">
        <v>152</v>
      </c>
    </row>
    <row r="622" spans="1:51" s="14" customFormat="1" ht="12">
      <c r="A622" s="14"/>
      <c r="B622" s="245"/>
      <c r="C622" s="246"/>
      <c r="D622" s="230" t="s">
        <v>163</v>
      </c>
      <c r="E622" s="247" t="s">
        <v>19</v>
      </c>
      <c r="F622" s="248" t="s">
        <v>1013</v>
      </c>
      <c r="G622" s="246"/>
      <c r="H622" s="249">
        <v>0.537</v>
      </c>
      <c r="I622" s="250"/>
      <c r="J622" s="246"/>
      <c r="K622" s="246"/>
      <c r="L622" s="251"/>
      <c r="M622" s="252"/>
      <c r="N622" s="253"/>
      <c r="O622" s="253"/>
      <c r="P622" s="253"/>
      <c r="Q622" s="253"/>
      <c r="R622" s="253"/>
      <c r="S622" s="253"/>
      <c r="T622" s="25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T622" s="255" t="s">
        <v>163</v>
      </c>
      <c r="AU622" s="255" t="s">
        <v>81</v>
      </c>
      <c r="AV622" s="14" t="s">
        <v>81</v>
      </c>
      <c r="AW622" s="14" t="s">
        <v>36</v>
      </c>
      <c r="AX622" s="14" t="s">
        <v>73</v>
      </c>
      <c r="AY622" s="255" t="s">
        <v>152</v>
      </c>
    </row>
    <row r="623" spans="1:51" s="13" customFormat="1" ht="12">
      <c r="A623" s="13"/>
      <c r="B623" s="235"/>
      <c r="C623" s="236"/>
      <c r="D623" s="230" t="s">
        <v>163</v>
      </c>
      <c r="E623" s="237" t="s">
        <v>19</v>
      </c>
      <c r="F623" s="238" t="s">
        <v>1014</v>
      </c>
      <c r="G623" s="236"/>
      <c r="H623" s="237" t="s">
        <v>19</v>
      </c>
      <c r="I623" s="239"/>
      <c r="J623" s="236"/>
      <c r="K623" s="236"/>
      <c r="L623" s="240"/>
      <c r="M623" s="241"/>
      <c r="N623" s="242"/>
      <c r="O623" s="242"/>
      <c r="P623" s="242"/>
      <c r="Q623" s="242"/>
      <c r="R623" s="242"/>
      <c r="S623" s="242"/>
      <c r="T623" s="24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T623" s="244" t="s">
        <v>163</v>
      </c>
      <c r="AU623" s="244" t="s">
        <v>81</v>
      </c>
      <c r="AV623" s="13" t="s">
        <v>79</v>
      </c>
      <c r="AW623" s="13" t="s">
        <v>36</v>
      </c>
      <c r="AX623" s="13" t="s">
        <v>73</v>
      </c>
      <c r="AY623" s="244" t="s">
        <v>152</v>
      </c>
    </row>
    <row r="624" spans="1:51" s="14" customFormat="1" ht="12">
      <c r="A624" s="14"/>
      <c r="B624" s="245"/>
      <c r="C624" s="246"/>
      <c r="D624" s="230" t="s">
        <v>163</v>
      </c>
      <c r="E624" s="247" t="s">
        <v>19</v>
      </c>
      <c r="F624" s="248" t="s">
        <v>1015</v>
      </c>
      <c r="G624" s="246"/>
      <c r="H624" s="249">
        <v>0.6083</v>
      </c>
      <c r="I624" s="250"/>
      <c r="J624" s="246"/>
      <c r="K624" s="246"/>
      <c r="L624" s="251"/>
      <c r="M624" s="252"/>
      <c r="N624" s="253"/>
      <c r="O624" s="253"/>
      <c r="P624" s="253"/>
      <c r="Q624" s="253"/>
      <c r="R624" s="253"/>
      <c r="S624" s="253"/>
      <c r="T624" s="25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T624" s="255" t="s">
        <v>163</v>
      </c>
      <c r="AU624" s="255" t="s">
        <v>81</v>
      </c>
      <c r="AV624" s="14" t="s">
        <v>81</v>
      </c>
      <c r="AW624" s="14" t="s">
        <v>36</v>
      </c>
      <c r="AX624" s="14" t="s">
        <v>73</v>
      </c>
      <c r="AY624" s="255" t="s">
        <v>152</v>
      </c>
    </row>
    <row r="625" spans="1:51" s="13" customFormat="1" ht="12">
      <c r="A625" s="13"/>
      <c r="B625" s="235"/>
      <c r="C625" s="236"/>
      <c r="D625" s="230" t="s">
        <v>163</v>
      </c>
      <c r="E625" s="237" t="s">
        <v>19</v>
      </c>
      <c r="F625" s="238" t="s">
        <v>1016</v>
      </c>
      <c r="G625" s="236"/>
      <c r="H625" s="237" t="s">
        <v>19</v>
      </c>
      <c r="I625" s="239"/>
      <c r="J625" s="236"/>
      <c r="K625" s="236"/>
      <c r="L625" s="240"/>
      <c r="M625" s="241"/>
      <c r="N625" s="242"/>
      <c r="O625" s="242"/>
      <c r="P625" s="242"/>
      <c r="Q625" s="242"/>
      <c r="R625" s="242"/>
      <c r="S625" s="242"/>
      <c r="T625" s="24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T625" s="244" t="s">
        <v>163</v>
      </c>
      <c r="AU625" s="244" t="s">
        <v>81</v>
      </c>
      <c r="AV625" s="13" t="s">
        <v>79</v>
      </c>
      <c r="AW625" s="13" t="s">
        <v>36</v>
      </c>
      <c r="AX625" s="13" t="s">
        <v>73</v>
      </c>
      <c r="AY625" s="244" t="s">
        <v>152</v>
      </c>
    </row>
    <row r="626" spans="1:51" s="14" customFormat="1" ht="12">
      <c r="A626" s="14"/>
      <c r="B626" s="245"/>
      <c r="C626" s="246"/>
      <c r="D626" s="230" t="s">
        <v>163</v>
      </c>
      <c r="E626" s="247" t="s">
        <v>19</v>
      </c>
      <c r="F626" s="248" t="s">
        <v>1017</v>
      </c>
      <c r="G626" s="246"/>
      <c r="H626" s="249">
        <v>0.967</v>
      </c>
      <c r="I626" s="250"/>
      <c r="J626" s="246"/>
      <c r="K626" s="246"/>
      <c r="L626" s="251"/>
      <c r="M626" s="252"/>
      <c r="N626" s="253"/>
      <c r="O626" s="253"/>
      <c r="P626" s="253"/>
      <c r="Q626" s="253"/>
      <c r="R626" s="253"/>
      <c r="S626" s="253"/>
      <c r="T626" s="25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T626" s="255" t="s">
        <v>163</v>
      </c>
      <c r="AU626" s="255" t="s">
        <v>81</v>
      </c>
      <c r="AV626" s="14" t="s">
        <v>81</v>
      </c>
      <c r="AW626" s="14" t="s">
        <v>36</v>
      </c>
      <c r="AX626" s="14" t="s">
        <v>73</v>
      </c>
      <c r="AY626" s="255" t="s">
        <v>152</v>
      </c>
    </row>
    <row r="627" spans="1:51" s="15" customFormat="1" ht="12">
      <c r="A627" s="15"/>
      <c r="B627" s="256"/>
      <c r="C627" s="257"/>
      <c r="D627" s="230" t="s">
        <v>163</v>
      </c>
      <c r="E627" s="258" t="s">
        <v>19</v>
      </c>
      <c r="F627" s="259" t="s">
        <v>167</v>
      </c>
      <c r="G627" s="257"/>
      <c r="H627" s="260">
        <v>3.31624</v>
      </c>
      <c r="I627" s="261"/>
      <c r="J627" s="257"/>
      <c r="K627" s="257"/>
      <c r="L627" s="262"/>
      <c r="M627" s="263"/>
      <c r="N627" s="264"/>
      <c r="O627" s="264"/>
      <c r="P627" s="264"/>
      <c r="Q627" s="264"/>
      <c r="R627" s="264"/>
      <c r="S627" s="264"/>
      <c r="T627" s="26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T627" s="266" t="s">
        <v>163</v>
      </c>
      <c r="AU627" s="266" t="s">
        <v>81</v>
      </c>
      <c r="AV627" s="15" t="s">
        <v>159</v>
      </c>
      <c r="AW627" s="15" t="s">
        <v>36</v>
      </c>
      <c r="AX627" s="15" t="s">
        <v>79</v>
      </c>
      <c r="AY627" s="266" t="s">
        <v>152</v>
      </c>
    </row>
    <row r="628" spans="1:65" s="2" customFormat="1" ht="14.4" customHeight="1">
      <c r="A628" s="40"/>
      <c r="B628" s="41"/>
      <c r="C628" s="217" t="s">
        <v>1018</v>
      </c>
      <c r="D628" s="217" t="s">
        <v>154</v>
      </c>
      <c r="E628" s="218" t="s">
        <v>1019</v>
      </c>
      <c r="F628" s="219" t="s">
        <v>1020</v>
      </c>
      <c r="G628" s="220" t="s">
        <v>381</v>
      </c>
      <c r="H628" s="221">
        <v>14.2</v>
      </c>
      <c r="I628" s="222"/>
      <c r="J628" s="223">
        <f>ROUND(I628*H628,2)</f>
        <v>0</v>
      </c>
      <c r="K628" s="219" t="s">
        <v>158</v>
      </c>
      <c r="L628" s="46"/>
      <c r="M628" s="224" t="s">
        <v>19</v>
      </c>
      <c r="N628" s="225" t="s">
        <v>44</v>
      </c>
      <c r="O628" s="86"/>
      <c r="P628" s="226">
        <f>O628*H628</f>
        <v>0</v>
      </c>
      <c r="Q628" s="226">
        <v>0.00033</v>
      </c>
      <c r="R628" s="226">
        <f>Q628*H628</f>
        <v>0.004686</v>
      </c>
      <c r="S628" s="226">
        <v>0</v>
      </c>
      <c r="T628" s="227">
        <f>S628*H628</f>
        <v>0</v>
      </c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  <c r="AE628" s="40"/>
      <c r="AR628" s="228" t="s">
        <v>159</v>
      </c>
      <c r="AT628" s="228" t="s">
        <v>154</v>
      </c>
      <c r="AU628" s="228" t="s">
        <v>81</v>
      </c>
      <c r="AY628" s="19" t="s">
        <v>152</v>
      </c>
      <c r="BE628" s="229">
        <f>IF(N628="základní",J628,0)</f>
        <v>0</v>
      </c>
      <c r="BF628" s="229">
        <f>IF(N628="snížená",J628,0)</f>
        <v>0</v>
      </c>
      <c r="BG628" s="229">
        <f>IF(N628="zákl. přenesená",J628,0)</f>
        <v>0</v>
      </c>
      <c r="BH628" s="229">
        <f>IF(N628="sníž. přenesená",J628,0)</f>
        <v>0</v>
      </c>
      <c r="BI628" s="229">
        <f>IF(N628="nulová",J628,0)</f>
        <v>0</v>
      </c>
      <c r="BJ628" s="19" t="s">
        <v>79</v>
      </c>
      <c r="BK628" s="229">
        <f>ROUND(I628*H628,2)</f>
        <v>0</v>
      </c>
      <c r="BL628" s="19" t="s">
        <v>159</v>
      </c>
      <c r="BM628" s="228" t="s">
        <v>1021</v>
      </c>
    </row>
    <row r="629" spans="1:47" s="2" customFormat="1" ht="12">
      <c r="A629" s="40"/>
      <c r="B629" s="41"/>
      <c r="C629" s="42"/>
      <c r="D629" s="230" t="s">
        <v>161</v>
      </c>
      <c r="E629" s="42"/>
      <c r="F629" s="231" t="s">
        <v>1022</v>
      </c>
      <c r="G629" s="42"/>
      <c r="H629" s="42"/>
      <c r="I629" s="232"/>
      <c r="J629" s="42"/>
      <c r="K629" s="42"/>
      <c r="L629" s="46"/>
      <c r="M629" s="233"/>
      <c r="N629" s="234"/>
      <c r="O629" s="86"/>
      <c r="P629" s="86"/>
      <c r="Q629" s="86"/>
      <c r="R629" s="86"/>
      <c r="S629" s="86"/>
      <c r="T629" s="87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  <c r="AE629" s="40"/>
      <c r="AT629" s="19" t="s">
        <v>161</v>
      </c>
      <c r="AU629" s="19" t="s">
        <v>81</v>
      </c>
    </row>
    <row r="630" spans="1:51" s="13" customFormat="1" ht="12">
      <c r="A630" s="13"/>
      <c r="B630" s="235"/>
      <c r="C630" s="236"/>
      <c r="D630" s="230" t="s">
        <v>163</v>
      </c>
      <c r="E630" s="237" t="s">
        <v>19</v>
      </c>
      <c r="F630" s="238" t="s">
        <v>1023</v>
      </c>
      <c r="G630" s="236"/>
      <c r="H630" s="237" t="s">
        <v>19</v>
      </c>
      <c r="I630" s="239"/>
      <c r="J630" s="236"/>
      <c r="K630" s="236"/>
      <c r="L630" s="240"/>
      <c r="M630" s="241"/>
      <c r="N630" s="242"/>
      <c r="O630" s="242"/>
      <c r="P630" s="242"/>
      <c r="Q630" s="242"/>
      <c r="R630" s="242"/>
      <c r="S630" s="242"/>
      <c r="T630" s="24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T630" s="244" t="s">
        <v>163</v>
      </c>
      <c r="AU630" s="244" t="s">
        <v>81</v>
      </c>
      <c r="AV630" s="13" t="s">
        <v>79</v>
      </c>
      <c r="AW630" s="13" t="s">
        <v>36</v>
      </c>
      <c r="AX630" s="13" t="s">
        <v>73</v>
      </c>
      <c r="AY630" s="244" t="s">
        <v>152</v>
      </c>
    </row>
    <row r="631" spans="1:51" s="13" customFormat="1" ht="12">
      <c r="A631" s="13"/>
      <c r="B631" s="235"/>
      <c r="C631" s="236"/>
      <c r="D631" s="230" t="s">
        <v>163</v>
      </c>
      <c r="E631" s="237" t="s">
        <v>19</v>
      </c>
      <c r="F631" s="238" t="s">
        <v>1024</v>
      </c>
      <c r="G631" s="236"/>
      <c r="H631" s="237" t="s">
        <v>19</v>
      </c>
      <c r="I631" s="239"/>
      <c r="J631" s="236"/>
      <c r="K631" s="236"/>
      <c r="L631" s="240"/>
      <c r="M631" s="241"/>
      <c r="N631" s="242"/>
      <c r="O631" s="242"/>
      <c r="P631" s="242"/>
      <c r="Q631" s="242"/>
      <c r="R631" s="242"/>
      <c r="S631" s="242"/>
      <c r="T631" s="24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T631" s="244" t="s">
        <v>163</v>
      </c>
      <c r="AU631" s="244" t="s">
        <v>81</v>
      </c>
      <c r="AV631" s="13" t="s">
        <v>79</v>
      </c>
      <c r="AW631" s="13" t="s">
        <v>36</v>
      </c>
      <c r="AX631" s="13" t="s">
        <v>73</v>
      </c>
      <c r="AY631" s="244" t="s">
        <v>152</v>
      </c>
    </row>
    <row r="632" spans="1:51" s="14" customFormat="1" ht="12">
      <c r="A632" s="14"/>
      <c r="B632" s="245"/>
      <c r="C632" s="246"/>
      <c r="D632" s="230" t="s">
        <v>163</v>
      </c>
      <c r="E632" s="247" t="s">
        <v>19</v>
      </c>
      <c r="F632" s="248" t="s">
        <v>1025</v>
      </c>
      <c r="G632" s="246"/>
      <c r="H632" s="249">
        <v>14.2</v>
      </c>
      <c r="I632" s="250"/>
      <c r="J632" s="246"/>
      <c r="K632" s="246"/>
      <c r="L632" s="251"/>
      <c r="M632" s="252"/>
      <c r="N632" s="253"/>
      <c r="O632" s="253"/>
      <c r="P632" s="253"/>
      <c r="Q632" s="253"/>
      <c r="R632" s="253"/>
      <c r="S632" s="253"/>
      <c r="T632" s="25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T632" s="255" t="s">
        <v>163</v>
      </c>
      <c r="AU632" s="255" t="s">
        <v>81</v>
      </c>
      <c r="AV632" s="14" t="s">
        <v>81</v>
      </c>
      <c r="AW632" s="14" t="s">
        <v>36</v>
      </c>
      <c r="AX632" s="14" t="s">
        <v>73</v>
      </c>
      <c r="AY632" s="255" t="s">
        <v>152</v>
      </c>
    </row>
    <row r="633" spans="1:51" s="15" customFormat="1" ht="12">
      <c r="A633" s="15"/>
      <c r="B633" s="256"/>
      <c r="C633" s="257"/>
      <c r="D633" s="230" t="s">
        <v>163</v>
      </c>
      <c r="E633" s="258" t="s">
        <v>19</v>
      </c>
      <c r="F633" s="259" t="s">
        <v>167</v>
      </c>
      <c r="G633" s="257"/>
      <c r="H633" s="260">
        <v>14.2</v>
      </c>
      <c r="I633" s="261"/>
      <c r="J633" s="257"/>
      <c r="K633" s="257"/>
      <c r="L633" s="262"/>
      <c r="M633" s="263"/>
      <c r="N633" s="264"/>
      <c r="O633" s="264"/>
      <c r="P633" s="264"/>
      <c r="Q633" s="264"/>
      <c r="R633" s="264"/>
      <c r="S633" s="264"/>
      <c r="T633" s="26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T633" s="266" t="s">
        <v>163</v>
      </c>
      <c r="AU633" s="266" t="s">
        <v>81</v>
      </c>
      <c r="AV633" s="15" t="s">
        <v>159</v>
      </c>
      <c r="AW633" s="15" t="s">
        <v>36</v>
      </c>
      <c r="AX633" s="15" t="s">
        <v>79</v>
      </c>
      <c r="AY633" s="266" t="s">
        <v>152</v>
      </c>
    </row>
    <row r="634" spans="1:65" s="2" customFormat="1" ht="14.4" customHeight="1">
      <c r="A634" s="40"/>
      <c r="B634" s="41"/>
      <c r="C634" s="267" t="s">
        <v>1026</v>
      </c>
      <c r="D634" s="267" t="s">
        <v>360</v>
      </c>
      <c r="E634" s="268" t="s">
        <v>1027</v>
      </c>
      <c r="F634" s="269" t="s">
        <v>1028</v>
      </c>
      <c r="G634" s="270" t="s">
        <v>381</v>
      </c>
      <c r="H634" s="271">
        <v>14.2</v>
      </c>
      <c r="I634" s="272"/>
      <c r="J634" s="273">
        <f>ROUND(I634*H634,2)</f>
        <v>0</v>
      </c>
      <c r="K634" s="269" t="s">
        <v>19</v>
      </c>
      <c r="L634" s="274"/>
      <c r="M634" s="275" t="s">
        <v>19</v>
      </c>
      <c r="N634" s="276" t="s">
        <v>44</v>
      </c>
      <c r="O634" s="86"/>
      <c r="P634" s="226">
        <f>O634*H634</f>
        <v>0</v>
      </c>
      <c r="Q634" s="226">
        <v>0.0273</v>
      </c>
      <c r="R634" s="226">
        <f>Q634*H634</f>
        <v>0.38766</v>
      </c>
      <c r="S634" s="226">
        <v>0</v>
      </c>
      <c r="T634" s="227">
        <f>S634*H634</f>
        <v>0</v>
      </c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  <c r="AE634" s="40"/>
      <c r="AR634" s="228" t="s">
        <v>371</v>
      </c>
      <c r="AT634" s="228" t="s">
        <v>360</v>
      </c>
      <c r="AU634" s="228" t="s">
        <v>81</v>
      </c>
      <c r="AY634" s="19" t="s">
        <v>152</v>
      </c>
      <c r="BE634" s="229">
        <f>IF(N634="základní",J634,0)</f>
        <v>0</v>
      </c>
      <c r="BF634" s="229">
        <f>IF(N634="snížená",J634,0)</f>
        <v>0</v>
      </c>
      <c r="BG634" s="229">
        <f>IF(N634="zákl. přenesená",J634,0)</f>
        <v>0</v>
      </c>
      <c r="BH634" s="229">
        <f>IF(N634="sníž. přenesená",J634,0)</f>
        <v>0</v>
      </c>
      <c r="BI634" s="229">
        <f>IF(N634="nulová",J634,0)</f>
        <v>0</v>
      </c>
      <c r="BJ634" s="19" t="s">
        <v>79</v>
      </c>
      <c r="BK634" s="229">
        <f>ROUND(I634*H634,2)</f>
        <v>0</v>
      </c>
      <c r="BL634" s="19" t="s">
        <v>255</v>
      </c>
      <c r="BM634" s="228" t="s">
        <v>1029</v>
      </c>
    </row>
    <row r="635" spans="1:47" s="2" customFormat="1" ht="12">
      <c r="A635" s="40"/>
      <c r="B635" s="41"/>
      <c r="C635" s="42"/>
      <c r="D635" s="230" t="s">
        <v>161</v>
      </c>
      <c r="E635" s="42"/>
      <c r="F635" s="231" t="s">
        <v>1028</v>
      </c>
      <c r="G635" s="42"/>
      <c r="H635" s="42"/>
      <c r="I635" s="232"/>
      <c r="J635" s="42"/>
      <c r="K635" s="42"/>
      <c r="L635" s="46"/>
      <c r="M635" s="233"/>
      <c r="N635" s="234"/>
      <c r="O635" s="86"/>
      <c r="P635" s="86"/>
      <c r="Q635" s="86"/>
      <c r="R635" s="86"/>
      <c r="S635" s="86"/>
      <c r="T635" s="87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  <c r="AE635" s="40"/>
      <c r="AT635" s="19" t="s">
        <v>161</v>
      </c>
      <c r="AU635" s="19" t="s">
        <v>81</v>
      </c>
    </row>
    <row r="636" spans="1:51" s="13" customFormat="1" ht="12">
      <c r="A636" s="13"/>
      <c r="B636" s="235"/>
      <c r="C636" s="236"/>
      <c r="D636" s="230" t="s">
        <v>163</v>
      </c>
      <c r="E636" s="237" t="s">
        <v>19</v>
      </c>
      <c r="F636" s="238" t="s">
        <v>1030</v>
      </c>
      <c r="G636" s="236"/>
      <c r="H636" s="237" t="s">
        <v>19</v>
      </c>
      <c r="I636" s="239"/>
      <c r="J636" s="236"/>
      <c r="K636" s="236"/>
      <c r="L636" s="240"/>
      <c r="M636" s="241"/>
      <c r="N636" s="242"/>
      <c r="O636" s="242"/>
      <c r="P636" s="242"/>
      <c r="Q636" s="242"/>
      <c r="R636" s="242"/>
      <c r="S636" s="242"/>
      <c r="T636" s="24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T636" s="244" t="s">
        <v>163</v>
      </c>
      <c r="AU636" s="244" t="s">
        <v>81</v>
      </c>
      <c r="AV636" s="13" t="s">
        <v>79</v>
      </c>
      <c r="AW636" s="13" t="s">
        <v>36</v>
      </c>
      <c r="AX636" s="13" t="s">
        <v>73</v>
      </c>
      <c r="AY636" s="244" t="s">
        <v>152</v>
      </c>
    </row>
    <row r="637" spans="1:51" s="14" customFormat="1" ht="12">
      <c r="A637" s="14"/>
      <c r="B637" s="245"/>
      <c r="C637" s="246"/>
      <c r="D637" s="230" t="s">
        <v>163</v>
      </c>
      <c r="E637" s="247" t="s">
        <v>19</v>
      </c>
      <c r="F637" s="248" t="s">
        <v>1031</v>
      </c>
      <c r="G637" s="246"/>
      <c r="H637" s="249">
        <v>14.2</v>
      </c>
      <c r="I637" s="250"/>
      <c r="J637" s="246"/>
      <c r="K637" s="246"/>
      <c r="L637" s="251"/>
      <c r="M637" s="252"/>
      <c r="N637" s="253"/>
      <c r="O637" s="253"/>
      <c r="P637" s="253"/>
      <c r="Q637" s="253"/>
      <c r="R637" s="253"/>
      <c r="S637" s="253"/>
      <c r="T637" s="25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T637" s="255" t="s">
        <v>163</v>
      </c>
      <c r="AU637" s="255" t="s">
        <v>81</v>
      </c>
      <c r="AV637" s="14" t="s">
        <v>81</v>
      </c>
      <c r="AW637" s="14" t="s">
        <v>36</v>
      </c>
      <c r="AX637" s="14" t="s">
        <v>79</v>
      </c>
      <c r="AY637" s="255" t="s">
        <v>152</v>
      </c>
    </row>
    <row r="638" spans="1:63" s="12" customFormat="1" ht="22.8" customHeight="1">
      <c r="A638" s="12"/>
      <c r="B638" s="201"/>
      <c r="C638" s="202"/>
      <c r="D638" s="203" t="s">
        <v>72</v>
      </c>
      <c r="E638" s="215" t="s">
        <v>159</v>
      </c>
      <c r="F638" s="215" t="s">
        <v>1032</v>
      </c>
      <c r="G638" s="202"/>
      <c r="H638" s="202"/>
      <c r="I638" s="205"/>
      <c r="J638" s="216">
        <f>BK638</f>
        <v>0</v>
      </c>
      <c r="K638" s="202"/>
      <c r="L638" s="207"/>
      <c r="M638" s="208"/>
      <c r="N638" s="209"/>
      <c r="O638" s="209"/>
      <c r="P638" s="210">
        <f>SUM(P639:P737)</f>
        <v>0</v>
      </c>
      <c r="Q638" s="209"/>
      <c r="R638" s="210">
        <f>SUM(R639:R737)</f>
        <v>977.1151100000001</v>
      </c>
      <c r="S638" s="209"/>
      <c r="T638" s="211">
        <f>SUM(T639:T737)</f>
        <v>0</v>
      </c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R638" s="212" t="s">
        <v>79</v>
      </c>
      <c r="AT638" s="213" t="s">
        <v>72</v>
      </c>
      <c r="AU638" s="213" t="s">
        <v>79</v>
      </c>
      <c r="AY638" s="212" t="s">
        <v>152</v>
      </c>
      <c r="BK638" s="214">
        <f>SUM(BK639:BK737)</f>
        <v>0</v>
      </c>
    </row>
    <row r="639" spans="1:65" s="2" customFormat="1" ht="14.4" customHeight="1">
      <c r="A639" s="40"/>
      <c r="B639" s="41"/>
      <c r="C639" s="217" t="s">
        <v>346</v>
      </c>
      <c r="D639" s="217" t="s">
        <v>154</v>
      </c>
      <c r="E639" s="218" t="s">
        <v>1033</v>
      </c>
      <c r="F639" s="219" t="s">
        <v>1034</v>
      </c>
      <c r="G639" s="220" t="s">
        <v>183</v>
      </c>
      <c r="H639" s="221">
        <v>0.12</v>
      </c>
      <c r="I639" s="222"/>
      <c r="J639" s="223">
        <f>ROUND(I639*H639,2)</f>
        <v>0</v>
      </c>
      <c r="K639" s="219" t="s">
        <v>158</v>
      </c>
      <c r="L639" s="46"/>
      <c r="M639" s="224" t="s">
        <v>19</v>
      </c>
      <c r="N639" s="225" t="s">
        <v>44</v>
      </c>
      <c r="O639" s="86"/>
      <c r="P639" s="226">
        <f>O639*H639</f>
        <v>0</v>
      </c>
      <c r="Q639" s="226">
        <v>1.89077</v>
      </c>
      <c r="R639" s="226">
        <f>Q639*H639</f>
        <v>0.2268924</v>
      </c>
      <c r="S639" s="226">
        <v>0</v>
      </c>
      <c r="T639" s="227">
        <f>S639*H639</f>
        <v>0</v>
      </c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  <c r="AE639" s="40"/>
      <c r="AR639" s="228" t="s">
        <v>159</v>
      </c>
      <c r="AT639" s="228" t="s">
        <v>154</v>
      </c>
      <c r="AU639" s="228" t="s">
        <v>81</v>
      </c>
      <c r="AY639" s="19" t="s">
        <v>152</v>
      </c>
      <c r="BE639" s="229">
        <f>IF(N639="základní",J639,0)</f>
        <v>0</v>
      </c>
      <c r="BF639" s="229">
        <f>IF(N639="snížená",J639,0)</f>
        <v>0</v>
      </c>
      <c r="BG639" s="229">
        <f>IF(N639="zákl. přenesená",J639,0)</f>
        <v>0</v>
      </c>
      <c r="BH639" s="229">
        <f>IF(N639="sníž. přenesená",J639,0)</f>
        <v>0</v>
      </c>
      <c r="BI639" s="229">
        <f>IF(N639="nulová",J639,0)</f>
        <v>0</v>
      </c>
      <c r="BJ639" s="19" t="s">
        <v>79</v>
      </c>
      <c r="BK639" s="229">
        <f>ROUND(I639*H639,2)</f>
        <v>0</v>
      </c>
      <c r="BL639" s="19" t="s">
        <v>159</v>
      </c>
      <c r="BM639" s="228" t="s">
        <v>1035</v>
      </c>
    </row>
    <row r="640" spans="1:47" s="2" customFormat="1" ht="12">
      <c r="A640" s="40"/>
      <c r="B640" s="41"/>
      <c r="C640" s="42"/>
      <c r="D640" s="230" t="s">
        <v>161</v>
      </c>
      <c r="E640" s="42"/>
      <c r="F640" s="231" t="s">
        <v>1036</v>
      </c>
      <c r="G640" s="42"/>
      <c r="H640" s="42"/>
      <c r="I640" s="232"/>
      <c r="J640" s="42"/>
      <c r="K640" s="42"/>
      <c r="L640" s="46"/>
      <c r="M640" s="233"/>
      <c r="N640" s="234"/>
      <c r="O640" s="86"/>
      <c r="P640" s="86"/>
      <c r="Q640" s="86"/>
      <c r="R640" s="86"/>
      <c r="S640" s="86"/>
      <c r="T640" s="87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  <c r="AE640" s="40"/>
      <c r="AT640" s="19" t="s">
        <v>161</v>
      </c>
      <c r="AU640" s="19" t="s">
        <v>81</v>
      </c>
    </row>
    <row r="641" spans="1:51" s="13" customFormat="1" ht="12">
      <c r="A641" s="13"/>
      <c r="B641" s="235"/>
      <c r="C641" s="236"/>
      <c r="D641" s="230" t="s">
        <v>163</v>
      </c>
      <c r="E641" s="237" t="s">
        <v>19</v>
      </c>
      <c r="F641" s="238" t="s">
        <v>648</v>
      </c>
      <c r="G641" s="236"/>
      <c r="H641" s="237" t="s">
        <v>19</v>
      </c>
      <c r="I641" s="239"/>
      <c r="J641" s="236"/>
      <c r="K641" s="236"/>
      <c r="L641" s="240"/>
      <c r="M641" s="241"/>
      <c r="N641" s="242"/>
      <c r="O641" s="242"/>
      <c r="P641" s="242"/>
      <c r="Q641" s="242"/>
      <c r="R641" s="242"/>
      <c r="S641" s="242"/>
      <c r="T641" s="24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T641" s="244" t="s">
        <v>163</v>
      </c>
      <c r="AU641" s="244" t="s">
        <v>81</v>
      </c>
      <c r="AV641" s="13" t="s">
        <v>79</v>
      </c>
      <c r="AW641" s="13" t="s">
        <v>36</v>
      </c>
      <c r="AX641" s="13" t="s">
        <v>73</v>
      </c>
      <c r="AY641" s="244" t="s">
        <v>152</v>
      </c>
    </row>
    <row r="642" spans="1:51" s="14" customFormat="1" ht="12">
      <c r="A642" s="14"/>
      <c r="B642" s="245"/>
      <c r="C642" s="246"/>
      <c r="D642" s="230" t="s">
        <v>163</v>
      </c>
      <c r="E642" s="247" t="s">
        <v>19</v>
      </c>
      <c r="F642" s="248" t="s">
        <v>1037</v>
      </c>
      <c r="G642" s="246"/>
      <c r="H642" s="249">
        <v>0.12</v>
      </c>
      <c r="I642" s="250"/>
      <c r="J642" s="246"/>
      <c r="K642" s="246"/>
      <c r="L642" s="251"/>
      <c r="M642" s="252"/>
      <c r="N642" s="253"/>
      <c r="O642" s="253"/>
      <c r="P642" s="253"/>
      <c r="Q642" s="253"/>
      <c r="R642" s="253"/>
      <c r="S642" s="253"/>
      <c r="T642" s="254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T642" s="255" t="s">
        <v>163</v>
      </c>
      <c r="AU642" s="255" t="s">
        <v>81</v>
      </c>
      <c r="AV642" s="14" t="s">
        <v>81</v>
      </c>
      <c r="AW642" s="14" t="s">
        <v>36</v>
      </c>
      <c r="AX642" s="14" t="s">
        <v>73</v>
      </c>
      <c r="AY642" s="255" t="s">
        <v>152</v>
      </c>
    </row>
    <row r="643" spans="1:51" s="15" customFormat="1" ht="12">
      <c r="A643" s="15"/>
      <c r="B643" s="256"/>
      <c r="C643" s="257"/>
      <c r="D643" s="230" t="s">
        <v>163</v>
      </c>
      <c r="E643" s="258" t="s">
        <v>19</v>
      </c>
      <c r="F643" s="259" t="s">
        <v>167</v>
      </c>
      <c r="G643" s="257"/>
      <c r="H643" s="260">
        <v>0.12</v>
      </c>
      <c r="I643" s="261"/>
      <c r="J643" s="257"/>
      <c r="K643" s="257"/>
      <c r="L643" s="262"/>
      <c r="M643" s="263"/>
      <c r="N643" s="264"/>
      <c r="O643" s="264"/>
      <c r="P643" s="264"/>
      <c r="Q643" s="264"/>
      <c r="R643" s="264"/>
      <c r="S643" s="264"/>
      <c r="T643" s="26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T643" s="266" t="s">
        <v>163</v>
      </c>
      <c r="AU643" s="266" t="s">
        <v>81</v>
      </c>
      <c r="AV643" s="15" t="s">
        <v>159</v>
      </c>
      <c r="AW643" s="15" t="s">
        <v>36</v>
      </c>
      <c r="AX643" s="15" t="s">
        <v>79</v>
      </c>
      <c r="AY643" s="266" t="s">
        <v>152</v>
      </c>
    </row>
    <row r="644" spans="1:65" s="2" customFormat="1" ht="14.4" customHeight="1">
      <c r="A644" s="40"/>
      <c r="B644" s="41"/>
      <c r="C644" s="217" t="s">
        <v>1038</v>
      </c>
      <c r="D644" s="217" t="s">
        <v>154</v>
      </c>
      <c r="E644" s="218" t="s">
        <v>1039</v>
      </c>
      <c r="F644" s="219" t="s">
        <v>1040</v>
      </c>
      <c r="G644" s="220" t="s">
        <v>183</v>
      </c>
      <c r="H644" s="221">
        <v>11.501</v>
      </c>
      <c r="I644" s="222"/>
      <c r="J644" s="223">
        <f>ROUND(I644*H644,2)</f>
        <v>0</v>
      </c>
      <c r="K644" s="219" t="s">
        <v>158</v>
      </c>
      <c r="L644" s="46"/>
      <c r="M644" s="224" t="s">
        <v>19</v>
      </c>
      <c r="N644" s="225" t="s">
        <v>44</v>
      </c>
      <c r="O644" s="86"/>
      <c r="P644" s="226">
        <f>O644*H644</f>
        <v>0</v>
      </c>
      <c r="Q644" s="226">
        <v>2.83331</v>
      </c>
      <c r="R644" s="226">
        <f>Q644*H644</f>
        <v>32.58589831</v>
      </c>
      <c r="S644" s="226">
        <v>0</v>
      </c>
      <c r="T644" s="227">
        <f>S644*H644</f>
        <v>0</v>
      </c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  <c r="AE644" s="40"/>
      <c r="AR644" s="228" t="s">
        <v>159</v>
      </c>
      <c r="AT644" s="228" t="s">
        <v>154</v>
      </c>
      <c r="AU644" s="228" t="s">
        <v>81</v>
      </c>
      <c r="AY644" s="19" t="s">
        <v>152</v>
      </c>
      <c r="BE644" s="229">
        <f>IF(N644="základní",J644,0)</f>
        <v>0</v>
      </c>
      <c r="BF644" s="229">
        <f>IF(N644="snížená",J644,0)</f>
        <v>0</v>
      </c>
      <c r="BG644" s="229">
        <f>IF(N644="zákl. přenesená",J644,0)</f>
        <v>0</v>
      </c>
      <c r="BH644" s="229">
        <f>IF(N644="sníž. přenesená",J644,0)</f>
        <v>0</v>
      </c>
      <c r="BI644" s="229">
        <f>IF(N644="nulová",J644,0)</f>
        <v>0</v>
      </c>
      <c r="BJ644" s="19" t="s">
        <v>79</v>
      </c>
      <c r="BK644" s="229">
        <f>ROUND(I644*H644,2)</f>
        <v>0</v>
      </c>
      <c r="BL644" s="19" t="s">
        <v>159</v>
      </c>
      <c r="BM644" s="228" t="s">
        <v>1041</v>
      </c>
    </row>
    <row r="645" spans="1:47" s="2" customFormat="1" ht="12">
      <c r="A645" s="40"/>
      <c r="B645" s="41"/>
      <c r="C645" s="42"/>
      <c r="D645" s="230" t="s">
        <v>161</v>
      </c>
      <c r="E645" s="42"/>
      <c r="F645" s="231" t="s">
        <v>1042</v>
      </c>
      <c r="G645" s="42"/>
      <c r="H645" s="42"/>
      <c r="I645" s="232"/>
      <c r="J645" s="42"/>
      <c r="K645" s="42"/>
      <c r="L645" s="46"/>
      <c r="M645" s="233"/>
      <c r="N645" s="234"/>
      <c r="O645" s="86"/>
      <c r="P645" s="86"/>
      <c r="Q645" s="86"/>
      <c r="R645" s="86"/>
      <c r="S645" s="86"/>
      <c r="T645" s="87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  <c r="AE645" s="40"/>
      <c r="AT645" s="19" t="s">
        <v>161</v>
      </c>
      <c r="AU645" s="19" t="s">
        <v>81</v>
      </c>
    </row>
    <row r="646" spans="1:51" s="13" customFormat="1" ht="12">
      <c r="A646" s="13"/>
      <c r="B646" s="235"/>
      <c r="C646" s="236"/>
      <c r="D646" s="230" t="s">
        <v>163</v>
      </c>
      <c r="E646" s="237" t="s">
        <v>19</v>
      </c>
      <c r="F646" s="238" t="s">
        <v>654</v>
      </c>
      <c r="G646" s="236"/>
      <c r="H646" s="237" t="s">
        <v>19</v>
      </c>
      <c r="I646" s="239"/>
      <c r="J646" s="236"/>
      <c r="K646" s="236"/>
      <c r="L646" s="240"/>
      <c r="M646" s="241"/>
      <c r="N646" s="242"/>
      <c r="O646" s="242"/>
      <c r="P646" s="242"/>
      <c r="Q646" s="242"/>
      <c r="R646" s="242"/>
      <c r="S646" s="242"/>
      <c r="T646" s="24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T646" s="244" t="s">
        <v>163</v>
      </c>
      <c r="AU646" s="244" t="s">
        <v>81</v>
      </c>
      <c r="AV646" s="13" t="s">
        <v>79</v>
      </c>
      <c r="AW646" s="13" t="s">
        <v>36</v>
      </c>
      <c r="AX646" s="13" t="s">
        <v>73</v>
      </c>
      <c r="AY646" s="244" t="s">
        <v>152</v>
      </c>
    </row>
    <row r="647" spans="1:51" s="14" customFormat="1" ht="12">
      <c r="A647" s="14"/>
      <c r="B647" s="245"/>
      <c r="C647" s="246"/>
      <c r="D647" s="230" t="s">
        <v>163</v>
      </c>
      <c r="E647" s="247" t="s">
        <v>19</v>
      </c>
      <c r="F647" s="248" t="s">
        <v>1043</v>
      </c>
      <c r="G647" s="246"/>
      <c r="H647" s="249">
        <v>1.3176</v>
      </c>
      <c r="I647" s="250"/>
      <c r="J647" s="246"/>
      <c r="K647" s="246"/>
      <c r="L647" s="251"/>
      <c r="M647" s="252"/>
      <c r="N647" s="253"/>
      <c r="O647" s="253"/>
      <c r="P647" s="253"/>
      <c r="Q647" s="253"/>
      <c r="R647" s="253"/>
      <c r="S647" s="253"/>
      <c r="T647" s="25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T647" s="255" t="s">
        <v>163</v>
      </c>
      <c r="AU647" s="255" t="s">
        <v>81</v>
      </c>
      <c r="AV647" s="14" t="s">
        <v>81</v>
      </c>
      <c r="AW647" s="14" t="s">
        <v>36</v>
      </c>
      <c r="AX647" s="14" t="s">
        <v>73</v>
      </c>
      <c r="AY647" s="255" t="s">
        <v>152</v>
      </c>
    </row>
    <row r="648" spans="1:51" s="13" customFormat="1" ht="12">
      <c r="A648" s="13"/>
      <c r="B648" s="235"/>
      <c r="C648" s="236"/>
      <c r="D648" s="230" t="s">
        <v>163</v>
      </c>
      <c r="E648" s="237" t="s">
        <v>19</v>
      </c>
      <c r="F648" s="238" t="s">
        <v>656</v>
      </c>
      <c r="G648" s="236"/>
      <c r="H648" s="237" t="s">
        <v>19</v>
      </c>
      <c r="I648" s="239"/>
      <c r="J648" s="236"/>
      <c r="K648" s="236"/>
      <c r="L648" s="240"/>
      <c r="M648" s="241"/>
      <c r="N648" s="242"/>
      <c r="O648" s="242"/>
      <c r="P648" s="242"/>
      <c r="Q648" s="242"/>
      <c r="R648" s="242"/>
      <c r="S648" s="242"/>
      <c r="T648" s="24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T648" s="244" t="s">
        <v>163</v>
      </c>
      <c r="AU648" s="244" t="s">
        <v>81</v>
      </c>
      <c r="AV648" s="13" t="s">
        <v>79</v>
      </c>
      <c r="AW648" s="13" t="s">
        <v>36</v>
      </c>
      <c r="AX648" s="13" t="s">
        <v>73</v>
      </c>
      <c r="AY648" s="244" t="s">
        <v>152</v>
      </c>
    </row>
    <row r="649" spans="1:51" s="14" customFormat="1" ht="12">
      <c r="A649" s="14"/>
      <c r="B649" s="245"/>
      <c r="C649" s="246"/>
      <c r="D649" s="230" t="s">
        <v>163</v>
      </c>
      <c r="E649" s="247" t="s">
        <v>19</v>
      </c>
      <c r="F649" s="248" t="s">
        <v>657</v>
      </c>
      <c r="G649" s="246"/>
      <c r="H649" s="249">
        <v>3.8112</v>
      </c>
      <c r="I649" s="250"/>
      <c r="J649" s="246"/>
      <c r="K649" s="246"/>
      <c r="L649" s="251"/>
      <c r="M649" s="252"/>
      <c r="N649" s="253"/>
      <c r="O649" s="253"/>
      <c r="P649" s="253"/>
      <c r="Q649" s="253"/>
      <c r="R649" s="253"/>
      <c r="S649" s="253"/>
      <c r="T649" s="25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T649" s="255" t="s">
        <v>163</v>
      </c>
      <c r="AU649" s="255" t="s">
        <v>81</v>
      </c>
      <c r="AV649" s="14" t="s">
        <v>81</v>
      </c>
      <c r="AW649" s="14" t="s">
        <v>36</v>
      </c>
      <c r="AX649" s="14" t="s">
        <v>73</v>
      </c>
      <c r="AY649" s="255" t="s">
        <v>152</v>
      </c>
    </row>
    <row r="650" spans="1:51" s="13" customFormat="1" ht="12">
      <c r="A650" s="13"/>
      <c r="B650" s="235"/>
      <c r="C650" s="236"/>
      <c r="D650" s="230" t="s">
        <v>163</v>
      </c>
      <c r="E650" s="237" t="s">
        <v>19</v>
      </c>
      <c r="F650" s="238" t="s">
        <v>658</v>
      </c>
      <c r="G650" s="236"/>
      <c r="H650" s="237" t="s">
        <v>19</v>
      </c>
      <c r="I650" s="239"/>
      <c r="J650" s="236"/>
      <c r="K650" s="236"/>
      <c r="L650" s="240"/>
      <c r="M650" s="241"/>
      <c r="N650" s="242"/>
      <c r="O650" s="242"/>
      <c r="P650" s="242"/>
      <c r="Q650" s="242"/>
      <c r="R650" s="242"/>
      <c r="S650" s="242"/>
      <c r="T650" s="24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T650" s="244" t="s">
        <v>163</v>
      </c>
      <c r="AU650" s="244" t="s">
        <v>81</v>
      </c>
      <c r="AV650" s="13" t="s">
        <v>79</v>
      </c>
      <c r="AW650" s="13" t="s">
        <v>36</v>
      </c>
      <c r="AX650" s="13" t="s">
        <v>73</v>
      </c>
      <c r="AY650" s="244" t="s">
        <v>152</v>
      </c>
    </row>
    <row r="651" spans="1:51" s="13" customFormat="1" ht="12">
      <c r="A651" s="13"/>
      <c r="B651" s="235"/>
      <c r="C651" s="236"/>
      <c r="D651" s="230" t="s">
        <v>163</v>
      </c>
      <c r="E651" s="237" t="s">
        <v>19</v>
      </c>
      <c r="F651" s="238" t="s">
        <v>659</v>
      </c>
      <c r="G651" s="236"/>
      <c r="H651" s="237" t="s">
        <v>19</v>
      </c>
      <c r="I651" s="239"/>
      <c r="J651" s="236"/>
      <c r="K651" s="236"/>
      <c r="L651" s="240"/>
      <c r="M651" s="241"/>
      <c r="N651" s="242"/>
      <c r="O651" s="242"/>
      <c r="P651" s="242"/>
      <c r="Q651" s="242"/>
      <c r="R651" s="242"/>
      <c r="S651" s="242"/>
      <c r="T651" s="24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T651" s="244" t="s">
        <v>163</v>
      </c>
      <c r="AU651" s="244" t="s">
        <v>81</v>
      </c>
      <c r="AV651" s="13" t="s">
        <v>79</v>
      </c>
      <c r="AW651" s="13" t="s">
        <v>36</v>
      </c>
      <c r="AX651" s="13" t="s">
        <v>73</v>
      </c>
      <c r="AY651" s="244" t="s">
        <v>152</v>
      </c>
    </row>
    <row r="652" spans="1:51" s="14" customFormat="1" ht="12">
      <c r="A652" s="14"/>
      <c r="B652" s="245"/>
      <c r="C652" s="246"/>
      <c r="D652" s="230" t="s">
        <v>163</v>
      </c>
      <c r="E652" s="247" t="s">
        <v>19</v>
      </c>
      <c r="F652" s="248" t="s">
        <v>660</v>
      </c>
      <c r="G652" s="246"/>
      <c r="H652" s="249">
        <v>1.9332</v>
      </c>
      <c r="I652" s="250"/>
      <c r="J652" s="246"/>
      <c r="K652" s="246"/>
      <c r="L652" s="251"/>
      <c r="M652" s="252"/>
      <c r="N652" s="253"/>
      <c r="O652" s="253"/>
      <c r="P652" s="253"/>
      <c r="Q652" s="253"/>
      <c r="R652" s="253"/>
      <c r="S652" s="253"/>
      <c r="T652" s="25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T652" s="255" t="s">
        <v>163</v>
      </c>
      <c r="AU652" s="255" t="s">
        <v>81</v>
      </c>
      <c r="AV652" s="14" t="s">
        <v>81</v>
      </c>
      <c r="AW652" s="14" t="s">
        <v>36</v>
      </c>
      <c r="AX652" s="14" t="s">
        <v>73</v>
      </c>
      <c r="AY652" s="255" t="s">
        <v>152</v>
      </c>
    </row>
    <row r="653" spans="1:51" s="13" customFormat="1" ht="12">
      <c r="A653" s="13"/>
      <c r="B653" s="235"/>
      <c r="C653" s="236"/>
      <c r="D653" s="230" t="s">
        <v>163</v>
      </c>
      <c r="E653" s="237" t="s">
        <v>19</v>
      </c>
      <c r="F653" s="238" t="s">
        <v>661</v>
      </c>
      <c r="G653" s="236"/>
      <c r="H653" s="237" t="s">
        <v>19</v>
      </c>
      <c r="I653" s="239"/>
      <c r="J653" s="236"/>
      <c r="K653" s="236"/>
      <c r="L653" s="240"/>
      <c r="M653" s="241"/>
      <c r="N653" s="242"/>
      <c r="O653" s="242"/>
      <c r="P653" s="242"/>
      <c r="Q653" s="242"/>
      <c r="R653" s="242"/>
      <c r="S653" s="242"/>
      <c r="T653" s="24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T653" s="244" t="s">
        <v>163</v>
      </c>
      <c r="AU653" s="244" t="s">
        <v>81</v>
      </c>
      <c r="AV653" s="13" t="s">
        <v>79</v>
      </c>
      <c r="AW653" s="13" t="s">
        <v>36</v>
      </c>
      <c r="AX653" s="13" t="s">
        <v>73</v>
      </c>
      <c r="AY653" s="244" t="s">
        <v>152</v>
      </c>
    </row>
    <row r="654" spans="1:51" s="14" customFormat="1" ht="12">
      <c r="A654" s="14"/>
      <c r="B654" s="245"/>
      <c r="C654" s="246"/>
      <c r="D654" s="230" t="s">
        <v>163</v>
      </c>
      <c r="E654" s="247" t="s">
        <v>19</v>
      </c>
      <c r="F654" s="248" t="s">
        <v>662</v>
      </c>
      <c r="G654" s="246"/>
      <c r="H654" s="249">
        <v>2.1924</v>
      </c>
      <c r="I654" s="250"/>
      <c r="J654" s="246"/>
      <c r="K654" s="246"/>
      <c r="L654" s="251"/>
      <c r="M654" s="252"/>
      <c r="N654" s="253"/>
      <c r="O654" s="253"/>
      <c r="P654" s="253"/>
      <c r="Q654" s="253"/>
      <c r="R654" s="253"/>
      <c r="S654" s="253"/>
      <c r="T654" s="254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T654" s="255" t="s">
        <v>163</v>
      </c>
      <c r="AU654" s="255" t="s">
        <v>81</v>
      </c>
      <c r="AV654" s="14" t="s">
        <v>81</v>
      </c>
      <c r="AW654" s="14" t="s">
        <v>36</v>
      </c>
      <c r="AX654" s="14" t="s">
        <v>73</v>
      </c>
      <c r="AY654" s="255" t="s">
        <v>152</v>
      </c>
    </row>
    <row r="655" spans="1:51" s="13" customFormat="1" ht="12">
      <c r="A655" s="13"/>
      <c r="B655" s="235"/>
      <c r="C655" s="236"/>
      <c r="D655" s="230" t="s">
        <v>163</v>
      </c>
      <c r="E655" s="237" t="s">
        <v>19</v>
      </c>
      <c r="F655" s="238" t="s">
        <v>663</v>
      </c>
      <c r="G655" s="236"/>
      <c r="H655" s="237" t="s">
        <v>19</v>
      </c>
      <c r="I655" s="239"/>
      <c r="J655" s="236"/>
      <c r="K655" s="236"/>
      <c r="L655" s="240"/>
      <c r="M655" s="241"/>
      <c r="N655" s="242"/>
      <c r="O655" s="242"/>
      <c r="P655" s="242"/>
      <c r="Q655" s="242"/>
      <c r="R655" s="242"/>
      <c r="S655" s="242"/>
      <c r="T655" s="24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T655" s="244" t="s">
        <v>163</v>
      </c>
      <c r="AU655" s="244" t="s">
        <v>81</v>
      </c>
      <c r="AV655" s="13" t="s">
        <v>79</v>
      </c>
      <c r="AW655" s="13" t="s">
        <v>36</v>
      </c>
      <c r="AX655" s="13" t="s">
        <v>73</v>
      </c>
      <c r="AY655" s="244" t="s">
        <v>152</v>
      </c>
    </row>
    <row r="656" spans="1:51" s="14" customFormat="1" ht="12">
      <c r="A656" s="14"/>
      <c r="B656" s="245"/>
      <c r="C656" s="246"/>
      <c r="D656" s="230" t="s">
        <v>163</v>
      </c>
      <c r="E656" s="247" t="s">
        <v>19</v>
      </c>
      <c r="F656" s="248" t="s">
        <v>664</v>
      </c>
      <c r="G656" s="246"/>
      <c r="H656" s="249">
        <v>2.2464</v>
      </c>
      <c r="I656" s="250"/>
      <c r="J656" s="246"/>
      <c r="K656" s="246"/>
      <c r="L656" s="251"/>
      <c r="M656" s="252"/>
      <c r="N656" s="253"/>
      <c r="O656" s="253"/>
      <c r="P656" s="253"/>
      <c r="Q656" s="253"/>
      <c r="R656" s="253"/>
      <c r="S656" s="253"/>
      <c r="T656" s="254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T656" s="255" t="s">
        <v>163</v>
      </c>
      <c r="AU656" s="255" t="s">
        <v>81</v>
      </c>
      <c r="AV656" s="14" t="s">
        <v>81</v>
      </c>
      <c r="AW656" s="14" t="s">
        <v>36</v>
      </c>
      <c r="AX656" s="14" t="s">
        <v>73</v>
      </c>
      <c r="AY656" s="255" t="s">
        <v>152</v>
      </c>
    </row>
    <row r="657" spans="1:51" s="15" customFormat="1" ht="12">
      <c r="A657" s="15"/>
      <c r="B657" s="256"/>
      <c r="C657" s="257"/>
      <c r="D657" s="230" t="s">
        <v>163</v>
      </c>
      <c r="E657" s="258" t="s">
        <v>19</v>
      </c>
      <c r="F657" s="259" t="s">
        <v>167</v>
      </c>
      <c r="G657" s="257"/>
      <c r="H657" s="260">
        <v>11.5008</v>
      </c>
      <c r="I657" s="261"/>
      <c r="J657" s="257"/>
      <c r="K657" s="257"/>
      <c r="L657" s="262"/>
      <c r="M657" s="263"/>
      <c r="N657" s="264"/>
      <c r="O657" s="264"/>
      <c r="P657" s="264"/>
      <c r="Q657" s="264"/>
      <c r="R657" s="264"/>
      <c r="S657" s="264"/>
      <c r="T657" s="26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T657" s="266" t="s">
        <v>163</v>
      </c>
      <c r="AU657" s="266" t="s">
        <v>81</v>
      </c>
      <c r="AV657" s="15" t="s">
        <v>159</v>
      </c>
      <c r="AW657" s="15" t="s">
        <v>36</v>
      </c>
      <c r="AX657" s="15" t="s">
        <v>79</v>
      </c>
      <c r="AY657" s="266" t="s">
        <v>152</v>
      </c>
    </row>
    <row r="658" spans="1:65" s="2" customFormat="1" ht="14.4" customHeight="1">
      <c r="A658" s="40"/>
      <c r="B658" s="41"/>
      <c r="C658" s="217" t="s">
        <v>1044</v>
      </c>
      <c r="D658" s="217" t="s">
        <v>154</v>
      </c>
      <c r="E658" s="218" t="s">
        <v>1045</v>
      </c>
      <c r="F658" s="219" t="s">
        <v>1046</v>
      </c>
      <c r="G658" s="220" t="s">
        <v>183</v>
      </c>
      <c r="H658" s="221">
        <v>2.436</v>
      </c>
      <c r="I658" s="222"/>
      <c r="J658" s="223">
        <f>ROUND(I658*H658,2)</f>
        <v>0</v>
      </c>
      <c r="K658" s="219" t="s">
        <v>158</v>
      </c>
      <c r="L658" s="46"/>
      <c r="M658" s="224" t="s">
        <v>19</v>
      </c>
      <c r="N658" s="225" t="s">
        <v>44</v>
      </c>
      <c r="O658" s="86"/>
      <c r="P658" s="226">
        <f>O658*H658</f>
        <v>0</v>
      </c>
      <c r="Q658" s="226">
        <v>0</v>
      </c>
      <c r="R658" s="226">
        <f>Q658*H658</f>
        <v>0</v>
      </c>
      <c r="S658" s="226">
        <v>0</v>
      </c>
      <c r="T658" s="227">
        <f>S658*H658</f>
        <v>0</v>
      </c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  <c r="AE658" s="40"/>
      <c r="AR658" s="228" t="s">
        <v>159</v>
      </c>
      <c r="AT658" s="228" t="s">
        <v>154</v>
      </c>
      <c r="AU658" s="228" t="s">
        <v>81</v>
      </c>
      <c r="AY658" s="19" t="s">
        <v>152</v>
      </c>
      <c r="BE658" s="229">
        <f>IF(N658="základní",J658,0)</f>
        <v>0</v>
      </c>
      <c r="BF658" s="229">
        <f>IF(N658="snížená",J658,0)</f>
        <v>0</v>
      </c>
      <c r="BG658" s="229">
        <f>IF(N658="zákl. přenesená",J658,0)</f>
        <v>0</v>
      </c>
      <c r="BH658" s="229">
        <f>IF(N658="sníž. přenesená",J658,0)</f>
        <v>0</v>
      </c>
      <c r="BI658" s="229">
        <f>IF(N658="nulová",J658,0)</f>
        <v>0</v>
      </c>
      <c r="BJ658" s="19" t="s">
        <v>79</v>
      </c>
      <c r="BK658" s="229">
        <f>ROUND(I658*H658,2)</f>
        <v>0</v>
      </c>
      <c r="BL658" s="19" t="s">
        <v>159</v>
      </c>
      <c r="BM658" s="228" t="s">
        <v>1047</v>
      </c>
    </row>
    <row r="659" spans="1:47" s="2" customFormat="1" ht="12">
      <c r="A659" s="40"/>
      <c r="B659" s="41"/>
      <c r="C659" s="42"/>
      <c r="D659" s="230" t="s">
        <v>161</v>
      </c>
      <c r="E659" s="42"/>
      <c r="F659" s="231" t="s">
        <v>1048</v>
      </c>
      <c r="G659" s="42"/>
      <c r="H659" s="42"/>
      <c r="I659" s="232"/>
      <c r="J659" s="42"/>
      <c r="K659" s="42"/>
      <c r="L659" s="46"/>
      <c r="M659" s="233"/>
      <c r="N659" s="234"/>
      <c r="O659" s="86"/>
      <c r="P659" s="86"/>
      <c r="Q659" s="86"/>
      <c r="R659" s="86"/>
      <c r="S659" s="86"/>
      <c r="T659" s="87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  <c r="AE659" s="40"/>
      <c r="AT659" s="19" t="s">
        <v>161</v>
      </c>
      <c r="AU659" s="19" t="s">
        <v>81</v>
      </c>
    </row>
    <row r="660" spans="1:51" s="13" customFormat="1" ht="12">
      <c r="A660" s="13"/>
      <c r="B660" s="235"/>
      <c r="C660" s="236"/>
      <c r="D660" s="230" t="s">
        <v>163</v>
      </c>
      <c r="E660" s="237" t="s">
        <v>19</v>
      </c>
      <c r="F660" s="238" t="s">
        <v>783</v>
      </c>
      <c r="G660" s="236"/>
      <c r="H660" s="237" t="s">
        <v>19</v>
      </c>
      <c r="I660" s="239"/>
      <c r="J660" s="236"/>
      <c r="K660" s="236"/>
      <c r="L660" s="240"/>
      <c r="M660" s="241"/>
      <c r="N660" s="242"/>
      <c r="O660" s="242"/>
      <c r="P660" s="242"/>
      <c r="Q660" s="242"/>
      <c r="R660" s="242"/>
      <c r="S660" s="242"/>
      <c r="T660" s="24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T660" s="244" t="s">
        <v>163</v>
      </c>
      <c r="AU660" s="244" t="s">
        <v>81</v>
      </c>
      <c r="AV660" s="13" t="s">
        <v>79</v>
      </c>
      <c r="AW660" s="13" t="s">
        <v>36</v>
      </c>
      <c r="AX660" s="13" t="s">
        <v>73</v>
      </c>
      <c r="AY660" s="244" t="s">
        <v>152</v>
      </c>
    </row>
    <row r="661" spans="1:51" s="13" customFormat="1" ht="12">
      <c r="A661" s="13"/>
      <c r="B661" s="235"/>
      <c r="C661" s="236"/>
      <c r="D661" s="230" t="s">
        <v>163</v>
      </c>
      <c r="E661" s="237" t="s">
        <v>19</v>
      </c>
      <c r="F661" s="238" t="s">
        <v>784</v>
      </c>
      <c r="G661" s="236"/>
      <c r="H661" s="237" t="s">
        <v>19</v>
      </c>
      <c r="I661" s="239"/>
      <c r="J661" s="236"/>
      <c r="K661" s="236"/>
      <c r="L661" s="240"/>
      <c r="M661" s="241"/>
      <c r="N661" s="242"/>
      <c r="O661" s="242"/>
      <c r="P661" s="242"/>
      <c r="Q661" s="242"/>
      <c r="R661" s="242"/>
      <c r="S661" s="242"/>
      <c r="T661" s="24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T661" s="244" t="s">
        <v>163</v>
      </c>
      <c r="AU661" s="244" t="s">
        <v>81</v>
      </c>
      <c r="AV661" s="13" t="s">
        <v>79</v>
      </c>
      <c r="AW661" s="13" t="s">
        <v>36</v>
      </c>
      <c r="AX661" s="13" t="s">
        <v>73</v>
      </c>
      <c r="AY661" s="244" t="s">
        <v>152</v>
      </c>
    </row>
    <row r="662" spans="1:51" s="14" customFormat="1" ht="12">
      <c r="A662" s="14"/>
      <c r="B662" s="245"/>
      <c r="C662" s="246"/>
      <c r="D662" s="230" t="s">
        <v>163</v>
      </c>
      <c r="E662" s="247" t="s">
        <v>19</v>
      </c>
      <c r="F662" s="248" t="s">
        <v>1049</v>
      </c>
      <c r="G662" s="246"/>
      <c r="H662" s="249">
        <v>1.34778</v>
      </c>
      <c r="I662" s="250"/>
      <c r="J662" s="246"/>
      <c r="K662" s="246"/>
      <c r="L662" s="251"/>
      <c r="M662" s="252"/>
      <c r="N662" s="253"/>
      <c r="O662" s="253"/>
      <c r="P662" s="253"/>
      <c r="Q662" s="253"/>
      <c r="R662" s="253"/>
      <c r="S662" s="253"/>
      <c r="T662" s="254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T662" s="255" t="s">
        <v>163</v>
      </c>
      <c r="AU662" s="255" t="s">
        <v>81</v>
      </c>
      <c r="AV662" s="14" t="s">
        <v>81</v>
      </c>
      <c r="AW662" s="14" t="s">
        <v>36</v>
      </c>
      <c r="AX662" s="14" t="s">
        <v>73</v>
      </c>
      <c r="AY662" s="255" t="s">
        <v>152</v>
      </c>
    </row>
    <row r="663" spans="1:51" s="13" customFormat="1" ht="12">
      <c r="A663" s="13"/>
      <c r="B663" s="235"/>
      <c r="C663" s="236"/>
      <c r="D663" s="230" t="s">
        <v>163</v>
      </c>
      <c r="E663" s="237" t="s">
        <v>19</v>
      </c>
      <c r="F663" s="238" t="s">
        <v>990</v>
      </c>
      <c r="G663" s="236"/>
      <c r="H663" s="237" t="s">
        <v>19</v>
      </c>
      <c r="I663" s="239"/>
      <c r="J663" s="236"/>
      <c r="K663" s="236"/>
      <c r="L663" s="240"/>
      <c r="M663" s="241"/>
      <c r="N663" s="242"/>
      <c r="O663" s="242"/>
      <c r="P663" s="242"/>
      <c r="Q663" s="242"/>
      <c r="R663" s="242"/>
      <c r="S663" s="242"/>
      <c r="T663" s="24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T663" s="244" t="s">
        <v>163</v>
      </c>
      <c r="AU663" s="244" t="s">
        <v>81</v>
      </c>
      <c r="AV663" s="13" t="s">
        <v>79</v>
      </c>
      <c r="AW663" s="13" t="s">
        <v>36</v>
      </c>
      <c r="AX663" s="13" t="s">
        <v>73</v>
      </c>
      <c r="AY663" s="244" t="s">
        <v>152</v>
      </c>
    </row>
    <row r="664" spans="1:51" s="13" customFormat="1" ht="12">
      <c r="A664" s="13"/>
      <c r="B664" s="235"/>
      <c r="C664" s="236"/>
      <c r="D664" s="230" t="s">
        <v>163</v>
      </c>
      <c r="E664" s="237" t="s">
        <v>19</v>
      </c>
      <c r="F664" s="238" t="s">
        <v>651</v>
      </c>
      <c r="G664" s="236"/>
      <c r="H664" s="237" t="s">
        <v>19</v>
      </c>
      <c r="I664" s="239"/>
      <c r="J664" s="236"/>
      <c r="K664" s="236"/>
      <c r="L664" s="240"/>
      <c r="M664" s="241"/>
      <c r="N664" s="242"/>
      <c r="O664" s="242"/>
      <c r="P664" s="242"/>
      <c r="Q664" s="242"/>
      <c r="R664" s="242"/>
      <c r="S664" s="242"/>
      <c r="T664" s="24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T664" s="244" t="s">
        <v>163</v>
      </c>
      <c r="AU664" s="244" t="s">
        <v>81</v>
      </c>
      <c r="AV664" s="13" t="s">
        <v>79</v>
      </c>
      <c r="AW664" s="13" t="s">
        <v>36</v>
      </c>
      <c r="AX664" s="13" t="s">
        <v>73</v>
      </c>
      <c r="AY664" s="244" t="s">
        <v>152</v>
      </c>
    </row>
    <row r="665" spans="1:51" s="14" customFormat="1" ht="12">
      <c r="A665" s="14"/>
      <c r="B665" s="245"/>
      <c r="C665" s="246"/>
      <c r="D665" s="230" t="s">
        <v>163</v>
      </c>
      <c r="E665" s="247" t="s">
        <v>19</v>
      </c>
      <c r="F665" s="248" t="s">
        <v>1050</v>
      </c>
      <c r="G665" s="246"/>
      <c r="H665" s="249">
        <v>1.088</v>
      </c>
      <c r="I665" s="250"/>
      <c r="J665" s="246"/>
      <c r="K665" s="246"/>
      <c r="L665" s="251"/>
      <c r="M665" s="252"/>
      <c r="N665" s="253"/>
      <c r="O665" s="253"/>
      <c r="P665" s="253"/>
      <c r="Q665" s="253"/>
      <c r="R665" s="253"/>
      <c r="S665" s="253"/>
      <c r="T665" s="254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T665" s="255" t="s">
        <v>163</v>
      </c>
      <c r="AU665" s="255" t="s">
        <v>81</v>
      </c>
      <c r="AV665" s="14" t="s">
        <v>81</v>
      </c>
      <c r="AW665" s="14" t="s">
        <v>36</v>
      </c>
      <c r="AX665" s="14" t="s">
        <v>73</v>
      </c>
      <c r="AY665" s="255" t="s">
        <v>152</v>
      </c>
    </row>
    <row r="666" spans="1:51" s="15" customFormat="1" ht="12">
      <c r="A666" s="15"/>
      <c r="B666" s="256"/>
      <c r="C666" s="257"/>
      <c r="D666" s="230" t="s">
        <v>163</v>
      </c>
      <c r="E666" s="258" t="s">
        <v>19</v>
      </c>
      <c r="F666" s="259" t="s">
        <v>167</v>
      </c>
      <c r="G666" s="257"/>
      <c r="H666" s="260">
        <v>2.4357800000000003</v>
      </c>
      <c r="I666" s="261"/>
      <c r="J666" s="257"/>
      <c r="K666" s="257"/>
      <c r="L666" s="262"/>
      <c r="M666" s="263"/>
      <c r="N666" s="264"/>
      <c r="O666" s="264"/>
      <c r="P666" s="264"/>
      <c r="Q666" s="264"/>
      <c r="R666" s="264"/>
      <c r="S666" s="264"/>
      <c r="T666" s="26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T666" s="266" t="s">
        <v>163</v>
      </c>
      <c r="AU666" s="266" t="s">
        <v>81</v>
      </c>
      <c r="AV666" s="15" t="s">
        <v>159</v>
      </c>
      <c r="AW666" s="15" t="s">
        <v>36</v>
      </c>
      <c r="AX666" s="15" t="s">
        <v>79</v>
      </c>
      <c r="AY666" s="266" t="s">
        <v>152</v>
      </c>
    </row>
    <row r="667" spans="1:65" s="2" customFormat="1" ht="14.4" customHeight="1">
      <c r="A667" s="40"/>
      <c r="B667" s="41"/>
      <c r="C667" s="217" t="s">
        <v>1051</v>
      </c>
      <c r="D667" s="217" t="s">
        <v>154</v>
      </c>
      <c r="E667" s="218" t="s">
        <v>1052</v>
      </c>
      <c r="F667" s="219" t="s">
        <v>1053</v>
      </c>
      <c r="G667" s="220" t="s">
        <v>183</v>
      </c>
      <c r="H667" s="221">
        <v>11.501</v>
      </c>
      <c r="I667" s="222"/>
      <c r="J667" s="223">
        <f>ROUND(I667*H667,2)</f>
        <v>0</v>
      </c>
      <c r="K667" s="219" t="s">
        <v>158</v>
      </c>
      <c r="L667" s="46"/>
      <c r="M667" s="224" t="s">
        <v>19</v>
      </c>
      <c r="N667" s="225" t="s">
        <v>44</v>
      </c>
      <c r="O667" s="86"/>
      <c r="P667" s="226">
        <f>O667*H667</f>
        <v>0</v>
      </c>
      <c r="Q667" s="226">
        <v>2.48157</v>
      </c>
      <c r="R667" s="226">
        <f>Q667*H667</f>
        <v>28.54053657</v>
      </c>
      <c r="S667" s="226">
        <v>0</v>
      </c>
      <c r="T667" s="227">
        <f>S667*H667</f>
        <v>0</v>
      </c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  <c r="AE667" s="40"/>
      <c r="AR667" s="228" t="s">
        <v>159</v>
      </c>
      <c r="AT667" s="228" t="s">
        <v>154</v>
      </c>
      <c r="AU667" s="228" t="s">
        <v>81</v>
      </c>
      <c r="AY667" s="19" t="s">
        <v>152</v>
      </c>
      <c r="BE667" s="229">
        <f>IF(N667="základní",J667,0)</f>
        <v>0</v>
      </c>
      <c r="BF667" s="229">
        <f>IF(N667="snížená",J667,0)</f>
        <v>0</v>
      </c>
      <c r="BG667" s="229">
        <f>IF(N667="zákl. přenesená",J667,0)</f>
        <v>0</v>
      </c>
      <c r="BH667" s="229">
        <f>IF(N667="sníž. přenesená",J667,0)</f>
        <v>0</v>
      </c>
      <c r="BI667" s="229">
        <f>IF(N667="nulová",J667,0)</f>
        <v>0</v>
      </c>
      <c r="BJ667" s="19" t="s">
        <v>79</v>
      </c>
      <c r="BK667" s="229">
        <f>ROUND(I667*H667,2)</f>
        <v>0</v>
      </c>
      <c r="BL667" s="19" t="s">
        <v>159</v>
      </c>
      <c r="BM667" s="228" t="s">
        <v>1054</v>
      </c>
    </row>
    <row r="668" spans="1:47" s="2" customFormat="1" ht="12">
      <c r="A668" s="40"/>
      <c r="B668" s="41"/>
      <c r="C668" s="42"/>
      <c r="D668" s="230" t="s">
        <v>161</v>
      </c>
      <c r="E668" s="42"/>
      <c r="F668" s="231" t="s">
        <v>1055</v>
      </c>
      <c r="G668" s="42"/>
      <c r="H668" s="42"/>
      <c r="I668" s="232"/>
      <c r="J668" s="42"/>
      <c r="K668" s="42"/>
      <c r="L668" s="46"/>
      <c r="M668" s="233"/>
      <c r="N668" s="234"/>
      <c r="O668" s="86"/>
      <c r="P668" s="86"/>
      <c r="Q668" s="86"/>
      <c r="R668" s="86"/>
      <c r="S668" s="86"/>
      <c r="T668" s="87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  <c r="AE668" s="40"/>
      <c r="AT668" s="19" t="s">
        <v>161</v>
      </c>
      <c r="AU668" s="19" t="s">
        <v>81</v>
      </c>
    </row>
    <row r="669" spans="1:51" s="13" customFormat="1" ht="12">
      <c r="A669" s="13"/>
      <c r="B669" s="235"/>
      <c r="C669" s="236"/>
      <c r="D669" s="230" t="s">
        <v>163</v>
      </c>
      <c r="E669" s="237" t="s">
        <v>19</v>
      </c>
      <c r="F669" s="238" t="s">
        <v>1056</v>
      </c>
      <c r="G669" s="236"/>
      <c r="H669" s="237" t="s">
        <v>19</v>
      </c>
      <c r="I669" s="239"/>
      <c r="J669" s="236"/>
      <c r="K669" s="236"/>
      <c r="L669" s="240"/>
      <c r="M669" s="241"/>
      <c r="N669" s="242"/>
      <c r="O669" s="242"/>
      <c r="P669" s="242"/>
      <c r="Q669" s="242"/>
      <c r="R669" s="242"/>
      <c r="S669" s="242"/>
      <c r="T669" s="24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T669" s="244" t="s">
        <v>163</v>
      </c>
      <c r="AU669" s="244" t="s">
        <v>81</v>
      </c>
      <c r="AV669" s="13" t="s">
        <v>79</v>
      </c>
      <c r="AW669" s="13" t="s">
        <v>36</v>
      </c>
      <c r="AX669" s="13" t="s">
        <v>73</v>
      </c>
      <c r="AY669" s="244" t="s">
        <v>152</v>
      </c>
    </row>
    <row r="670" spans="1:51" s="14" customFormat="1" ht="12">
      <c r="A670" s="14"/>
      <c r="B670" s="245"/>
      <c r="C670" s="246"/>
      <c r="D670" s="230" t="s">
        <v>163</v>
      </c>
      <c r="E670" s="247" t="s">
        <v>19</v>
      </c>
      <c r="F670" s="248" t="s">
        <v>1057</v>
      </c>
      <c r="G670" s="246"/>
      <c r="H670" s="249">
        <v>11.501</v>
      </c>
      <c r="I670" s="250"/>
      <c r="J670" s="246"/>
      <c r="K670" s="246"/>
      <c r="L670" s="251"/>
      <c r="M670" s="252"/>
      <c r="N670" s="253"/>
      <c r="O670" s="253"/>
      <c r="P670" s="253"/>
      <c r="Q670" s="253"/>
      <c r="R670" s="253"/>
      <c r="S670" s="253"/>
      <c r="T670" s="254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T670" s="255" t="s">
        <v>163</v>
      </c>
      <c r="AU670" s="255" t="s">
        <v>81</v>
      </c>
      <c r="AV670" s="14" t="s">
        <v>81</v>
      </c>
      <c r="AW670" s="14" t="s">
        <v>36</v>
      </c>
      <c r="AX670" s="14" t="s">
        <v>79</v>
      </c>
      <c r="AY670" s="255" t="s">
        <v>152</v>
      </c>
    </row>
    <row r="671" spans="1:65" s="2" customFormat="1" ht="14.4" customHeight="1">
      <c r="A671" s="40"/>
      <c r="B671" s="41"/>
      <c r="C671" s="217" t="s">
        <v>1058</v>
      </c>
      <c r="D671" s="217" t="s">
        <v>154</v>
      </c>
      <c r="E671" s="218" t="s">
        <v>1059</v>
      </c>
      <c r="F671" s="219" t="s">
        <v>1060</v>
      </c>
      <c r="G671" s="220" t="s">
        <v>183</v>
      </c>
      <c r="H671" s="221">
        <v>88.51</v>
      </c>
      <c r="I671" s="222"/>
      <c r="J671" s="223">
        <f>ROUND(I671*H671,2)</f>
        <v>0</v>
      </c>
      <c r="K671" s="219" t="s">
        <v>158</v>
      </c>
      <c r="L671" s="46"/>
      <c r="M671" s="224" t="s">
        <v>19</v>
      </c>
      <c r="N671" s="225" t="s">
        <v>44</v>
      </c>
      <c r="O671" s="86"/>
      <c r="P671" s="226">
        <f>O671*H671</f>
        <v>0</v>
      </c>
      <c r="Q671" s="226">
        <v>1.9968</v>
      </c>
      <c r="R671" s="226">
        <f>Q671*H671</f>
        <v>176.736768</v>
      </c>
      <c r="S671" s="226">
        <v>0</v>
      </c>
      <c r="T671" s="227">
        <f>S671*H671</f>
        <v>0</v>
      </c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  <c r="AE671" s="40"/>
      <c r="AR671" s="228" t="s">
        <v>159</v>
      </c>
      <c r="AT671" s="228" t="s">
        <v>154</v>
      </c>
      <c r="AU671" s="228" t="s">
        <v>81</v>
      </c>
      <c r="AY671" s="19" t="s">
        <v>152</v>
      </c>
      <c r="BE671" s="229">
        <f>IF(N671="základní",J671,0)</f>
        <v>0</v>
      </c>
      <c r="BF671" s="229">
        <f>IF(N671="snížená",J671,0)</f>
        <v>0</v>
      </c>
      <c r="BG671" s="229">
        <f>IF(N671="zákl. přenesená",J671,0)</f>
        <v>0</v>
      </c>
      <c r="BH671" s="229">
        <f>IF(N671="sníž. přenesená",J671,0)</f>
        <v>0</v>
      </c>
      <c r="BI671" s="229">
        <f>IF(N671="nulová",J671,0)</f>
        <v>0</v>
      </c>
      <c r="BJ671" s="19" t="s">
        <v>79</v>
      </c>
      <c r="BK671" s="229">
        <f>ROUND(I671*H671,2)</f>
        <v>0</v>
      </c>
      <c r="BL671" s="19" t="s">
        <v>159</v>
      </c>
      <c r="BM671" s="228" t="s">
        <v>1061</v>
      </c>
    </row>
    <row r="672" spans="1:47" s="2" customFormat="1" ht="12">
      <c r="A672" s="40"/>
      <c r="B672" s="41"/>
      <c r="C672" s="42"/>
      <c r="D672" s="230" t="s">
        <v>161</v>
      </c>
      <c r="E672" s="42"/>
      <c r="F672" s="231" t="s">
        <v>1062</v>
      </c>
      <c r="G672" s="42"/>
      <c r="H672" s="42"/>
      <c r="I672" s="232"/>
      <c r="J672" s="42"/>
      <c r="K672" s="42"/>
      <c r="L672" s="46"/>
      <c r="M672" s="233"/>
      <c r="N672" s="234"/>
      <c r="O672" s="86"/>
      <c r="P672" s="86"/>
      <c r="Q672" s="86"/>
      <c r="R672" s="86"/>
      <c r="S672" s="86"/>
      <c r="T672" s="87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  <c r="AE672" s="40"/>
      <c r="AT672" s="19" t="s">
        <v>161</v>
      </c>
      <c r="AU672" s="19" t="s">
        <v>81</v>
      </c>
    </row>
    <row r="673" spans="1:51" s="13" customFormat="1" ht="12">
      <c r="A673" s="13"/>
      <c r="B673" s="235"/>
      <c r="C673" s="236"/>
      <c r="D673" s="230" t="s">
        <v>163</v>
      </c>
      <c r="E673" s="237" t="s">
        <v>19</v>
      </c>
      <c r="F673" s="238" t="s">
        <v>1063</v>
      </c>
      <c r="G673" s="236"/>
      <c r="H673" s="237" t="s">
        <v>19</v>
      </c>
      <c r="I673" s="239"/>
      <c r="J673" s="236"/>
      <c r="K673" s="236"/>
      <c r="L673" s="240"/>
      <c r="M673" s="241"/>
      <c r="N673" s="242"/>
      <c r="O673" s="242"/>
      <c r="P673" s="242"/>
      <c r="Q673" s="242"/>
      <c r="R673" s="242"/>
      <c r="S673" s="242"/>
      <c r="T673" s="24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T673" s="244" t="s">
        <v>163</v>
      </c>
      <c r="AU673" s="244" t="s">
        <v>81</v>
      </c>
      <c r="AV673" s="13" t="s">
        <v>79</v>
      </c>
      <c r="AW673" s="13" t="s">
        <v>36</v>
      </c>
      <c r="AX673" s="13" t="s">
        <v>73</v>
      </c>
      <c r="AY673" s="244" t="s">
        <v>152</v>
      </c>
    </row>
    <row r="674" spans="1:51" s="14" customFormat="1" ht="12">
      <c r="A674" s="14"/>
      <c r="B674" s="245"/>
      <c r="C674" s="246"/>
      <c r="D674" s="230" t="s">
        <v>163</v>
      </c>
      <c r="E674" s="247" t="s">
        <v>19</v>
      </c>
      <c r="F674" s="248" t="s">
        <v>1064</v>
      </c>
      <c r="G674" s="246"/>
      <c r="H674" s="249">
        <v>88</v>
      </c>
      <c r="I674" s="250"/>
      <c r="J674" s="246"/>
      <c r="K674" s="246"/>
      <c r="L674" s="251"/>
      <c r="M674" s="252"/>
      <c r="N674" s="253"/>
      <c r="O674" s="253"/>
      <c r="P674" s="253"/>
      <c r="Q674" s="253"/>
      <c r="R674" s="253"/>
      <c r="S674" s="253"/>
      <c r="T674" s="254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T674" s="255" t="s">
        <v>163</v>
      </c>
      <c r="AU674" s="255" t="s">
        <v>81</v>
      </c>
      <c r="AV674" s="14" t="s">
        <v>81</v>
      </c>
      <c r="AW674" s="14" t="s">
        <v>36</v>
      </c>
      <c r="AX674" s="14" t="s">
        <v>73</v>
      </c>
      <c r="AY674" s="255" t="s">
        <v>152</v>
      </c>
    </row>
    <row r="675" spans="1:51" s="13" customFormat="1" ht="12">
      <c r="A675" s="13"/>
      <c r="B675" s="235"/>
      <c r="C675" s="236"/>
      <c r="D675" s="230" t="s">
        <v>163</v>
      </c>
      <c r="E675" s="237" t="s">
        <v>19</v>
      </c>
      <c r="F675" s="238" t="s">
        <v>643</v>
      </c>
      <c r="G675" s="236"/>
      <c r="H675" s="237" t="s">
        <v>19</v>
      </c>
      <c r="I675" s="239"/>
      <c r="J675" s="236"/>
      <c r="K675" s="236"/>
      <c r="L675" s="240"/>
      <c r="M675" s="241"/>
      <c r="N675" s="242"/>
      <c r="O675" s="242"/>
      <c r="P675" s="242"/>
      <c r="Q675" s="242"/>
      <c r="R675" s="242"/>
      <c r="S675" s="242"/>
      <c r="T675" s="24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T675" s="244" t="s">
        <v>163</v>
      </c>
      <c r="AU675" s="244" t="s">
        <v>81</v>
      </c>
      <c r="AV675" s="13" t="s">
        <v>79</v>
      </c>
      <c r="AW675" s="13" t="s">
        <v>36</v>
      </c>
      <c r="AX675" s="13" t="s">
        <v>73</v>
      </c>
      <c r="AY675" s="244" t="s">
        <v>152</v>
      </c>
    </row>
    <row r="676" spans="1:51" s="14" customFormat="1" ht="12">
      <c r="A676" s="14"/>
      <c r="B676" s="245"/>
      <c r="C676" s="246"/>
      <c r="D676" s="230" t="s">
        <v>163</v>
      </c>
      <c r="E676" s="247" t="s">
        <v>19</v>
      </c>
      <c r="F676" s="248" t="s">
        <v>1065</v>
      </c>
      <c r="G676" s="246"/>
      <c r="H676" s="249">
        <v>0.51</v>
      </c>
      <c r="I676" s="250"/>
      <c r="J676" s="246"/>
      <c r="K676" s="246"/>
      <c r="L676" s="251"/>
      <c r="M676" s="252"/>
      <c r="N676" s="253"/>
      <c r="O676" s="253"/>
      <c r="P676" s="253"/>
      <c r="Q676" s="253"/>
      <c r="R676" s="253"/>
      <c r="S676" s="253"/>
      <c r="T676" s="254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T676" s="255" t="s">
        <v>163</v>
      </c>
      <c r="AU676" s="255" t="s">
        <v>81</v>
      </c>
      <c r="AV676" s="14" t="s">
        <v>81</v>
      </c>
      <c r="AW676" s="14" t="s">
        <v>36</v>
      </c>
      <c r="AX676" s="14" t="s">
        <v>73</v>
      </c>
      <c r="AY676" s="255" t="s">
        <v>152</v>
      </c>
    </row>
    <row r="677" spans="1:51" s="15" customFormat="1" ht="12">
      <c r="A677" s="15"/>
      <c r="B677" s="256"/>
      <c r="C677" s="257"/>
      <c r="D677" s="230" t="s">
        <v>163</v>
      </c>
      <c r="E677" s="258" t="s">
        <v>19</v>
      </c>
      <c r="F677" s="259" t="s">
        <v>167</v>
      </c>
      <c r="G677" s="257"/>
      <c r="H677" s="260">
        <v>88.51</v>
      </c>
      <c r="I677" s="261"/>
      <c r="J677" s="257"/>
      <c r="K677" s="257"/>
      <c r="L677" s="262"/>
      <c r="M677" s="263"/>
      <c r="N677" s="264"/>
      <c r="O677" s="264"/>
      <c r="P677" s="264"/>
      <c r="Q677" s="264"/>
      <c r="R677" s="264"/>
      <c r="S677" s="264"/>
      <c r="T677" s="26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T677" s="266" t="s">
        <v>163</v>
      </c>
      <c r="AU677" s="266" t="s">
        <v>81</v>
      </c>
      <c r="AV677" s="15" t="s">
        <v>159</v>
      </c>
      <c r="AW677" s="15" t="s">
        <v>36</v>
      </c>
      <c r="AX677" s="15" t="s">
        <v>79</v>
      </c>
      <c r="AY677" s="266" t="s">
        <v>152</v>
      </c>
    </row>
    <row r="678" spans="1:65" s="2" customFormat="1" ht="14.4" customHeight="1">
      <c r="A678" s="40"/>
      <c r="B678" s="41"/>
      <c r="C678" s="217" t="s">
        <v>1064</v>
      </c>
      <c r="D678" s="217" t="s">
        <v>154</v>
      </c>
      <c r="E678" s="218" t="s">
        <v>1066</v>
      </c>
      <c r="F678" s="219" t="s">
        <v>1067</v>
      </c>
      <c r="G678" s="220" t="s">
        <v>157</v>
      </c>
      <c r="H678" s="221">
        <v>431.7</v>
      </c>
      <c r="I678" s="222"/>
      <c r="J678" s="223">
        <f>ROUND(I678*H678,2)</f>
        <v>0</v>
      </c>
      <c r="K678" s="219" t="s">
        <v>158</v>
      </c>
      <c r="L678" s="46"/>
      <c r="M678" s="224" t="s">
        <v>19</v>
      </c>
      <c r="N678" s="225" t="s">
        <v>44</v>
      </c>
      <c r="O678" s="86"/>
      <c r="P678" s="226">
        <f>O678*H678</f>
        <v>0</v>
      </c>
      <c r="Q678" s="226">
        <v>0</v>
      </c>
      <c r="R678" s="226">
        <f>Q678*H678</f>
        <v>0</v>
      </c>
      <c r="S678" s="226">
        <v>0</v>
      </c>
      <c r="T678" s="227">
        <f>S678*H678</f>
        <v>0</v>
      </c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  <c r="AE678" s="40"/>
      <c r="AR678" s="228" t="s">
        <v>159</v>
      </c>
      <c r="AT678" s="228" t="s">
        <v>154</v>
      </c>
      <c r="AU678" s="228" t="s">
        <v>81</v>
      </c>
      <c r="AY678" s="19" t="s">
        <v>152</v>
      </c>
      <c r="BE678" s="229">
        <f>IF(N678="základní",J678,0)</f>
        <v>0</v>
      </c>
      <c r="BF678" s="229">
        <f>IF(N678="snížená",J678,0)</f>
        <v>0</v>
      </c>
      <c r="BG678" s="229">
        <f>IF(N678="zákl. přenesená",J678,0)</f>
        <v>0</v>
      </c>
      <c r="BH678" s="229">
        <f>IF(N678="sníž. přenesená",J678,0)</f>
        <v>0</v>
      </c>
      <c r="BI678" s="229">
        <f>IF(N678="nulová",J678,0)</f>
        <v>0</v>
      </c>
      <c r="BJ678" s="19" t="s">
        <v>79</v>
      </c>
      <c r="BK678" s="229">
        <f>ROUND(I678*H678,2)</f>
        <v>0</v>
      </c>
      <c r="BL678" s="19" t="s">
        <v>159</v>
      </c>
      <c r="BM678" s="228" t="s">
        <v>1068</v>
      </c>
    </row>
    <row r="679" spans="1:47" s="2" customFormat="1" ht="12">
      <c r="A679" s="40"/>
      <c r="B679" s="41"/>
      <c r="C679" s="42"/>
      <c r="D679" s="230" t="s">
        <v>161</v>
      </c>
      <c r="E679" s="42"/>
      <c r="F679" s="231" t="s">
        <v>1069</v>
      </c>
      <c r="G679" s="42"/>
      <c r="H679" s="42"/>
      <c r="I679" s="232"/>
      <c r="J679" s="42"/>
      <c r="K679" s="42"/>
      <c r="L679" s="46"/>
      <c r="M679" s="233"/>
      <c r="N679" s="234"/>
      <c r="O679" s="86"/>
      <c r="P679" s="86"/>
      <c r="Q679" s="86"/>
      <c r="R679" s="86"/>
      <c r="S679" s="86"/>
      <c r="T679" s="87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  <c r="AE679" s="40"/>
      <c r="AT679" s="19" t="s">
        <v>161</v>
      </c>
      <c r="AU679" s="19" t="s">
        <v>81</v>
      </c>
    </row>
    <row r="680" spans="1:51" s="13" customFormat="1" ht="12">
      <c r="A680" s="13"/>
      <c r="B680" s="235"/>
      <c r="C680" s="236"/>
      <c r="D680" s="230" t="s">
        <v>163</v>
      </c>
      <c r="E680" s="237" t="s">
        <v>19</v>
      </c>
      <c r="F680" s="238" t="s">
        <v>1063</v>
      </c>
      <c r="G680" s="236"/>
      <c r="H680" s="237" t="s">
        <v>19</v>
      </c>
      <c r="I680" s="239"/>
      <c r="J680" s="236"/>
      <c r="K680" s="236"/>
      <c r="L680" s="240"/>
      <c r="M680" s="241"/>
      <c r="N680" s="242"/>
      <c r="O680" s="242"/>
      <c r="P680" s="242"/>
      <c r="Q680" s="242"/>
      <c r="R680" s="242"/>
      <c r="S680" s="242"/>
      <c r="T680" s="24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T680" s="244" t="s">
        <v>163</v>
      </c>
      <c r="AU680" s="244" t="s">
        <v>81</v>
      </c>
      <c r="AV680" s="13" t="s">
        <v>79</v>
      </c>
      <c r="AW680" s="13" t="s">
        <v>36</v>
      </c>
      <c r="AX680" s="13" t="s">
        <v>73</v>
      </c>
      <c r="AY680" s="244" t="s">
        <v>152</v>
      </c>
    </row>
    <row r="681" spans="1:51" s="14" customFormat="1" ht="12">
      <c r="A681" s="14"/>
      <c r="B681" s="245"/>
      <c r="C681" s="246"/>
      <c r="D681" s="230" t="s">
        <v>163</v>
      </c>
      <c r="E681" s="247" t="s">
        <v>19</v>
      </c>
      <c r="F681" s="248" t="s">
        <v>788</v>
      </c>
      <c r="G681" s="246"/>
      <c r="H681" s="249">
        <v>430</v>
      </c>
      <c r="I681" s="250"/>
      <c r="J681" s="246"/>
      <c r="K681" s="246"/>
      <c r="L681" s="251"/>
      <c r="M681" s="252"/>
      <c r="N681" s="253"/>
      <c r="O681" s="253"/>
      <c r="P681" s="253"/>
      <c r="Q681" s="253"/>
      <c r="R681" s="253"/>
      <c r="S681" s="253"/>
      <c r="T681" s="254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T681" s="255" t="s">
        <v>163</v>
      </c>
      <c r="AU681" s="255" t="s">
        <v>81</v>
      </c>
      <c r="AV681" s="14" t="s">
        <v>81</v>
      </c>
      <c r="AW681" s="14" t="s">
        <v>36</v>
      </c>
      <c r="AX681" s="14" t="s">
        <v>73</v>
      </c>
      <c r="AY681" s="255" t="s">
        <v>152</v>
      </c>
    </row>
    <row r="682" spans="1:51" s="13" customFormat="1" ht="12">
      <c r="A682" s="13"/>
      <c r="B682" s="235"/>
      <c r="C682" s="236"/>
      <c r="D682" s="230" t="s">
        <v>163</v>
      </c>
      <c r="E682" s="237" t="s">
        <v>19</v>
      </c>
      <c r="F682" s="238" t="s">
        <v>643</v>
      </c>
      <c r="G682" s="236"/>
      <c r="H682" s="237" t="s">
        <v>19</v>
      </c>
      <c r="I682" s="239"/>
      <c r="J682" s="236"/>
      <c r="K682" s="236"/>
      <c r="L682" s="240"/>
      <c r="M682" s="241"/>
      <c r="N682" s="242"/>
      <c r="O682" s="242"/>
      <c r="P682" s="242"/>
      <c r="Q682" s="242"/>
      <c r="R682" s="242"/>
      <c r="S682" s="242"/>
      <c r="T682" s="24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T682" s="244" t="s">
        <v>163</v>
      </c>
      <c r="AU682" s="244" t="s">
        <v>81</v>
      </c>
      <c r="AV682" s="13" t="s">
        <v>79</v>
      </c>
      <c r="AW682" s="13" t="s">
        <v>36</v>
      </c>
      <c r="AX682" s="13" t="s">
        <v>73</v>
      </c>
      <c r="AY682" s="244" t="s">
        <v>152</v>
      </c>
    </row>
    <row r="683" spans="1:51" s="14" customFormat="1" ht="12">
      <c r="A683" s="14"/>
      <c r="B683" s="245"/>
      <c r="C683" s="246"/>
      <c r="D683" s="230" t="s">
        <v>163</v>
      </c>
      <c r="E683" s="247" t="s">
        <v>19</v>
      </c>
      <c r="F683" s="248" t="s">
        <v>789</v>
      </c>
      <c r="G683" s="246"/>
      <c r="H683" s="249">
        <v>1.7</v>
      </c>
      <c r="I683" s="250"/>
      <c r="J683" s="246"/>
      <c r="K683" s="246"/>
      <c r="L683" s="251"/>
      <c r="M683" s="252"/>
      <c r="N683" s="253"/>
      <c r="O683" s="253"/>
      <c r="P683" s="253"/>
      <c r="Q683" s="253"/>
      <c r="R683" s="253"/>
      <c r="S683" s="253"/>
      <c r="T683" s="254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T683" s="255" t="s">
        <v>163</v>
      </c>
      <c r="AU683" s="255" t="s">
        <v>81</v>
      </c>
      <c r="AV683" s="14" t="s">
        <v>81</v>
      </c>
      <c r="AW683" s="14" t="s">
        <v>36</v>
      </c>
      <c r="AX683" s="14" t="s">
        <v>73</v>
      </c>
      <c r="AY683" s="255" t="s">
        <v>152</v>
      </c>
    </row>
    <row r="684" spans="1:51" s="15" customFormat="1" ht="12">
      <c r="A684" s="15"/>
      <c r="B684" s="256"/>
      <c r="C684" s="257"/>
      <c r="D684" s="230" t="s">
        <v>163</v>
      </c>
      <c r="E684" s="258" t="s">
        <v>19</v>
      </c>
      <c r="F684" s="259" t="s">
        <v>167</v>
      </c>
      <c r="G684" s="257"/>
      <c r="H684" s="260">
        <v>431.7</v>
      </c>
      <c r="I684" s="261"/>
      <c r="J684" s="257"/>
      <c r="K684" s="257"/>
      <c r="L684" s="262"/>
      <c r="M684" s="263"/>
      <c r="N684" s="264"/>
      <c r="O684" s="264"/>
      <c r="P684" s="264"/>
      <c r="Q684" s="264"/>
      <c r="R684" s="264"/>
      <c r="S684" s="264"/>
      <c r="T684" s="26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T684" s="266" t="s">
        <v>163</v>
      </c>
      <c r="AU684" s="266" t="s">
        <v>81</v>
      </c>
      <c r="AV684" s="15" t="s">
        <v>159</v>
      </c>
      <c r="AW684" s="15" t="s">
        <v>36</v>
      </c>
      <c r="AX684" s="15" t="s">
        <v>79</v>
      </c>
      <c r="AY684" s="266" t="s">
        <v>152</v>
      </c>
    </row>
    <row r="685" spans="1:65" s="2" customFormat="1" ht="14.4" customHeight="1">
      <c r="A685" s="40"/>
      <c r="B685" s="41"/>
      <c r="C685" s="217" t="s">
        <v>1070</v>
      </c>
      <c r="D685" s="217" t="s">
        <v>154</v>
      </c>
      <c r="E685" s="218" t="s">
        <v>1071</v>
      </c>
      <c r="F685" s="219" t="s">
        <v>1072</v>
      </c>
      <c r="G685" s="220" t="s">
        <v>157</v>
      </c>
      <c r="H685" s="221">
        <v>430</v>
      </c>
      <c r="I685" s="222"/>
      <c r="J685" s="223">
        <f>ROUND(I685*H685,2)</f>
        <v>0</v>
      </c>
      <c r="K685" s="219" t="s">
        <v>158</v>
      </c>
      <c r="L685" s="46"/>
      <c r="M685" s="224" t="s">
        <v>19</v>
      </c>
      <c r="N685" s="225" t="s">
        <v>44</v>
      </c>
      <c r="O685" s="86"/>
      <c r="P685" s="226">
        <f>O685*H685</f>
        <v>0</v>
      </c>
      <c r="Q685" s="226">
        <v>0.21252</v>
      </c>
      <c r="R685" s="226">
        <f>Q685*H685</f>
        <v>91.3836</v>
      </c>
      <c r="S685" s="226">
        <v>0</v>
      </c>
      <c r="T685" s="227">
        <f>S685*H685</f>
        <v>0</v>
      </c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  <c r="AE685" s="40"/>
      <c r="AR685" s="228" t="s">
        <v>159</v>
      </c>
      <c r="AT685" s="228" t="s">
        <v>154</v>
      </c>
      <c r="AU685" s="228" t="s">
        <v>81</v>
      </c>
      <c r="AY685" s="19" t="s">
        <v>152</v>
      </c>
      <c r="BE685" s="229">
        <f>IF(N685="základní",J685,0)</f>
        <v>0</v>
      </c>
      <c r="BF685" s="229">
        <f>IF(N685="snížená",J685,0)</f>
        <v>0</v>
      </c>
      <c r="BG685" s="229">
        <f>IF(N685="zákl. přenesená",J685,0)</f>
        <v>0</v>
      </c>
      <c r="BH685" s="229">
        <f>IF(N685="sníž. přenesená",J685,0)</f>
        <v>0</v>
      </c>
      <c r="BI685" s="229">
        <f>IF(N685="nulová",J685,0)</f>
        <v>0</v>
      </c>
      <c r="BJ685" s="19" t="s">
        <v>79</v>
      </c>
      <c r="BK685" s="229">
        <f>ROUND(I685*H685,2)</f>
        <v>0</v>
      </c>
      <c r="BL685" s="19" t="s">
        <v>159</v>
      </c>
      <c r="BM685" s="228" t="s">
        <v>1073</v>
      </c>
    </row>
    <row r="686" spans="1:47" s="2" customFormat="1" ht="12">
      <c r="A686" s="40"/>
      <c r="B686" s="41"/>
      <c r="C686" s="42"/>
      <c r="D686" s="230" t="s">
        <v>161</v>
      </c>
      <c r="E686" s="42"/>
      <c r="F686" s="231" t="s">
        <v>1074</v>
      </c>
      <c r="G686" s="42"/>
      <c r="H686" s="42"/>
      <c r="I686" s="232"/>
      <c r="J686" s="42"/>
      <c r="K686" s="42"/>
      <c r="L686" s="46"/>
      <c r="M686" s="233"/>
      <c r="N686" s="234"/>
      <c r="O686" s="86"/>
      <c r="P686" s="86"/>
      <c r="Q686" s="86"/>
      <c r="R686" s="86"/>
      <c r="S686" s="86"/>
      <c r="T686" s="87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  <c r="AE686" s="40"/>
      <c r="AT686" s="19" t="s">
        <v>161</v>
      </c>
      <c r="AU686" s="19" t="s">
        <v>81</v>
      </c>
    </row>
    <row r="687" spans="1:51" s="13" customFormat="1" ht="12">
      <c r="A687" s="13"/>
      <c r="B687" s="235"/>
      <c r="C687" s="236"/>
      <c r="D687" s="230" t="s">
        <v>163</v>
      </c>
      <c r="E687" s="237" t="s">
        <v>19</v>
      </c>
      <c r="F687" s="238" t="s">
        <v>1063</v>
      </c>
      <c r="G687" s="236"/>
      <c r="H687" s="237" t="s">
        <v>19</v>
      </c>
      <c r="I687" s="239"/>
      <c r="J687" s="236"/>
      <c r="K687" s="236"/>
      <c r="L687" s="240"/>
      <c r="M687" s="241"/>
      <c r="N687" s="242"/>
      <c r="O687" s="242"/>
      <c r="P687" s="242"/>
      <c r="Q687" s="242"/>
      <c r="R687" s="242"/>
      <c r="S687" s="242"/>
      <c r="T687" s="24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T687" s="244" t="s">
        <v>163</v>
      </c>
      <c r="AU687" s="244" t="s">
        <v>81</v>
      </c>
      <c r="AV687" s="13" t="s">
        <v>79</v>
      </c>
      <c r="AW687" s="13" t="s">
        <v>36</v>
      </c>
      <c r="AX687" s="13" t="s">
        <v>73</v>
      </c>
      <c r="AY687" s="244" t="s">
        <v>152</v>
      </c>
    </row>
    <row r="688" spans="1:51" s="14" customFormat="1" ht="12">
      <c r="A688" s="14"/>
      <c r="B688" s="245"/>
      <c r="C688" s="246"/>
      <c r="D688" s="230" t="s">
        <v>163</v>
      </c>
      <c r="E688" s="247" t="s">
        <v>19</v>
      </c>
      <c r="F688" s="248" t="s">
        <v>788</v>
      </c>
      <c r="G688" s="246"/>
      <c r="H688" s="249">
        <v>430</v>
      </c>
      <c r="I688" s="250"/>
      <c r="J688" s="246"/>
      <c r="K688" s="246"/>
      <c r="L688" s="251"/>
      <c r="M688" s="252"/>
      <c r="N688" s="253"/>
      <c r="O688" s="253"/>
      <c r="P688" s="253"/>
      <c r="Q688" s="253"/>
      <c r="R688" s="253"/>
      <c r="S688" s="253"/>
      <c r="T688" s="254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T688" s="255" t="s">
        <v>163</v>
      </c>
      <c r="AU688" s="255" t="s">
        <v>81</v>
      </c>
      <c r="AV688" s="14" t="s">
        <v>81</v>
      </c>
      <c r="AW688" s="14" t="s">
        <v>36</v>
      </c>
      <c r="AX688" s="14" t="s">
        <v>79</v>
      </c>
      <c r="AY688" s="255" t="s">
        <v>152</v>
      </c>
    </row>
    <row r="689" spans="1:65" s="2" customFormat="1" ht="14.4" customHeight="1">
      <c r="A689" s="40"/>
      <c r="B689" s="41"/>
      <c r="C689" s="217" t="s">
        <v>1075</v>
      </c>
      <c r="D689" s="217" t="s">
        <v>154</v>
      </c>
      <c r="E689" s="218" t="s">
        <v>1076</v>
      </c>
      <c r="F689" s="219" t="s">
        <v>1077</v>
      </c>
      <c r="G689" s="220" t="s">
        <v>183</v>
      </c>
      <c r="H689" s="221">
        <v>1.1</v>
      </c>
      <c r="I689" s="222"/>
      <c r="J689" s="223">
        <f>ROUND(I689*H689,2)</f>
        <v>0</v>
      </c>
      <c r="K689" s="219" t="s">
        <v>158</v>
      </c>
      <c r="L689" s="46"/>
      <c r="M689" s="224" t="s">
        <v>19</v>
      </c>
      <c r="N689" s="225" t="s">
        <v>44</v>
      </c>
      <c r="O689" s="86"/>
      <c r="P689" s="226">
        <f>O689*H689</f>
        <v>0</v>
      </c>
      <c r="Q689" s="226">
        <v>2.234</v>
      </c>
      <c r="R689" s="226">
        <f>Q689*H689</f>
        <v>2.4574000000000003</v>
      </c>
      <c r="S689" s="226">
        <v>0</v>
      </c>
      <c r="T689" s="227">
        <f>S689*H689</f>
        <v>0</v>
      </c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  <c r="AE689" s="40"/>
      <c r="AR689" s="228" t="s">
        <v>159</v>
      </c>
      <c r="AT689" s="228" t="s">
        <v>154</v>
      </c>
      <c r="AU689" s="228" t="s">
        <v>81</v>
      </c>
      <c r="AY689" s="19" t="s">
        <v>152</v>
      </c>
      <c r="BE689" s="229">
        <f>IF(N689="základní",J689,0)</f>
        <v>0</v>
      </c>
      <c r="BF689" s="229">
        <f>IF(N689="snížená",J689,0)</f>
        <v>0</v>
      </c>
      <c r="BG689" s="229">
        <f>IF(N689="zákl. přenesená",J689,0)</f>
        <v>0</v>
      </c>
      <c r="BH689" s="229">
        <f>IF(N689="sníž. přenesená",J689,0)</f>
        <v>0</v>
      </c>
      <c r="BI689" s="229">
        <f>IF(N689="nulová",J689,0)</f>
        <v>0</v>
      </c>
      <c r="BJ689" s="19" t="s">
        <v>79</v>
      </c>
      <c r="BK689" s="229">
        <f>ROUND(I689*H689,2)</f>
        <v>0</v>
      </c>
      <c r="BL689" s="19" t="s">
        <v>159</v>
      </c>
      <c r="BM689" s="228" t="s">
        <v>1078</v>
      </c>
    </row>
    <row r="690" spans="1:47" s="2" customFormat="1" ht="12">
      <c r="A690" s="40"/>
      <c r="B690" s="41"/>
      <c r="C690" s="42"/>
      <c r="D690" s="230" t="s">
        <v>161</v>
      </c>
      <c r="E690" s="42"/>
      <c r="F690" s="231" t="s">
        <v>1079</v>
      </c>
      <c r="G690" s="42"/>
      <c r="H690" s="42"/>
      <c r="I690" s="232"/>
      <c r="J690" s="42"/>
      <c r="K690" s="42"/>
      <c r="L690" s="46"/>
      <c r="M690" s="233"/>
      <c r="N690" s="234"/>
      <c r="O690" s="86"/>
      <c r="P690" s="86"/>
      <c r="Q690" s="86"/>
      <c r="R690" s="86"/>
      <c r="S690" s="86"/>
      <c r="T690" s="87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  <c r="AE690" s="40"/>
      <c r="AT690" s="19" t="s">
        <v>161</v>
      </c>
      <c r="AU690" s="19" t="s">
        <v>81</v>
      </c>
    </row>
    <row r="691" spans="1:51" s="13" customFormat="1" ht="12">
      <c r="A691" s="13"/>
      <c r="B691" s="235"/>
      <c r="C691" s="236"/>
      <c r="D691" s="230" t="s">
        <v>163</v>
      </c>
      <c r="E691" s="237" t="s">
        <v>19</v>
      </c>
      <c r="F691" s="238" t="s">
        <v>1080</v>
      </c>
      <c r="G691" s="236"/>
      <c r="H691" s="237" t="s">
        <v>19</v>
      </c>
      <c r="I691" s="239"/>
      <c r="J691" s="236"/>
      <c r="K691" s="236"/>
      <c r="L691" s="240"/>
      <c r="M691" s="241"/>
      <c r="N691" s="242"/>
      <c r="O691" s="242"/>
      <c r="P691" s="242"/>
      <c r="Q691" s="242"/>
      <c r="R691" s="242"/>
      <c r="S691" s="242"/>
      <c r="T691" s="24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T691" s="244" t="s">
        <v>163</v>
      </c>
      <c r="AU691" s="244" t="s">
        <v>81</v>
      </c>
      <c r="AV691" s="13" t="s">
        <v>79</v>
      </c>
      <c r="AW691" s="13" t="s">
        <v>36</v>
      </c>
      <c r="AX691" s="13" t="s">
        <v>73</v>
      </c>
      <c r="AY691" s="244" t="s">
        <v>152</v>
      </c>
    </row>
    <row r="692" spans="1:51" s="13" customFormat="1" ht="12">
      <c r="A692" s="13"/>
      <c r="B692" s="235"/>
      <c r="C692" s="236"/>
      <c r="D692" s="230" t="s">
        <v>163</v>
      </c>
      <c r="E692" s="237" t="s">
        <v>19</v>
      </c>
      <c r="F692" s="238" t="s">
        <v>1081</v>
      </c>
      <c r="G692" s="236"/>
      <c r="H692" s="237" t="s">
        <v>19</v>
      </c>
      <c r="I692" s="239"/>
      <c r="J692" s="236"/>
      <c r="K692" s="236"/>
      <c r="L692" s="240"/>
      <c r="M692" s="241"/>
      <c r="N692" s="242"/>
      <c r="O692" s="242"/>
      <c r="P692" s="242"/>
      <c r="Q692" s="242"/>
      <c r="R692" s="242"/>
      <c r="S692" s="242"/>
      <c r="T692" s="24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T692" s="244" t="s">
        <v>163</v>
      </c>
      <c r="AU692" s="244" t="s">
        <v>81</v>
      </c>
      <c r="AV692" s="13" t="s">
        <v>79</v>
      </c>
      <c r="AW692" s="13" t="s">
        <v>36</v>
      </c>
      <c r="AX692" s="13" t="s">
        <v>73</v>
      </c>
      <c r="AY692" s="244" t="s">
        <v>152</v>
      </c>
    </row>
    <row r="693" spans="1:51" s="14" customFormat="1" ht="12">
      <c r="A693" s="14"/>
      <c r="B693" s="245"/>
      <c r="C693" s="246"/>
      <c r="D693" s="230" t="s">
        <v>163</v>
      </c>
      <c r="E693" s="247" t="s">
        <v>19</v>
      </c>
      <c r="F693" s="248" t="s">
        <v>1082</v>
      </c>
      <c r="G693" s="246"/>
      <c r="H693" s="249">
        <v>0.26</v>
      </c>
      <c r="I693" s="250"/>
      <c r="J693" s="246"/>
      <c r="K693" s="246"/>
      <c r="L693" s="251"/>
      <c r="M693" s="252"/>
      <c r="N693" s="253"/>
      <c r="O693" s="253"/>
      <c r="P693" s="253"/>
      <c r="Q693" s="253"/>
      <c r="R693" s="253"/>
      <c r="S693" s="253"/>
      <c r="T693" s="254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T693" s="255" t="s">
        <v>163</v>
      </c>
      <c r="AU693" s="255" t="s">
        <v>81</v>
      </c>
      <c r="AV693" s="14" t="s">
        <v>81</v>
      </c>
      <c r="AW693" s="14" t="s">
        <v>36</v>
      </c>
      <c r="AX693" s="14" t="s">
        <v>73</v>
      </c>
      <c r="AY693" s="255" t="s">
        <v>152</v>
      </c>
    </row>
    <row r="694" spans="1:51" s="13" customFormat="1" ht="12">
      <c r="A694" s="13"/>
      <c r="B694" s="235"/>
      <c r="C694" s="236"/>
      <c r="D694" s="230" t="s">
        <v>163</v>
      </c>
      <c r="E694" s="237" t="s">
        <v>19</v>
      </c>
      <c r="F694" s="238" t="s">
        <v>650</v>
      </c>
      <c r="G694" s="236"/>
      <c r="H694" s="237" t="s">
        <v>19</v>
      </c>
      <c r="I694" s="239"/>
      <c r="J694" s="236"/>
      <c r="K694" s="236"/>
      <c r="L694" s="240"/>
      <c r="M694" s="241"/>
      <c r="N694" s="242"/>
      <c r="O694" s="242"/>
      <c r="P694" s="242"/>
      <c r="Q694" s="242"/>
      <c r="R694" s="242"/>
      <c r="S694" s="242"/>
      <c r="T694" s="24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T694" s="244" t="s">
        <v>163</v>
      </c>
      <c r="AU694" s="244" t="s">
        <v>81</v>
      </c>
      <c r="AV694" s="13" t="s">
        <v>79</v>
      </c>
      <c r="AW694" s="13" t="s">
        <v>36</v>
      </c>
      <c r="AX694" s="13" t="s">
        <v>73</v>
      </c>
      <c r="AY694" s="244" t="s">
        <v>152</v>
      </c>
    </row>
    <row r="695" spans="1:51" s="14" customFormat="1" ht="12">
      <c r="A695" s="14"/>
      <c r="B695" s="245"/>
      <c r="C695" s="246"/>
      <c r="D695" s="230" t="s">
        <v>163</v>
      </c>
      <c r="E695" s="247" t="s">
        <v>19</v>
      </c>
      <c r="F695" s="248" t="s">
        <v>1083</v>
      </c>
      <c r="G695" s="246"/>
      <c r="H695" s="249">
        <v>0.2</v>
      </c>
      <c r="I695" s="250"/>
      <c r="J695" s="246"/>
      <c r="K695" s="246"/>
      <c r="L695" s="251"/>
      <c r="M695" s="252"/>
      <c r="N695" s="253"/>
      <c r="O695" s="253"/>
      <c r="P695" s="253"/>
      <c r="Q695" s="253"/>
      <c r="R695" s="253"/>
      <c r="S695" s="253"/>
      <c r="T695" s="254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T695" s="255" t="s">
        <v>163</v>
      </c>
      <c r="AU695" s="255" t="s">
        <v>81</v>
      </c>
      <c r="AV695" s="14" t="s">
        <v>81</v>
      </c>
      <c r="AW695" s="14" t="s">
        <v>36</v>
      </c>
      <c r="AX695" s="14" t="s">
        <v>73</v>
      </c>
      <c r="AY695" s="255" t="s">
        <v>152</v>
      </c>
    </row>
    <row r="696" spans="1:51" s="13" customFormat="1" ht="12">
      <c r="A696" s="13"/>
      <c r="B696" s="235"/>
      <c r="C696" s="236"/>
      <c r="D696" s="230" t="s">
        <v>163</v>
      </c>
      <c r="E696" s="237" t="s">
        <v>19</v>
      </c>
      <c r="F696" s="238" t="s">
        <v>1016</v>
      </c>
      <c r="G696" s="236"/>
      <c r="H696" s="237" t="s">
        <v>19</v>
      </c>
      <c r="I696" s="239"/>
      <c r="J696" s="236"/>
      <c r="K696" s="236"/>
      <c r="L696" s="240"/>
      <c r="M696" s="241"/>
      <c r="N696" s="242"/>
      <c r="O696" s="242"/>
      <c r="P696" s="242"/>
      <c r="Q696" s="242"/>
      <c r="R696" s="242"/>
      <c r="S696" s="242"/>
      <c r="T696" s="24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T696" s="244" t="s">
        <v>163</v>
      </c>
      <c r="AU696" s="244" t="s">
        <v>81</v>
      </c>
      <c r="AV696" s="13" t="s">
        <v>79</v>
      </c>
      <c r="AW696" s="13" t="s">
        <v>36</v>
      </c>
      <c r="AX696" s="13" t="s">
        <v>73</v>
      </c>
      <c r="AY696" s="244" t="s">
        <v>152</v>
      </c>
    </row>
    <row r="697" spans="1:51" s="14" customFormat="1" ht="12">
      <c r="A697" s="14"/>
      <c r="B697" s="245"/>
      <c r="C697" s="246"/>
      <c r="D697" s="230" t="s">
        <v>163</v>
      </c>
      <c r="E697" s="247" t="s">
        <v>19</v>
      </c>
      <c r="F697" s="248" t="s">
        <v>1084</v>
      </c>
      <c r="G697" s="246"/>
      <c r="H697" s="249">
        <v>0.64</v>
      </c>
      <c r="I697" s="250"/>
      <c r="J697" s="246"/>
      <c r="K697" s="246"/>
      <c r="L697" s="251"/>
      <c r="M697" s="252"/>
      <c r="N697" s="253"/>
      <c r="O697" s="253"/>
      <c r="P697" s="253"/>
      <c r="Q697" s="253"/>
      <c r="R697" s="253"/>
      <c r="S697" s="253"/>
      <c r="T697" s="254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T697" s="255" t="s">
        <v>163</v>
      </c>
      <c r="AU697" s="255" t="s">
        <v>81</v>
      </c>
      <c r="AV697" s="14" t="s">
        <v>81</v>
      </c>
      <c r="AW697" s="14" t="s">
        <v>36</v>
      </c>
      <c r="AX697" s="14" t="s">
        <v>73</v>
      </c>
      <c r="AY697" s="255" t="s">
        <v>152</v>
      </c>
    </row>
    <row r="698" spans="1:51" s="15" customFormat="1" ht="12">
      <c r="A698" s="15"/>
      <c r="B698" s="256"/>
      <c r="C698" s="257"/>
      <c r="D698" s="230" t="s">
        <v>163</v>
      </c>
      <c r="E698" s="258" t="s">
        <v>19</v>
      </c>
      <c r="F698" s="259" t="s">
        <v>167</v>
      </c>
      <c r="G698" s="257"/>
      <c r="H698" s="260">
        <v>1.1</v>
      </c>
      <c r="I698" s="261"/>
      <c r="J698" s="257"/>
      <c r="K698" s="257"/>
      <c r="L698" s="262"/>
      <c r="M698" s="263"/>
      <c r="N698" s="264"/>
      <c r="O698" s="264"/>
      <c r="P698" s="264"/>
      <c r="Q698" s="264"/>
      <c r="R698" s="264"/>
      <c r="S698" s="264"/>
      <c r="T698" s="26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T698" s="266" t="s">
        <v>163</v>
      </c>
      <c r="AU698" s="266" t="s">
        <v>81</v>
      </c>
      <c r="AV698" s="15" t="s">
        <v>159</v>
      </c>
      <c r="AW698" s="15" t="s">
        <v>36</v>
      </c>
      <c r="AX698" s="15" t="s">
        <v>79</v>
      </c>
      <c r="AY698" s="266" t="s">
        <v>152</v>
      </c>
    </row>
    <row r="699" spans="1:65" s="2" customFormat="1" ht="14.4" customHeight="1">
      <c r="A699" s="40"/>
      <c r="B699" s="41"/>
      <c r="C699" s="217" t="s">
        <v>533</v>
      </c>
      <c r="D699" s="217" t="s">
        <v>154</v>
      </c>
      <c r="E699" s="218" t="s">
        <v>1085</v>
      </c>
      <c r="F699" s="219" t="s">
        <v>1086</v>
      </c>
      <c r="G699" s="220" t="s">
        <v>157</v>
      </c>
      <c r="H699" s="221">
        <v>15.4</v>
      </c>
      <c r="I699" s="222"/>
      <c r="J699" s="223">
        <f>ROUND(I699*H699,2)</f>
        <v>0</v>
      </c>
      <c r="K699" s="219" t="s">
        <v>158</v>
      </c>
      <c r="L699" s="46"/>
      <c r="M699" s="224" t="s">
        <v>19</v>
      </c>
      <c r="N699" s="225" t="s">
        <v>44</v>
      </c>
      <c r="O699" s="86"/>
      <c r="P699" s="226">
        <f>O699*H699</f>
        <v>0</v>
      </c>
      <c r="Q699" s="226">
        <v>0.00639</v>
      </c>
      <c r="R699" s="226">
        <f>Q699*H699</f>
        <v>0.098406</v>
      </c>
      <c r="S699" s="226">
        <v>0</v>
      </c>
      <c r="T699" s="227">
        <f>S699*H699</f>
        <v>0</v>
      </c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  <c r="AE699" s="40"/>
      <c r="AR699" s="228" t="s">
        <v>159</v>
      </c>
      <c r="AT699" s="228" t="s">
        <v>154</v>
      </c>
      <c r="AU699" s="228" t="s">
        <v>81</v>
      </c>
      <c r="AY699" s="19" t="s">
        <v>152</v>
      </c>
      <c r="BE699" s="229">
        <f>IF(N699="základní",J699,0)</f>
        <v>0</v>
      </c>
      <c r="BF699" s="229">
        <f>IF(N699="snížená",J699,0)</f>
        <v>0</v>
      </c>
      <c r="BG699" s="229">
        <f>IF(N699="zákl. přenesená",J699,0)</f>
        <v>0</v>
      </c>
      <c r="BH699" s="229">
        <f>IF(N699="sníž. přenesená",J699,0)</f>
        <v>0</v>
      </c>
      <c r="BI699" s="229">
        <f>IF(N699="nulová",J699,0)</f>
        <v>0</v>
      </c>
      <c r="BJ699" s="19" t="s">
        <v>79</v>
      </c>
      <c r="BK699" s="229">
        <f>ROUND(I699*H699,2)</f>
        <v>0</v>
      </c>
      <c r="BL699" s="19" t="s">
        <v>159</v>
      </c>
      <c r="BM699" s="228" t="s">
        <v>1087</v>
      </c>
    </row>
    <row r="700" spans="1:47" s="2" customFormat="1" ht="12">
      <c r="A700" s="40"/>
      <c r="B700" s="41"/>
      <c r="C700" s="42"/>
      <c r="D700" s="230" t="s">
        <v>161</v>
      </c>
      <c r="E700" s="42"/>
      <c r="F700" s="231" t="s">
        <v>1088</v>
      </c>
      <c r="G700" s="42"/>
      <c r="H700" s="42"/>
      <c r="I700" s="232"/>
      <c r="J700" s="42"/>
      <c r="K700" s="42"/>
      <c r="L700" s="46"/>
      <c r="M700" s="233"/>
      <c r="N700" s="234"/>
      <c r="O700" s="86"/>
      <c r="P700" s="86"/>
      <c r="Q700" s="86"/>
      <c r="R700" s="86"/>
      <c r="S700" s="86"/>
      <c r="T700" s="87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  <c r="AE700" s="40"/>
      <c r="AT700" s="19" t="s">
        <v>161</v>
      </c>
      <c r="AU700" s="19" t="s">
        <v>81</v>
      </c>
    </row>
    <row r="701" spans="1:51" s="13" customFormat="1" ht="12">
      <c r="A701" s="13"/>
      <c r="B701" s="235"/>
      <c r="C701" s="236"/>
      <c r="D701" s="230" t="s">
        <v>163</v>
      </c>
      <c r="E701" s="237" t="s">
        <v>19</v>
      </c>
      <c r="F701" s="238" t="s">
        <v>1080</v>
      </c>
      <c r="G701" s="236"/>
      <c r="H701" s="237" t="s">
        <v>19</v>
      </c>
      <c r="I701" s="239"/>
      <c r="J701" s="236"/>
      <c r="K701" s="236"/>
      <c r="L701" s="240"/>
      <c r="M701" s="241"/>
      <c r="N701" s="242"/>
      <c r="O701" s="242"/>
      <c r="P701" s="242"/>
      <c r="Q701" s="242"/>
      <c r="R701" s="242"/>
      <c r="S701" s="242"/>
      <c r="T701" s="24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T701" s="244" t="s">
        <v>163</v>
      </c>
      <c r="AU701" s="244" t="s">
        <v>81</v>
      </c>
      <c r="AV701" s="13" t="s">
        <v>79</v>
      </c>
      <c r="AW701" s="13" t="s">
        <v>36</v>
      </c>
      <c r="AX701" s="13" t="s">
        <v>73</v>
      </c>
      <c r="AY701" s="244" t="s">
        <v>152</v>
      </c>
    </row>
    <row r="702" spans="1:51" s="13" customFormat="1" ht="12">
      <c r="A702" s="13"/>
      <c r="B702" s="235"/>
      <c r="C702" s="236"/>
      <c r="D702" s="230" t="s">
        <v>163</v>
      </c>
      <c r="E702" s="237" t="s">
        <v>19</v>
      </c>
      <c r="F702" s="238" t="s">
        <v>1081</v>
      </c>
      <c r="G702" s="236"/>
      <c r="H702" s="237" t="s">
        <v>19</v>
      </c>
      <c r="I702" s="239"/>
      <c r="J702" s="236"/>
      <c r="K702" s="236"/>
      <c r="L702" s="240"/>
      <c r="M702" s="241"/>
      <c r="N702" s="242"/>
      <c r="O702" s="242"/>
      <c r="P702" s="242"/>
      <c r="Q702" s="242"/>
      <c r="R702" s="242"/>
      <c r="S702" s="242"/>
      <c r="T702" s="24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T702" s="244" t="s">
        <v>163</v>
      </c>
      <c r="AU702" s="244" t="s">
        <v>81</v>
      </c>
      <c r="AV702" s="13" t="s">
        <v>79</v>
      </c>
      <c r="AW702" s="13" t="s">
        <v>36</v>
      </c>
      <c r="AX702" s="13" t="s">
        <v>73</v>
      </c>
      <c r="AY702" s="244" t="s">
        <v>152</v>
      </c>
    </row>
    <row r="703" spans="1:51" s="14" customFormat="1" ht="12">
      <c r="A703" s="14"/>
      <c r="B703" s="245"/>
      <c r="C703" s="246"/>
      <c r="D703" s="230" t="s">
        <v>163</v>
      </c>
      <c r="E703" s="247" t="s">
        <v>19</v>
      </c>
      <c r="F703" s="248" t="s">
        <v>1089</v>
      </c>
      <c r="G703" s="246"/>
      <c r="H703" s="249">
        <v>3.64</v>
      </c>
      <c r="I703" s="250"/>
      <c r="J703" s="246"/>
      <c r="K703" s="246"/>
      <c r="L703" s="251"/>
      <c r="M703" s="252"/>
      <c r="N703" s="253"/>
      <c r="O703" s="253"/>
      <c r="P703" s="253"/>
      <c r="Q703" s="253"/>
      <c r="R703" s="253"/>
      <c r="S703" s="253"/>
      <c r="T703" s="254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T703" s="255" t="s">
        <v>163</v>
      </c>
      <c r="AU703" s="255" t="s">
        <v>81</v>
      </c>
      <c r="AV703" s="14" t="s">
        <v>81</v>
      </c>
      <c r="AW703" s="14" t="s">
        <v>36</v>
      </c>
      <c r="AX703" s="14" t="s">
        <v>73</v>
      </c>
      <c r="AY703" s="255" t="s">
        <v>152</v>
      </c>
    </row>
    <row r="704" spans="1:51" s="13" customFormat="1" ht="12">
      <c r="A704" s="13"/>
      <c r="B704" s="235"/>
      <c r="C704" s="236"/>
      <c r="D704" s="230" t="s">
        <v>163</v>
      </c>
      <c r="E704" s="237" t="s">
        <v>19</v>
      </c>
      <c r="F704" s="238" t="s">
        <v>650</v>
      </c>
      <c r="G704" s="236"/>
      <c r="H704" s="237" t="s">
        <v>19</v>
      </c>
      <c r="I704" s="239"/>
      <c r="J704" s="236"/>
      <c r="K704" s="236"/>
      <c r="L704" s="240"/>
      <c r="M704" s="241"/>
      <c r="N704" s="242"/>
      <c r="O704" s="242"/>
      <c r="P704" s="242"/>
      <c r="Q704" s="242"/>
      <c r="R704" s="242"/>
      <c r="S704" s="242"/>
      <c r="T704" s="24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T704" s="244" t="s">
        <v>163</v>
      </c>
      <c r="AU704" s="244" t="s">
        <v>81</v>
      </c>
      <c r="AV704" s="13" t="s">
        <v>79</v>
      </c>
      <c r="AW704" s="13" t="s">
        <v>36</v>
      </c>
      <c r="AX704" s="13" t="s">
        <v>73</v>
      </c>
      <c r="AY704" s="244" t="s">
        <v>152</v>
      </c>
    </row>
    <row r="705" spans="1:51" s="14" customFormat="1" ht="12">
      <c r="A705" s="14"/>
      <c r="B705" s="245"/>
      <c r="C705" s="246"/>
      <c r="D705" s="230" t="s">
        <v>163</v>
      </c>
      <c r="E705" s="247" t="s">
        <v>19</v>
      </c>
      <c r="F705" s="248" t="s">
        <v>1090</v>
      </c>
      <c r="G705" s="246"/>
      <c r="H705" s="249">
        <v>2.8</v>
      </c>
      <c r="I705" s="250"/>
      <c r="J705" s="246"/>
      <c r="K705" s="246"/>
      <c r="L705" s="251"/>
      <c r="M705" s="252"/>
      <c r="N705" s="253"/>
      <c r="O705" s="253"/>
      <c r="P705" s="253"/>
      <c r="Q705" s="253"/>
      <c r="R705" s="253"/>
      <c r="S705" s="253"/>
      <c r="T705" s="254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T705" s="255" t="s">
        <v>163</v>
      </c>
      <c r="AU705" s="255" t="s">
        <v>81</v>
      </c>
      <c r="AV705" s="14" t="s">
        <v>81</v>
      </c>
      <c r="AW705" s="14" t="s">
        <v>36</v>
      </c>
      <c r="AX705" s="14" t="s">
        <v>73</v>
      </c>
      <c r="AY705" s="255" t="s">
        <v>152</v>
      </c>
    </row>
    <row r="706" spans="1:51" s="13" customFormat="1" ht="12">
      <c r="A706" s="13"/>
      <c r="B706" s="235"/>
      <c r="C706" s="236"/>
      <c r="D706" s="230" t="s">
        <v>163</v>
      </c>
      <c r="E706" s="237" t="s">
        <v>19</v>
      </c>
      <c r="F706" s="238" t="s">
        <v>1016</v>
      </c>
      <c r="G706" s="236"/>
      <c r="H706" s="237" t="s">
        <v>19</v>
      </c>
      <c r="I706" s="239"/>
      <c r="J706" s="236"/>
      <c r="K706" s="236"/>
      <c r="L706" s="240"/>
      <c r="M706" s="241"/>
      <c r="N706" s="242"/>
      <c r="O706" s="242"/>
      <c r="P706" s="242"/>
      <c r="Q706" s="242"/>
      <c r="R706" s="242"/>
      <c r="S706" s="242"/>
      <c r="T706" s="24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T706" s="244" t="s">
        <v>163</v>
      </c>
      <c r="AU706" s="244" t="s">
        <v>81</v>
      </c>
      <c r="AV706" s="13" t="s">
        <v>79</v>
      </c>
      <c r="AW706" s="13" t="s">
        <v>36</v>
      </c>
      <c r="AX706" s="13" t="s">
        <v>73</v>
      </c>
      <c r="AY706" s="244" t="s">
        <v>152</v>
      </c>
    </row>
    <row r="707" spans="1:51" s="14" customFormat="1" ht="12">
      <c r="A707" s="14"/>
      <c r="B707" s="245"/>
      <c r="C707" s="246"/>
      <c r="D707" s="230" t="s">
        <v>163</v>
      </c>
      <c r="E707" s="247" t="s">
        <v>19</v>
      </c>
      <c r="F707" s="248" t="s">
        <v>1091</v>
      </c>
      <c r="G707" s="246"/>
      <c r="H707" s="249">
        <v>8.96</v>
      </c>
      <c r="I707" s="250"/>
      <c r="J707" s="246"/>
      <c r="K707" s="246"/>
      <c r="L707" s="251"/>
      <c r="M707" s="252"/>
      <c r="N707" s="253"/>
      <c r="O707" s="253"/>
      <c r="P707" s="253"/>
      <c r="Q707" s="253"/>
      <c r="R707" s="253"/>
      <c r="S707" s="253"/>
      <c r="T707" s="254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T707" s="255" t="s">
        <v>163</v>
      </c>
      <c r="AU707" s="255" t="s">
        <v>81</v>
      </c>
      <c r="AV707" s="14" t="s">
        <v>81</v>
      </c>
      <c r="AW707" s="14" t="s">
        <v>36</v>
      </c>
      <c r="AX707" s="14" t="s">
        <v>73</v>
      </c>
      <c r="AY707" s="255" t="s">
        <v>152</v>
      </c>
    </row>
    <row r="708" spans="1:51" s="15" customFormat="1" ht="12">
      <c r="A708" s="15"/>
      <c r="B708" s="256"/>
      <c r="C708" s="257"/>
      <c r="D708" s="230" t="s">
        <v>163</v>
      </c>
      <c r="E708" s="258" t="s">
        <v>19</v>
      </c>
      <c r="F708" s="259" t="s">
        <v>167</v>
      </c>
      <c r="G708" s="257"/>
      <c r="H708" s="260">
        <v>15.4</v>
      </c>
      <c r="I708" s="261"/>
      <c r="J708" s="257"/>
      <c r="K708" s="257"/>
      <c r="L708" s="262"/>
      <c r="M708" s="263"/>
      <c r="N708" s="264"/>
      <c r="O708" s="264"/>
      <c r="P708" s="264"/>
      <c r="Q708" s="264"/>
      <c r="R708" s="264"/>
      <c r="S708" s="264"/>
      <c r="T708" s="26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T708" s="266" t="s">
        <v>163</v>
      </c>
      <c r="AU708" s="266" t="s">
        <v>81</v>
      </c>
      <c r="AV708" s="15" t="s">
        <v>159</v>
      </c>
      <c r="AW708" s="15" t="s">
        <v>36</v>
      </c>
      <c r="AX708" s="15" t="s">
        <v>79</v>
      </c>
      <c r="AY708" s="266" t="s">
        <v>152</v>
      </c>
    </row>
    <row r="709" spans="1:65" s="2" customFormat="1" ht="14.4" customHeight="1">
      <c r="A709" s="40"/>
      <c r="B709" s="41"/>
      <c r="C709" s="217" t="s">
        <v>1092</v>
      </c>
      <c r="D709" s="217" t="s">
        <v>154</v>
      </c>
      <c r="E709" s="218" t="s">
        <v>1093</v>
      </c>
      <c r="F709" s="219" t="s">
        <v>1094</v>
      </c>
      <c r="G709" s="220" t="s">
        <v>157</v>
      </c>
      <c r="H709" s="221">
        <v>433.816</v>
      </c>
      <c r="I709" s="222"/>
      <c r="J709" s="223">
        <f>ROUND(I709*H709,2)</f>
        <v>0</v>
      </c>
      <c r="K709" s="219" t="s">
        <v>158</v>
      </c>
      <c r="L709" s="46"/>
      <c r="M709" s="224" t="s">
        <v>19</v>
      </c>
      <c r="N709" s="225" t="s">
        <v>44</v>
      </c>
      <c r="O709" s="86"/>
      <c r="P709" s="226">
        <f>O709*H709</f>
        <v>0</v>
      </c>
      <c r="Q709" s="226">
        <v>0.74327</v>
      </c>
      <c r="R709" s="226">
        <f>Q709*H709</f>
        <v>322.44241832</v>
      </c>
      <c r="S709" s="226">
        <v>0</v>
      </c>
      <c r="T709" s="227">
        <f>S709*H709</f>
        <v>0</v>
      </c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  <c r="AE709" s="40"/>
      <c r="AR709" s="228" t="s">
        <v>159</v>
      </c>
      <c r="AT709" s="228" t="s">
        <v>154</v>
      </c>
      <c r="AU709" s="228" t="s">
        <v>81</v>
      </c>
      <c r="AY709" s="19" t="s">
        <v>152</v>
      </c>
      <c r="BE709" s="229">
        <f>IF(N709="základní",J709,0)</f>
        <v>0</v>
      </c>
      <c r="BF709" s="229">
        <f>IF(N709="snížená",J709,0)</f>
        <v>0</v>
      </c>
      <c r="BG709" s="229">
        <f>IF(N709="zákl. přenesená",J709,0)</f>
        <v>0</v>
      </c>
      <c r="BH709" s="229">
        <f>IF(N709="sníž. přenesená",J709,0)</f>
        <v>0</v>
      </c>
      <c r="BI709" s="229">
        <f>IF(N709="nulová",J709,0)</f>
        <v>0</v>
      </c>
      <c r="BJ709" s="19" t="s">
        <v>79</v>
      </c>
      <c r="BK709" s="229">
        <f>ROUND(I709*H709,2)</f>
        <v>0</v>
      </c>
      <c r="BL709" s="19" t="s">
        <v>159</v>
      </c>
      <c r="BM709" s="228" t="s">
        <v>1095</v>
      </c>
    </row>
    <row r="710" spans="1:47" s="2" customFormat="1" ht="12">
      <c r="A710" s="40"/>
      <c r="B710" s="41"/>
      <c r="C710" s="42"/>
      <c r="D710" s="230" t="s">
        <v>161</v>
      </c>
      <c r="E710" s="42"/>
      <c r="F710" s="231" t="s">
        <v>1096</v>
      </c>
      <c r="G710" s="42"/>
      <c r="H710" s="42"/>
      <c r="I710" s="232"/>
      <c r="J710" s="42"/>
      <c r="K710" s="42"/>
      <c r="L710" s="46"/>
      <c r="M710" s="233"/>
      <c r="N710" s="234"/>
      <c r="O710" s="86"/>
      <c r="P710" s="86"/>
      <c r="Q710" s="86"/>
      <c r="R710" s="86"/>
      <c r="S710" s="86"/>
      <c r="T710" s="87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  <c r="AE710" s="40"/>
      <c r="AT710" s="19" t="s">
        <v>161</v>
      </c>
      <c r="AU710" s="19" t="s">
        <v>81</v>
      </c>
    </row>
    <row r="711" spans="1:51" s="13" customFormat="1" ht="12">
      <c r="A711" s="13"/>
      <c r="B711" s="235"/>
      <c r="C711" s="236"/>
      <c r="D711" s="230" t="s">
        <v>163</v>
      </c>
      <c r="E711" s="237" t="s">
        <v>19</v>
      </c>
      <c r="F711" s="238" t="s">
        <v>1063</v>
      </c>
      <c r="G711" s="236"/>
      <c r="H711" s="237" t="s">
        <v>19</v>
      </c>
      <c r="I711" s="239"/>
      <c r="J711" s="236"/>
      <c r="K711" s="236"/>
      <c r="L711" s="240"/>
      <c r="M711" s="241"/>
      <c r="N711" s="242"/>
      <c r="O711" s="242"/>
      <c r="P711" s="242"/>
      <c r="Q711" s="242"/>
      <c r="R711" s="242"/>
      <c r="S711" s="242"/>
      <c r="T711" s="24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T711" s="244" t="s">
        <v>163</v>
      </c>
      <c r="AU711" s="244" t="s">
        <v>81</v>
      </c>
      <c r="AV711" s="13" t="s">
        <v>79</v>
      </c>
      <c r="AW711" s="13" t="s">
        <v>36</v>
      </c>
      <c r="AX711" s="13" t="s">
        <v>73</v>
      </c>
      <c r="AY711" s="244" t="s">
        <v>152</v>
      </c>
    </row>
    <row r="712" spans="1:51" s="13" customFormat="1" ht="12">
      <c r="A712" s="13"/>
      <c r="B712" s="235"/>
      <c r="C712" s="236"/>
      <c r="D712" s="230" t="s">
        <v>163</v>
      </c>
      <c r="E712" s="237" t="s">
        <v>19</v>
      </c>
      <c r="F712" s="238" t="s">
        <v>1097</v>
      </c>
      <c r="G712" s="236"/>
      <c r="H712" s="237" t="s">
        <v>19</v>
      </c>
      <c r="I712" s="239"/>
      <c r="J712" s="236"/>
      <c r="K712" s="236"/>
      <c r="L712" s="240"/>
      <c r="M712" s="241"/>
      <c r="N712" s="242"/>
      <c r="O712" s="242"/>
      <c r="P712" s="242"/>
      <c r="Q712" s="242"/>
      <c r="R712" s="242"/>
      <c r="S712" s="242"/>
      <c r="T712" s="24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T712" s="244" t="s">
        <v>163</v>
      </c>
      <c r="AU712" s="244" t="s">
        <v>81</v>
      </c>
      <c r="AV712" s="13" t="s">
        <v>79</v>
      </c>
      <c r="AW712" s="13" t="s">
        <v>36</v>
      </c>
      <c r="AX712" s="13" t="s">
        <v>73</v>
      </c>
      <c r="AY712" s="244" t="s">
        <v>152</v>
      </c>
    </row>
    <row r="713" spans="1:51" s="14" customFormat="1" ht="12">
      <c r="A713" s="14"/>
      <c r="B713" s="245"/>
      <c r="C713" s="246"/>
      <c r="D713" s="230" t="s">
        <v>163</v>
      </c>
      <c r="E713" s="247" t="s">
        <v>19</v>
      </c>
      <c r="F713" s="248" t="s">
        <v>1098</v>
      </c>
      <c r="G713" s="246"/>
      <c r="H713" s="249">
        <v>367</v>
      </c>
      <c r="I713" s="250"/>
      <c r="J713" s="246"/>
      <c r="K713" s="246"/>
      <c r="L713" s="251"/>
      <c r="M713" s="252"/>
      <c r="N713" s="253"/>
      <c r="O713" s="253"/>
      <c r="P713" s="253"/>
      <c r="Q713" s="253"/>
      <c r="R713" s="253"/>
      <c r="S713" s="253"/>
      <c r="T713" s="254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T713" s="255" t="s">
        <v>163</v>
      </c>
      <c r="AU713" s="255" t="s">
        <v>81</v>
      </c>
      <c r="AV713" s="14" t="s">
        <v>81</v>
      </c>
      <c r="AW713" s="14" t="s">
        <v>36</v>
      </c>
      <c r="AX713" s="14" t="s">
        <v>73</v>
      </c>
      <c r="AY713" s="255" t="s">
        <v>152</v>
      </c>
    </row>
    <row r="714" spans="1:51" s="13" customFormat="1" ht="12">
      <c r="A714" s="13"/>
      <c r="B714" s="235"/>
      <c r="C714" s="236"/>
      <c r="D714" s="230" t="s">
        <v>163</v>
      </c>
      <c r="E714" s="237" t="s">
        <v>19</v>
      </c>
      <c r="F714" s="238" t="s">
        <v>1099</v>
      </c>
      <c r="G714" s="236"/>
      <c r="H714" s="237" t="s">
        <v>19</v>
      </c>
      <c r="I714" s="239"/>
      <c r="J714" s="236"/>
      <c r="K714" s="236"/>
      <c r="L714" s="240"/>
      <c r="M714" s="241"/>
      <c r="N714" s="242"/>
      <c r="O714" s="242"/>
      <c r="P714" s="242"/>
      <c r="Q714" s="242"/>
      <c r="R714" s="242"/>
      <c r="S714" s="242"/>
      <c r="T714" s="24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T714" s="244" t="s">
        <v>163</v>
      </c>
      <c r="AU714" s="244" t="s">
        <v>81</v>
      </c>
      <c r="AV714" s="13" t="s">
        <v>79</v>
      </c>
      <c r="AW714" s="13" t="s">
        <v>36</v>
      </c>
      <c r="AX714" s="13" t="s">
        <v>73</v>
      </c>
      <c r="AY714" s="244" t="s">
        <v>152</v>
      </c>
    </row>
    <row r="715" spans="1:51" s="13" customFormat="1" ht="12">
      <c r="A715" s="13"/>
      <c r="B715" s="235"/>
      <c r="C715" s="236"/>
      <c r="D715" s="230" t="s">
        <v>163</v>
      </c>
      <c r="E715" s="237" t="s">
        <v>19</v>
      </c>
      <c r="F715" s="238" t="s">
        <v>1100</v>
      </c>
      <c r="G715" s="236"/>
      <c r="H715" s="237" t="s">
        <v>19</v>
      </c>
      <c r="I715" s="239"/>
      <c r="J715" s="236"/>
      <c r="K715" s="236"/>
      <c r="L715" s="240"/>
      <c r="M715" s="241"/>
      <c r="N715" s="242"/>
      <c r="O715" s="242"/>
      <c r="P715" s="242"/>
      <c r="Q715" s="242"/>
      <c r="R715" s="242"/>
      <c r="S715" s="242"/>
      <c r="T715" s="24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T715" s="244" t="s">
        <v>163</v>
      </c>
      <c r="AU715" s="244" t="s">
        <v>81</v>
      </c>
      <c r="AV715" s="13" t="s">
        <v>79</v>
      </c>
      <c r="AW715" s="13" t="s">
        <v>36</v>
      </c>
      <c r="AX715" s="13" t="s">
        <v>73</v>
      </c>
      <c r="AY715" s="244" t="s">
        <v>152</v>
      </c>
    </row>
    <row r="716" spans="1:51" s="14" customFormat="1" ht="12">
      <c r="A716" s="14"/>
      <c r="B716" s="245"/>
      <c r="C716" s="246"/>
      <c r="D716" s="230" t="s">
        <v>163</v>
      </c>
      <c r="E716" s="247" t="s">
        <v>19</v>
      </c>
      <c r="F716" s="248" t="s">
        <v>1101</v>
      </c>
      <c r="G716" s="246"/>
      <c r="H716" s="249">
        <v>17.5956</v>
      </c>
      <c r="I716" s="250"/>
      <c r="J716" s="246"/>
      <c r="K716" s="246"/>
      <c r="L716" s="251"/>
      <c r="M716" s="252"/>
      <c r="N716" s="253"/>
      <c r="O716" s="253"/>
      <c r="P716" s="253"/>
      <c r="Q716" s="253"/>
      <c r="R716" s="253"/>
      <c r="S716" s="253"/>
      <c r="T716" s="254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T716" s="255" t="s">
        <v>163</v>
      </c>
      <c r="AU716" s="255" t="s">
        <v>81</v>
      </c>
      <c r="AV716" s="14" t="s">
        <v>81</v>
      </c>
      <c r="AW716" s="14" t="s">
        <v>36</v>
      </c>
      <c r="AX716" s="14" t="s">
        <v>73</v>
      </c>
      <c r="AY716" s="255" t="s">
        <v>152</v>
      </c>
    </row>
    <row r="717" spans="1:51" s="13" customFormat="1" ht="12">
      <c r="A717" s="13"/>
      <c r="B717" s="235"/>
      <c r="C717" s="236"/>
      <c r="D717" s="230" t="s">
        <v>163</v>
      </c>
      <c r="E717" s="237" t="s">
        <v>19</v>
      </c>
      <c r="F717" s="238" t="s">
        <v>1102</v>
      </c>
      <c r="G717" s="236"/>
      <c r="H717" s="237" t="s">
        <v>19</v>
      </c>
      <c r="I717" s="239"/>
      <c r="J717" s="236"/>
      <c r="K717" s="236"/>
      <c r="L717" s="240"/>
      <c r="M717" s="241"/>
      <c r="N717" s="242"/>
      <c r="O717" s="242"/>
      <c r="P717" s="242"/>
      <c r="Q717" s="242"/>
      <c r="R717" s="242"/>
      <c r="S717" s="242"/>
      <c r="T717" s="24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T717" s="244" t="s">
        <v>163</v>
      </c>
      <c r="AU717" s="244" t="s">
        <v>81</v>
      </c>
      <c r="AV717" s="13" t="s">
        <v>79</v>
      </c>
      <c r="AW717" s="13" t="s">
        <v>36</v>
      </c>
      <c r="AX717" s="13" t="s">
        <v>73</v>
      </c>
      <c r="AY717" s="244" t="s">
        <v>152</v>
      </c>
    </row>
    <row r="718" spans="1:51" s="14" customFormat="1" ht="12">
      <c r="A718" s="14"/>
      <c r="B718" s="245"/>
      <c r="C718" s="246"/>
      <c r="D718" s="230" t="s">
        <v>163</v>
      </c>
      <c r="E718" s="247" t="s">
        <v>19</v>
      </c>
      <c r="F718" s="248" t="s">
        <v>1103</v>
      </c>
      <c r="G718" s="246"/>
      <c r="H718" s="249">
        <v>16.434</v>
      </c>
      <c r="I718" s="250"/>
      <c r="J718" s="246"/>
      <c r="K718" s="246"/>
      <c r="L718" s="251"/>
      <c r="M718" s="252"/>
      <c r="N718" s="253"/>
      <c r="O718" s="253"/>
      <c r="P718" s="253"/>
      <c r="Q718" s="253"/>
      <c r="R718" s="253"/>
      <c r="S718" s="253"/>
      <c r="T718" s="254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T718" s="255" t="s">
        <v>163</v>
      </c>
      <c r="AU718" s="255" t="s">
        <v>81</v>
      </c>
      <c r="AV718" s="14" t="s">
        <v>81</v>
      </c>
      <c r="AW718" s="14" t="s">
        <v>36</v>
      </c>
      <c r="AX718" s="14" t="s">
        <v>73</v>
      </c>
      <c r="AY718" s="255" t="s">
        <v>152</v>
      </c>
    </row>
    <row r="719" spans="1:51" s="13" customFormat="1" ht="12">
      <c r="A719" s="13"/>
      <c r="B719" s="235"/>
      <c r="C719" s="236"/>
      <c r="D719" s="230" t="s">
        <v>163</v>
      </c>
      <c r="E719" s="237" t="s">
        <v>19</v>
      </c>
      <c r="F719" s="238" t="s">
        <v>658</v>
      </c>
      <c r="G719" s="236"/>
      <c r="H719" s="237" t="s">
        <v>19</v>
      </c>
      <c r="I719" s="239"/>
      <c r="J719" s="236"/>
      <c r="K719" s="236"/>
      <c r="L719" s="240"/>
      <c r="M719" s="241"/>
      <c r="N719" s="242"/>
      <c r="O719" s="242"/>
      <c r="P719" s="242"/>
      <c r="Q719" s="242"/>
      <c r="R719" s="242"/>
      <c r="S719" s="242"/>
      <c r="T719" s="24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T719" s="244" t="s">
        <v>163</v>
      </c>
      <c r="AU719" s="244" t="s">
        <v>81</v>
      </c>
      <c r="AV719" s="13" t="s">
        <v>79</v>
      </c>
      <c r="AW719" s="13" t="s">
        <v>36</v>
      </c>
      <c r="AX719" s="13" t="s">
        <v>73</v>
      </c>
      <c r="AY719" s="244" t="s">
        <v>152</v>
      </c>
    </row>
    <row r="720" spans="1:51" s="13" customFormat="1" ht="12">
      <c r="A720" s="13"/>
      <c r="B720" s="235"/>
      <c r="C720" s="236"/>
      <c r="D720" s="230" t="s">
        <v>163</v>
      </c>
      <c r="E720" s="237" t="s">
        <v>19</v>
      </c>
      <c r="F720" s="238" t="s">
        <v>659</v>
      </c>
      <c r="G720" s="236"/>
      <c r="H720" s="237" t="s">
        <v>19</v>
      </c>
      <c r="I720" s="239"/>
      <c r="J720" s="236"/>
      <c r="K720" s="236"/>
      <c r="L720" s="240"/>
      <c r="M720" s="241"/>
      <c r="N720" s="242"/>
      <c r="O720" s="242"/>
      <c r="P720" s="242"/>
      <c r="Q720" s="242"/>
      <c r="R720" s="242"/>
      <c r="S720" s="242"/>
      <c r="T720" s="24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T720" s="244" t="s">
        <v>163</v>
      </c>
      <c r="AU720" s="244" t="s">
        <v>81</v>
      </c>
      <c r="AV720" s="13" t="s">
        <v>79</v>
      </c>
      <c r="AW720" s="13" t="s">
        <v>36</v>
      </c>
      <c r="AX720" s="13" t="s">
        <v>73</v>
      </c>
      <c r="AY720" s="244" t="s">
        <v>152</v>
      </c>
    </row>
    <row r="721" spans="1:51" s="14" customFormat="1" ht="12">
      <c r="A721" s="14"/>
      <c r="B721" s="245"/>
      <c r="C721" s="246"/>
      <c r="D721" s="230" t="s">
        <v>163</v>
      </c>
      <c r="E721" s="247" t="s">
        <v>19</v>
      </c>
      <c r="F721" s="248" t="s">
        <v>1104</v>
      </c>
      <c r="G721" s="246"/>
      <c r="H721" s="249">
        <v>15.2172</v>
      </c>
      <c r="I721" s="250"/>
      <c r="J721" s="246"/>
      <c r="K721" s="246"/>
      <c r="L721" s="251"/>
      <c r="M721" s="252"/>
      <c r="N721" s="253"/>
      <c r="O721" s="253"/>
      <c r="P721" s="253"/>
      <c r="Q721" s="253"/>
      <c r="R721" s="253"/>
      <c r="S721" s="253"/>
      <c r="T721" s="254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T721" s="255" t="s">
        <v>163</v>
      </c>
      <c r="AU721" s="255" t="s">
        <v>81</v>
      </c>
      <c r="AV721" s="14" t="s">
        <v>81</v>
      </c>
      <c r="AW721" s="14" t="s">
        <v>36</v>
      </c>
      <c r="AX721" s="14" t="s">
        <v>73</v>
      </c>
      <c r="AY721" s="255" t="s">
        <v>152</v>
      </c>
    </row>
    <row r="722" spans="1:51" s="13" customFormat="1" ht="12">
      <c r="A722" s="13"/>
      <c r="B722" s="235"/>
      <c r="C722" s="236"/>
      <c r="D722" s="230" t="s">
        <v>163</v>
      </c>
      <c r="E722" s="237" t="s">
        <v>19</v>
      </c>
      <c r="F722" s="238" t="s">
        <v>661</v>
      </c>
      <c r="G722" s="236"/>
      <c r="H722" s="237" t="s">
        <v>19</v>
      </c>
      <c r="I722" s="239"/>
      <c r="J722" s="236"/>
      <c r="K722" s="236"/>
      <c r="L722" s="240"/>
      <c r="M722" s="241"/>
      <c r="N722" s="242"/>
      <c r="O722" s="242"/>
      <c r="P722" s="242"/>
      <c r="Q722" s="242"/>
      <c r="R722" s="242"/>
      <c r="S722" s="242"/>
      <c r="T722" s="24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T722" s="244" t="s">
        <v>163</v>
      </c>
      <c r="AU722" s="244" t="s">
        <v>81</v>
      </c>
      <c r="AV722" s="13" t="s">
        <v>79</v>
      </c>
      <c r="AW722" s="13" t="s">
        <v>36</v>
      </c>
      <c r="AX722" s="13" t="s">
        <v>73</v>
      </c>
      <c r="AY722" s="244" t="s">
        <v>152</v>
      </c>
    </row>
    <row r="723" spans="1:51" s="14" customFormat="1" ht="12">
      <c r="A723" s="14"/>
      <c r="B723" s="245"/>
      <c r="C723" s="246"/>
      <c r="D723" s="230" t="s">
        <v>163</v>
      </c>
      <c r="E723" s="247" t="s">
        <v>19</v>
      </c>
      <c r="F723" s="248" t="s">
        <v>1105</v>
      </c>
      <c r="G723" s="246"/>
      <c r="H723" s="249">
        <v>17.5692</v>
      </c>
      <c r="I723" s="250"/>
      <c r="J723" s="246"/>
      <c r="K723" s="246"/>
      <c r="L723" s="251"/>
      <c r="M723" s="252"/>
      <c r="N723" s="253"/>
      <c r="O723" s="253"/>
      <c r="P723" s="253"/>
      <c r="Q723" s="253"/>
      <c r="R723" s="253"/>
      <c r="S723" s="253"/>
      <c r="T723" s="254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T723" s="255" t="s">
        <v>163</v>
      </c>
      <c r="AU723" s="255" t="s">
        <v>81</v>
      </c>
      <c r="AV723" s="14" t="s">
        <v>81</v>
      </c>
      <c r="AW723" s="14" t="s">
        <v>36</v>
      </c>
      <c r="AX723" s="14" t="s">
        <v>73</v>
      </c>
      <c r="AY723" s="255" t="s">
        <v>152</v>
      </c>
    </row>
    <row r="724" spans="1:51" s="15" customFormat="1" ht="12">
      <c r="A724" s="15"/>
      <c r="B724" s="256"/>
      <c r="C724" s="257"/>
      <c r="D724" s="230" t="s">
        <v>163</v>
      </c>
      <c r="E724" s="258" t="s">
        <v>19</v>
      </c>
      <c r="F724" s="259" t="s">
        <v>167</v>
      </c>
      <c r="G724" s="257"/>
      <c r="H724" s="260">
        <v>433.816</v>
      </c>
      <c r="I724" s="261"/>
      <c r="J724" s="257"/>
      <c r="K724" s="257"/>
      <c r="L724" s="262"/>
      <c r="M724" s="263"/>
      <c r="N724" s="264"/>
      <c r="O724" s="264"/>
      <c r="P724" s="264"/>
      <c r="Q724" s="264"/>
      <c r="R724" s="264"/>
      <c r="S724" s="264"/>
      <c r="T724" s="26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T724" s="266" t="s">
        <v>163</v>
      </c>
      <c r="AU724" s="266" t="s">
        <v>81</v>
      </c>
      <c r="AV724" s="15" t="s">
        <v>159</v>
      </c>
      <c r="AW724" s="15" t="s">
        <v>36</v>
      </c>
      <c r="AX724" s="15" t="s">
        <v>79</v>
      </c>
      <c r="AY724" s="266" t="s">
        <v>152</v>
      </c>
    </row>
    <row r="725" spans="1:65" s="2" customFormat="1" ht="14.4" customHeight="1">
      <c r="A725" s="40"/>
      <c r="B725" s="41"/>
      <c r="C725" s="267" t="s">
        <v>1106</v>
      </c>
      <c r="D725" s="267" t="s">
        <v>360</v>
      </c>
      <c r="E725" s="268" t="s">
        <v>1107</v>
      </c>
      <c r="F725" s="269" t="s">
        <v>1108</v>
      </c>
      <c r="G725" s="270" t="s">
        <v>294</v>
      </c>
      <c r="H725" s="271">
        <v>216.908</v>
      </c>
      <c r="I725" s="272"/>
      <c r="J725" s="273">
        <f>ROUND(I725*H725,2)</f>
        <v>0</v>
      </c>
      <c r="K725" s="269" t="s">
        <v>158</v>
      </c>
      <c r="L725" s="274"/>
      <c r="M725" s="275" t="s">
        <v>19</v>
      </c>
      <c r="N725" s="276" t="s">
        <v>44</v>
      </c>
      <c r="O725" s="86"/>
      <c r="P725" s="226">
        <f>O725*H725</f>
        <v>0</v>
      </c>
      <c r="Q725" s="226">
        <v>1</v>
      </c>
      <c r="R725" s="226">
        <f>Q725*H725</f>
        <v>216.908</v>
      </c>
      <c r="S725" s="226">
        <v>0</v>
      </c>
      <c r="T725" s="227">
        <f>S725*H725</f>
        <v>0</v>
      </c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  <c r="AE725" s="40"/>
      <c r="AR725" s="228" t="s">
        <v>216</v>
      </c>
      <c r="AT725" s="228" t="s">
        <v>360</v>
      </c>
      <c r="AU725" s="228" t="s">
        <v>81</v>
      </c>
      <c r="AY725" s="19" t="s">
        <v>152</v>
      </c>
      <c r="BE725" s="229">
        <f>IF(N725="základní",J725,0)</f>
        <v>0</v>
      </c>
      <c r="BF725" s="229">
        <f>IF(N725="snížená",J725,0)</f>
        <v>0</v>
      </c>
      <c r="BG725" s="229">
        <f>IF(N725="zákl. přenesená",J725,0)</f>
        <v>0</v>
      </c>
      <c r="BH725" s="229">
        <f>IF(N725="sníž. přenesená",J725,0)</f>
        <v>0</v>
      </c>
      <c r="BI725" s="229">
        <f>IF(N725="nulová",J725,0)</f>
        <v>0</v>
      </c>
      <c r="BJ725" s="19" t="s">
        <v>79</v>
      </c>
      <c r="BK725" s="229">
        <f>ROUND(I725*H725,2)</f>
        <v>0</v>
      </c>
      <c r="BL725" s="19" t="s">
        <v>159</v>
      </c>
      <c r="BM725" s="228" t="s">
        <v>1109</v>
      </c>
    </row>
    <row r="726" spans="1:47" s="2" customFormat="1" ht="12">
      <c r="A726" s="40"/>
      <c r="B726" s="41"/>
      <c r="C726" s="42"/>
      <c r="D726" s="230" t="s">
        <v>161</v>
      </c>
      <c r="E726" s="42"/>
      <c r="F726" s="231" t="s">
        <v>1108</v>
      </c>
      <c r="G726" s="42"/>
      <c r="H726" s="42"/>
      <c r="I726" s="232"/>
      <c r="J726" s="42"/>
      <c r="K726" s="42"/>
      <c r="L726" s="46"/>
      <c r="M726" s="233"/>
      <c r="N726" s="234"/>
      <c r="O726" s="86"/>
      <c r="P726" s="86"/>
      <c r="Q726" s="86"/>
      <c r="R726" s="86"/>
      <c r="S726" s="86"/>
      <c r="T726" s="87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  <c r="AE726" s="40"/>
      <c r="AT726" s="19" t="s">
        <v>161</v>
      </c>
      <c r="AU726" s="19" t="s">
        <v>81</v>
      </c>
    </row>
    <row r="727" spans="1:51" s="13" customFormat="1" ht="12">
      <c r="A727" s="13"/>
      <c r="B727" s="235"/>
      <c r="C727" s="236"/>
      <c r="D727" s="230" t="s">
        <v>163</v>
      </c>
      <c r="E727" s="237" t="s">
        <v>19</v>
      </c>
      <c r="F727" s="238" t="s">
        <v>1110</v>
      </c>
      <c r="G727" s="236"/>
      <c r="H727" s="237" t="s">
        <v>19</v>
      </c>
      <c r="I727" s="239"/>
      <c r="J727" s="236"/>
      <c r="K727" s="236"/>
      <c r="L727" s="240"/>
      <c r="M727" s="241"/>
      <c r="N727" s="242"/>
      <c r="O727" s="242"/>
      <c r="P727" s="242"/>
      <c r="Q727" s="242"/>
      <c r="R727" s="242"/>
      <c r="S727" s="242"/>
      <c r="T727" s="24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T727" s="244" t="s">
        <v>163</v>
      </c>
      <c r="AU727" s="244" t="s">
        <v>81</v>
      </c>
      <c r="AV727" s="13" t="s">
        <v>79</v>
      </c>
      <c r="AW727" s="13" t="s">
        <v>36</v>
      </c>
      <c r="AX727" s="13" t="s">
        <v>73</v>
      </c>
      <c r="AY727" s="244" t="s">
        <v>152</v>
      </c>
    </row>
    <row r="728" spans="1:51" s="14" customFormat="1" ht="12">
      <c r="A728" s="14"/>
      <c r="B728" s="245"/>
      <c r="C728" s="246"/>
      <c r="D728" s="230" t="s">
        <v>163</v>
      </c>
      <c r="E728" s="247" t="s">
        <v>19</v>
      </c>
      <c r="F728" s="248" t="s">
        <v>1111</v>
      </c>
      <c r="G728" s="246"/>
      <c r="H728" s="249">
        <v>216.908</v>
      </c>
      <c r="I728" s="250"/>
      <c r="J728" s="246"/>
      <c r="K728" s="246"/>
      <c r="L728" s="251"/>
      <c r="M728" s="252"/>
      <c r="N728" s="253"/>
      <c r="O728" s="253"/>
      <c r="P728" s="253"/>
      <c r="Q728" s="253"/>
      <c r="R728" s="253"/>
      <c r="S728" s="253"/>
      <c r="T728" s="254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T728" s="255" t="s">
        <v>163</v>
      </c>
      <c r="AU728" s="255" t="s">
        <v>81</v>
      </c>
      <c r="AV728" s="14" t="s">
        <v>81</v>
      </c>
      <c r="AW728" s="14" t="s">
        <v>36</v>
      </c>
      <c r="AX728" s="14" t="s">
        <v>73</v>
      </c>
      <c r="AY728" s="255" t="s">
        <v>152</v>
      </c>
    </row>
    <row r="729" spans="1:51" s="15" customFormat="1" ht="12">
      <c r="A729" s="15"/>
      <c r="B729" s="256"/>
      <c r="C729" s="257"/>
      <c r="D729" s="230" t="s">
        <v>163</v>
      </c>
      <c r="E729" s="258" t="s">
        <v>19</v>
      </c>
      <c r="F729" s="259" t="s">
        <v>167</v>
      </c>
      <c r="G729" s="257"/>
      <c r="H729" s="260">
        <v>216.908</v>
      </c>
      <c r="I729" s="261"/>
      <c r="J729" s="257"/>
      <c r="K729" s="257"/>
      <c r="L729" s="262"/>
      <c r="M729" s="263"/>
      <c r="N729" s="264"/>
      <c r="O729" s="264"/>
      <c r="P729" s="264"/>
      <c r="Q729" s="264"/>
      <c r="R729" s="264"/>
      <c r="S729" s="264"/>
      <c r="T729" s="26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T729" s="266" t="s">
        <v>163</v>
      </c>
      <c r="AU729" s="266" t="s">
        <v>81</v>
      </c>
      <c r="AV729" s="15" t="s">
        <v>159</v>
      </c>
      <c r="AW729" s="15" t="s">
        <v>36</v>
      </c>
      <c r="AX729" s="15" t="s">
        <v>79</v>
      </c>
      <c r="AY729" s="266" t="s">
        <v>152</v>
      </c>
    </row>
    <row r="730" spans="1:65" s="2" customFormat="1" ht="14.4" customHeight="1">
      <c r="A730" s="40"/>
      <c r="B730" s="41"/>
      <c r="C730" s="217" t="s">
        <v>1112</v>
      </c>
      <c r="D730" s="217" t="s">
        <v>154</v>
      </c>
      <c r="E730" s="218" t="s">
        <v>1113</v>
      </c>
      <c r="F730" s="219" t="s">
        <v>1114</v>
      </c>
      <c r="G730" s="220" t="s">
        <v>157</v>
      </c>
      <c r="H730" s="221">
        <v>433.816</v>
      </c>
      <c r="I730" s="222"/>
      <c r="J730" s="223">
        <f>ROUND(I730*H730,2)</f>
        <v>0</v>
      </c>
      <c r="K730" s="219" t="s">
        <v>158</v>
      </c>
      <c r="L730" s="46"/>
      <c r="M730" s="224" t="s">
        <v>19</v>
      </c>
      <c r="N730" s="225" t="s">
        <v>44</v>
      </c>
      <c r="O730" s="86"/>
      <c r="P730" s="226">
        <f>O730*H730</f>
        <v>0</v>
      </c>
      <c r="Q730" s="226">
        <v>0.2429</v>
      </c>
      <c r="R730" s="226">
        <f>Q730*H730</f>
        <v>105.3739064</v>
      </c>
      <c r="S730" s="226">
        <v>0</v>
      </c>
      <c r="T730" s="227">
        <f>S730*H730</f>
        <v>0</v>
      </c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  <c r="AE730" s="40"/>
      <c r="AR730" s="228" t="s">
        <v>159</v>
      </c>
      <c r="AT730" s="228" t="s">
        <v>154</v>
      </c>
      <c r="AU730" s="228" t="s">
        <v>81</v>
      </c>
      <c r="AY730" s="19" t="s">
        <v>152</v>
      </c>
      <c r="BE730" s="229">
        <f>IF(N730="základní",J730,0)</f>
        <v>0</v>
      </c>
      <c r="BF730" s="229">
        <f>IF(N730="snížená",J730,0)</f>
        <v>0</v>
      </c>
      <c r="BG730" s="229">
        <f>IF(N730="zákl. přenesená",J730,0)</f>
        <v>0</v>
      </c>
      <c r="BH730" s="229">
        <f>IF(N730="sníž. přenesená",J730,0)</f>
        <v>0</v>
      </c>
      <c r="BI730" s="229">
        <f>IF(N730="nulová",J730,0)</f>
        <v>0</v>
      </c>
      <c r="BJ730" s="19" t="s">
        <v>79</v>
      </c>
      <c r="BK730" s="229">
        <f>ROUND(I730*H730,2)</f>
        <v>0</v>
      </c>
      <c r="BL730" s="19" t="s">
        <v>159</v>
      </c>
      <c r="BM730" s="228" t="s">
        <v>1115</v>
      </c>
    </row>
    <row r="731" spans="1:47" s="2" customFormat="1" ht="12">
      <c r="A731" s="40"/>
      <c r="B731" s="41"/>
      <c r="C731" s="42"/>
      <c r="D731" s="230" t="s">
        <v>161</v>
      </c>
      <c r="E731" s="42"/>
      <c r="F731" s="231" t="s">
        <v>1116</v>
      </c>
      <c r="G731" s="42"/>
      <c r="H731" s="42"/>
      <c r="I731" s="232"/>
      <c r="J731" s="42"/>
      <c r="K731" s="42"/>
      <c r="L731" s="46"/>
      <c r="M731" s="233"/>
      <c r="N731" s="234"/>
      <c r="O731" s="86"/>
      <c r="P731" s="86"/>
      <c r="Q731" s="86"/>
      <c r="R731" s="86"/>
      <c r="S731" s="86"/>
      <c r="T731" s="87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  <c r="AE731" s="40"/>
      <c r="AT731" s="19" t="s">
        <v>161</v>
      </c>
      <c r="AU731" s="19" t="s">
        <v>81</v>
      </c>
    </row>
    <row r="732" spans="1:51" s="13" customFormat="1" ht="12">
      <c r="A732" s="13"/>
      <c r="B732" s="235"/>
      <c r="C732" s="236"/>
      <c r="D732" s="230" t="s">
        <v>163</v>
      </c>
      <c r="E732" s="237" t="s">
        <v>19</v>
      </c>
      <c r="F732" s="238" t="s">
        <v>1110</v>
      </c>
      <c r="G732" s="236"/>
      <c r="H732" s="237" t="s">
        <v>19</v>
      </c>
      <c r="I732" s="239"/>
      <c r="J732" s="236"/>
      <c r="K732" s="236"/>
      <c r="L732" s="240"/>
      <c r="M732" s="241"/>
      <c r="N732" s="242"/>
      <c r="O732" s="242"/>
      <c r="P732" s="242"/>
      <c r="Q732" s="242"/>
      <c r="R732" s="242"/>
      <c r="S732" s="242"/>
      <c r="T732" s="24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T732" s="244" t="s">
        <v>163</v>
      </c>
      <c r="AU732" s="244" t="s">
        <v>81</v>
      </c>
      <c r="AV732" s="13" t="s">
        <v>79</v>
      </c>
      <c r="AW732" s="13" t="s">
        <v>36</v>
      </c>
      <c r="AX732" s="13" t="s">
        <v>73</v>
      </c>
      <c r="AY732" s="244" t="s">
        <v>152</v>
      </c>
    </row>
    <row r="733" spans="1:51" s="14" customFormat="1" ht="12">
      <c r="A733" s="14"/>
      <c r="B733" s="245"/>
      <c r="C733" s="246"/>
      <c r="D733" s="230" t="s">
        <v>163</v>
      </c>
      <c r="E733" s="247" t="s">
        <v>19</v>
      </c>
      <c r="F733" s="248" t="s">
        <v>781</v>
      </c>
      <c r="G733" s="246"/>
      <c r="H733" s="249">
        <v>433.816</v>
      </c>
      <c r="I733" s="250"/>
      <c r="J733" s="246"/>
      <c r="K733" s="246"/>
      <c r="L733" s="251"/>
      <c r="M733" s="252"/>
      <c r="N733" s="253"/>
      <c r="O733" s="253"/>
      <c r="P733" s="253"/>
      <c r="Q733" s="253"/>
      <c r="R733" s="253"/>
      <c r="S733" s="253"/>
      <c r="T733" s="254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T733" s="255" t="s">
        <v>163</v>
      </c>
      <c r="AU733" s="255" t="s">
        <v>81</v>
      </c>
      <c r="AV733" s="14" t="s">
        <v>81</v>
      </c>
      <c r="AW733" s="14" t="s">
        <v>36</v>
      </c>
      <c r="AX733" s="14" t="s">
        <v>79</v>
      </c>
      <c r="AY733" s="255" t="s">
        <v>152</v>
      </c>
    </row>
    <row r="734" spans="1:65" s="2" customFormat="1" ht="14.4" customHeight="1">
      <c r="A734" s="40"/>
      <c r="B734" s="41"/>
      <c r="C734" s="217" t="s">
        <v>1117</v>
      </c>
      <c r="D734" s="217" t="s">
        <v>154</v>
      </c>
      <c r="E734" s="218" t="s">
        <v>1118</v>
      </c>
      <c r="F734" s="219" t="s">
        <v>1119</v>
      </c>
      <c r="G734" s="220" t="s">
        <v>157</v>
      </c>
      <c r="H734" s="221">
        <v>1.7</v>
      </c>
      <c r="I734" s="222"/>
      <c r="J734" s="223">
        <f>ROUND(I734*H734,2)</f>
        <v>0</v>
      </c>
      <c r="K734" s="219" t="s">
        <v>158</v>
      </c>
      <c r="L734" s="46"/>
      <c r="M734" s="224" t="s">
        <v>19</v>
      </c>
      <c r="N734" s="225" t="s">
        <v>44</v>
      </c>
      <c r="O734" s="86"/>
      <c r="P734" s="226">
        <f>O734*H734</f>
        <v>0</v>
      </c>
      <c r="Q734" s="226">
        <v>0.21252</v>
      </c>
      <c r="R734" s="226">
        <f>Q734*H734</f>
        <v>0.361284</v>
      </c>
      <c r="S734" s="226">
        <v>0</v>
      </c>
      <c r="T734" s="227">
        <f>S734*H734</f>
        <v>0</v>
      </c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  <c r="AE734" s="40"/>
      <c r="AR734" s="228" t="s">
        <v>159</v>
      </c>
      <c r="AT734" s="228" t="s">
        <v>154</v>
      </c>
      <c r="AU734" s="228" t="s">
        <v>81</v>
      </c>
      <c r="AY734" s="19" t="s">
        <v>152</v>
      </c>
      <c r="BE734" s="229">
        <f>IF(N734="základní",J734,0)</f>
        <v>0</v>
      </c>
      <c r="BF734" s="229">
        <f>IF(N734="snížená",J734,0)</f>
        <v>0</v>
      </c>
      <c r="BG734" s="229">
        <f>IF(N734="zákl. přenesená",J734,0)</f>
        <v>0</v>
      </c>
      <c r="BH734" s="229">
        <f>IF(N734="sníž. přenesená",J734,0)</f>
        <v>0</v>
      </c>
      <c r="BI734" s="229">
        <f>IF(N734="nulová",J734,0)</f>
        <v>0</v>
      </c>
      <c r="BJ734" s="19" t="s">
        <v>79</v>
      </c>
      <c r="BK734" s="229">
        <f>ROUND(I734*H734,2)</f>
        <v>0</v>
      </c>
      <c r="BL734" s="19" t="s">
        <v>159</v>
      </c>
      <c r="BM734" s="228" t="s">
        <v>1120</v>
      </c>
    </row>
    <row r="735" spans="1:47" s="2" customFormat="1" ht="12">
      <c r="A735" s="40"/>
      <c r="B735" s="41"/>
      <c r="C735" s="42"/>
      <c r="D735" s="230" t="s">
        <v>161</v>
      </c>
      <c r="E735" s="42"/>
      <c r="F735" s="231" t="s">
        <v>1121</v>
      </c>
      <c r="G735" s="42"/>
      <c r="H735" s="42"/>
      <c r="I735" s="232"/>
      <c r="J735" s="42"/>
      <c r="K735" s="42"/>
      <c r="L735" s="46"/>
      <c r="M735" s="233"/>
      <c r="N735" s="234"/>
      <c r="O735" s="86"/>
      <c r="P735" s="86"/>
      <c r="Q735" s="86"/>
      <c r="R735" s="86"/>
      <c r="S735" s="86"/>
      <c r="T735" s="87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  <c r="AE735" s="40"/>
      <c r="AT735" s="19" t="s">
        <v>161</v>
      </c>
      <c r="AU735" s="19" t="s">
        <v>81</v>
      </c>
    </row>
    <row r="736" spans="1:51" s="13" customFormat="1" ht="12">
      <c r="A736" s="13"/>
      <c r="B736" s="235"/>
      <c r="C736" s="236"/>
      <c r="D736" s="230" t="s">
        <v>163</v>
      </c>
      <c r="E736" s="237" t="s">
        <v>19</v>
      </c>
      <c r="F736" s="238" t="s">
        <v>643</v>
      </c>
      <c r="G736" s="236"/>
      <c r="H736" s="237" t="s">
        <v>19</v>
      </c>
      <c r="I736" s="239"/>
      <c r="J736" s="236"/>
      <c r="K736" s="236"/>
      <c r="L736" s="240"/>
      <c r="M736" s="241"/>
      <c r="N736" s="242"/>
      <c r="O736" s="242"/>
      <c r="P736" s="242"/>
      <c r="Q736" s="242"/>
      <c r="R736" s="242"/>
      <c r="S736" s="242"/>
      <c r="T736" s="24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T736" s="244" t="s">
        <v>163</v>
      </c>
      <c r="AU736" s="244" t="s">
        <v>81</v>
      </c>
      <c r="AV736" s="13" t="s">
        <v>79</v>
      </c>
      <c r="AW736" s="13" t="s">
        <v>36</v>
      </c>
      <c r="AX736" s="13" t="s">
        <v>73</v>
      </c>
      <c r="AY736" s="244" t="s">
        <v>152</v>
      </c>
    </row>
    <row r="737" spans="1:51" s="14" customFormat="1" ht="12">
      <c r="A737" s="14"/>
      <c r="B737" s="245"/>
      <c r="C737" s="246"/>
      <c r="D737" s="230" t="s">
        <v>163</v>
      </c>
      <c r="E737" s="247" t="s">
        <v>19</v>
      </c>
      <c r="F737" s="248" t="s">
        <v>789</v>
      </c>
      <c r="G737" s="246"/>
      <c r="H737" s="249">
        <v>1.7</v>
      </c>
      <c r="I737" s="250"/>
      <c r="J737" s="246"/>
      <c r="K737" s="246"/>
      <c r="L737" s="251"/>
      <c r="M737" s="252"/>
      <c r="N737" s="253"/>
      <c r="O737" s="253"/>
      <c r="P737" s="253"/>
      <c r="Q737" s="253"/>
      <c r="R737" s="253"/>
      <c r="S737" s="253"/>
      <c r="T737" s="254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T737" s="255" t="s">
        <v>163</v>
      </c>
      <c r="AU737" s="255" t="s">
        <v>81</v>
      </c>
      <c r="AV737" s="14" t="s">
        <v>81</v>
      </c>
      <c r="AW737" s="14" t="s">
        <v>36</v>
      </c>
      <c r="AX737" s="14" t="s">
        <v>79</v>
      </c>
      <c r="AY737" s="255" t="s">
        <v>152</v>
      </c>
    </row>
    <row r="738" spans="1:63" s="12" customFormat="1" ht="22.8" customHeight="1">
      <c r="A738" s="12"/>
      <c r="B738" s="201"/>
      <c r="C738" s="202"/>
      <c r="D738" s="203" t="s">
        <v>72</v>
      </c>
      <c r="E738" s="215" t="s">
        <v>195</v>
      </c>
      <c r="F738" s="215" t="s">
        <v>436</v>
      </c>
      <c r="G738" s="202"/>
      <c r="H738" s="202"/>
      <c r="I738" s="205"/>
      <c r="J738" s="216">
        <f>BK738</f>
        <v>0</v>
      </c>
      <c r="K738" s="202"/>
      <c r="L738" s="207"/>
      <c r="M738" s="208"/>
      <c r="N738" s="209"/>
      <c r="O738" s="209"/>
      <c r="P738" s="210">
        <f>SUM(P739:P767)</f>
        <v>0</v>
      </c>
      <c r="Q738" s="209"/>
      <c r="R738" s="210">
        <f>SUM(R739:R767)</f>
        <v>19.299419999999998</v>
      </c>
      <c r="S738" s="209"/>
      <c r="T738" s="211">
        <f>SUM(T739:T767)</f>
        <v>0</v>
      </c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R738" s="212" t="s">
        <v>79</v>
      </c>
      <c r="AT738" s="213" t="s">
        <v>72</v>
      </c>
      <c r="AU738" s="213" t="s">
        <v>79</v>
      </c>
      <c r="AY738" s="212" t="s">
        <v>152</v>
      </c>
      <c r="BK738" s="214">
        <f>SUM(BK739:BK767)</f>
        <v>0</v>
      </c>
    </row>
    <row r="739" spans="1:65" s="2" customFormat="1" ht="14.4" customHeight="1">
      <c r="A739" s="40"/>
      <c r="B739" s="41"/>
      <c r="C739" s="217" t="s">
        <v>1122</v>
      </c>
      <c r="D739" s="217" t="s">
        <v>154</v>
      </c>
      <c r="E739" s="218" t="s">
        <v>456</v>
      </c>
      <c r="F739" s="219" t="s">
        <v>457</v>
      </c>
      <c r="G739" s="220" t="s">
        <v>157</v>
      </c>
      <c r="H739" s="221">
        <v>18</v>
      </c>
      <c r="I739" s="222"/>
      <c r="J739" s="223">
        <f>ROUND(I739*H739,2)</f>
        <v>0</v>
      </c>
      <c r="K739" s="219" t="s">
        <v>158</v>
      </c>
      <c r="L739" s="46"/>
      <c r="M739" s="224" t="s">
        <v>19</v>
      </c>
      <c r="N739" s="225" t="s">
        <v>44</v>
      </c>
      <c r="O739" s="86"/>
      <c r="P739" s="226">
        <f>O739*H739</f>
        <v>0</v>
      </c>
      <c r="Q739" s="226">
        <v>0.36834</v>
      </c>
      <c r="R739" s="226">
        <f>Q739*H739</f>
        <v>6.63012</v>
      </c>
      <c r="S739" s="226">
        <v>0</v>
      </c>
      <c r="T739" s="227">
        <f>S739*H739</f>
        <v>0</v>
      </c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  <c r="AE739" s="40"/>
      <c r="AR739" s="228" t="s">
        <v>159</v>
      </c>
      <c r="AT739" s="228" t="s">
        <v>154</v>
      </c>
      <c r="AU739" s="228" t="s">
        <v>81</v>
      </c>
      <c r="AY739" s="19" t="s">
        <v>152</v>
      </c>
      <c r="BE739" s="229">
        <f>IF(N739="základní",J739,0)</f>
        <v>0</v>
      </c>
      <c r="BF739" s="229">
        <f>IF(N739="snížená",J739,0)</f>
        <v>0</v>
      </c>
      <c r="BG739" s="229">
        <f>IF(N739="zákl. přenesená",J739,0)</f>
        <v>0</v>
      </c>
      <c r="BH739" s="229">
        <f>IF(N739="sníž. přenesená",J739,0)</f>
        <v>0</v>
      </c>
      <c r="BI739" s="229">
        <f>IF(N739="nulová",J739,0)</f>
        <v>0</v>
      </c>
      <c r="BJ739" s="19" t="s">
        <v>79</v>
      </c>
      <c r="BK739" s="229">
        <f>ROUND(I739*H739,2)</f>
        <v>0</v>
      </c>
      <c r="BL739" s="19" t="s">
        <v>159</v>
      </c>
      <c r="BM739" s="228" t="s">
        <v>1123</v>
      </c>
    </row>
    <row r="740" spans="1:47" s="2" customFormat="1" ht="12">
      <c r="A740" s="40"/>
      <c r="B740" s="41"/>
      <c r="C740" s="42"/>
      <c r="D740" s="230" t="s">
        <v>161</v>
      </c>
      <c r="E740" s="42"/>
      <c r="F740" s="231" t="s">
        <v>459</v>
      </c>
      <c r="G740" s="42"/>
      <c r="H740" s="42"/>
      <c r="I740" s="232"/>
      <c r="J740" s="42"/>
      <c r="K740" s="42"/>
      <c r="L740" s="46"/>
      <c r="M740" s="233"/>
      <c r="N740" s="234"/>
      <c r="O740" s="86"/>
      <c r="P740" s="86"/>
      <c r="Q740" s="86"/>
      <c r="R740" s="86"/>
      <c r="S740" s="86"/>
      <c r="T740" s="87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  <c r="AE740" s="40"/>
      <c r="AT740" s="19" t="s">
        <v>161</v>
      </c>
      <c r="AU740" s="19" t="s">
        <v>81</v>
      </c>
    </row>
    <row r="741" spans="1:51" s="13" customFormat="1" ht="12">
      <c r="A741" s="13"/>
      <c r="B741" s="235"/>
      <c r="C741" s="236"/>
      <c r="D741" s="230" t="s">
        <v>163</v>
      </c>
      <c r="E741" s="237" t="s">
        <v>19</v>
      </c>
      <c r="F741" s="238" t="s">
        <v>898</v>
      </c>
      <c r="G741" s="236"/>
      <c r="H741" s="237" t="s">
        <v>19</v>
      </c>
      <c r="I741" s="239"/>
      <c r="J741" s="236"/>
      <c r="K741" s="236"/>
      <c r="L741" s="240"/>
      <c r="M741" s="241"/>
      <c r="N741" s="242"/>
      <c r="O741" s="242"/>
      <c r="P741" s="242"/>
      <c r="Q741" s="242"/>
      <c r="R741" s="242"/>
      <c r="S741" s="242"/>
      <c r="T741" s="24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T741" s="244" t="s">
        <v>163</v>
      </c>
      <c r="AU741" s="244" t="s">
        <v>81</v>
      </c>
      <c r="AV741" s="13" t="s">
        <v>79</v>
      </c>
      <c r="AW741" s="13" t="s">
        <v>36</v>
      </c>
      <c r="AX741" s="13" t="s">
        <v>73</v>
      </c>
      <c r="AY741" s="244" t="s">
        <v>152</v>
      </c>
    </row>
    <row r="742" spans="1:51" s="14" customFormat="1" ht="12">
      <c r="A742" s="14"/>
      <c r="B742" s="245"/>
      <c r="C742" s="246"/>
      <c r="D742" s="230" t="s">
        <v>163</v>
      </c>
      <c r="E742" s="247" t="s">
        <v>19</v>
      </c>
      <c r="F742" s="248" t="s">
        <v>269</v>
      </c>
      <c r="G742" s="246"/>
      <c r="H742" s="249">
        <v>18</v>
      </c>
      <c r="I742" s="250"/>
      <c r="J742" s="246"/>
      <c r="K742" s="246"/>
      <c r="L742" s="251"/>
      <c r="M742" s="252"/>
      <c r="N742" s="253"/>
      <c r="O742" s="253"/>
      <c r="P742" s="253"/>
      <c r="Q742" s="253"/>
      <c r="R742" s="253"/>
      <c r="S742" s="253"/>
      <c r="T742" s="254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T742" s="255" t="s">
        <v>163</v>
      </c>
      <c r="AU742" s="255" t="s">
        <v>81</v>
      </c>
      <c r="AV742" s="14" t="s">
        <v>81</v>
      </c>
      <c r="AW742" s="14" t="s">
        <v>36</v>
      </c>
      <c r="AX742" s="14" t="s">
        <v>79</v>
      </c>
      <c r="AY742" s="255" t="s">
        <v>152</v>
      </c>
    </row>
    <row r="743" spans="1:65" s="2" customFormat="1" ht="14.4" customHeight="1">
      <c r="A743" s="40"/>
      <c r="B743" s="41"/>
      <c r="C743" s="217" t="s">
        <v>1124</v>
      </c>
      <c r="D743" s="217" t="s">
        <v>154</v>
      </c>
      <c r="E743" s="218" t="s">
        <v>451</v>
      </c>
      <c r="F743" s="219" t="s">
        <v>452</v>
      </c>
      <c r="G743" s="220" t="s">
        <v>157</v>
      </c>
      <c r="H743" s="221">
        <v>18</v>
      </c>
      <c r="I743" s="222"/>
      <c r="J743" s="223">
        <f>ROUND(I743*H743,2)</f>
        <v>0</v>
      </c>
      <c r="K743" s="219" t="s">
        <v>158</v>
      </c>
      <c r="L743" s="46"/>
      <c r="M743" s="224" t="s">
        <v>19</v>
      </c>
      <c r="N743" s="225" t="s">
        <v>44</v>
      </c>
      <c r="O743" s="86"/>
      <c r="P743" s="226">
        <f>O743*H743</f>
        <v>0</v>
      </c>
      <c r="Q743" s="226">
        <v>0.46</v>
      </c>
      <c r="R743" s="226">
        <f>Q743*H743</f>
        <v>8.280000000000001</v>
      </c>
      <c r="S743" s="226">
        <v>0</v>
      </c>
      <c r="T743" s="227">
        <f>S743*H743</f>
        <v>0</v>
      </c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  <c r="AE743" s="40"/>
      <c r="AR743" s="228" t="s">
        <v>159</v>
      </c>
      <c r="AT743" s="228" t="s">
        <v>154</v>
      </c>
      <c r="AU743" s="228" t="s">
        <v>81</v>
      </c>
      <c r="AY743" s="19" t="s">
        <v>152</v>
      </c>
      <c r="BE743" s="229">
        <f>IF(N743="základní",J743,0)</f>
        <v>0</v>
      </c>
      <c r="BF743" s="229">
        <f>IF(N743="snížená",J743,0)</f>
        <v>0</v>
      </c>
      <c r="BG743" s="229">
        <f>IF(N743="zákl. přenesená",J743,0)</f>
        <v>0</v>
      </c>
      <c r="BH743" s="229">
        <f>IF(N743="sníž. přenesená",J743,0)</f>
        <v>0</v>
      </c>
      <c r="BI743" s="229">
        <f>IF(N743="nulová",J743,0)</f>
        <v>0</v>
      </c>
      <c r="BJ743" s="19" t="s">
        <v>79</v>
      </c>
      <c r="BK743" s="229">
        <f>ROUND(I743*H743,2)</f>
        <v>0</v>
      </c>
      <c r="BL743" s="19" t="s">
        <v>159</v>
      </c>
      <c r="BM743" s="228" t="s">
        <v>1125</v>
      </c>
    </row>
    <row r="744" spans="1:47" s="2" customFormat="1" ht="12">
      <c r="A744" s="40"/>
      <c r="B744" s="41"/>
      <c r="C744" s="42"/>
      <c r="D744" s="230" t="s">
        <v>161</v>
      </c>
      <c r="E744" s="42"/>
      <c r="F744" s="231" t="s">
        <v>454</v>
      </c>
      <c r="G744" s="42"/>
      <c r="H744" s="42"/>
      <c r="I744" s="232"/>
      <c r="J744" s="42"/>
      <c r="K744" s="42"/>
      <c r="L744" s="46"/>
      <c r="M744" s="233"/>
      <c r="N744" s="234"/>
      <c r="O744" s="86"/>
      <c r="P744" s="86"/>
      <c r="Q744" s="86"/>
      <c r="R744" s="86"/>
      <c r="S744" s="86"/>
      <c r="T744" s="87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  <c r="AE744" s="40"/>
      <c r="AT744" s="19" t="s">
        <v>161</v>
      </c>
      <c r="AU744" s="19" t="s">
        <v>81</v>
      </c>
    </row>
    <row r="745" spans="1:51" s="13" customFormat="1" ht="12">
      <c r="A745" s="13"/>
      <c r="B745" s="235"/>
      <c r="C745" s="236"/>
      <c r="D745" s="230" t="s">
        <v>163</v>
      </c>
      <c r="E745" s="237" t="s">
        <v>19</v>
      </c>
      <c r="F745" s="238" t="s">
        <v>898</v>
      </c>
      <c r="G745" s="236"/>
      <c r="H745" s="237" t="s">
        <v>19</v>
      </c>
      <c r="I745" s="239"/>
      <c r="J745" s="236"/>
      <c r="K745" s="236"/>
      <c r="L745" s="240"/>
      <c r="M745" s="241"/>
      <c r="N745" s="242"/>
      <c r="O745" s="242"/>
      <c r="P745" s="242"/>
      <c r="Q745" s="242"/>
      <c r="R745" s="242"/>
      <c r="S745" s="242"/>
      <c r="T745" s="24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T745" s="244" t="s">
        <v>163</v>
      </c>
      <c r="AU745" s="244" t="s">
        <v>81</v>
      </c>
      <c r="AV745" s="13" t="s">
        <v>79</v>
      </c>
      <c r="AW745" s="13" t="s">
        <v>36</v>
      </c>
      <c r="AX745" s="13" t="s">
        <v>73</v>
      </c>
      <c r="AY745" s="244" t="s">
        <v>152</v>
      </c>
    </row>
    <row r="746" spans="1:51" s="14" customFormat="1" ht="12">
      <c r="A746" s="14"/>
      <c r="B746" s="245"/>
      <c r="C746" s="246"/>
      <c r="D746" s="230" t="s">
        <v>163</v>
      </c>
      <c r="E746" s="247" t="s">
        <v>19</v>
      </c>
      <c r="F746" s="248" t="s">
        <v>269</v>
      </c>
      <c r="G746" s="246"/>
      <c r="H746" s="249">
        <v>18</v>
      </c>
      <c r="I746" s="250"/>
      <c r="J746" s="246"/>
      <c r="K746" s="246"/>
      <c r="L746" s="251"/>
      <c r="M746" s="252"/>
      <c r="N746" s="253"/>
      <c r="O746" s="253"/>
      <c r="P746" s="253"/>
      <c r="Q746" s="253"/>
      <c r="R746" s="253"/>
      <c r="S746" s="253"/>
      <c r="T746" s="254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T746" s="255" t="s">
        <v>163</v>
      </c>
      <c r="AU746" s="255" t="s">
        <v>81</v>
      </c>
      <c r="AV746" s="14" t="s">
        <v>81</v>
      </c>
      <c r="AW746" s="14" t="s">
        <v>36</v>
      </c>
      <c r="AX746" s="14" t="s">
        <v>79</v>
      </c>
      <c r="AY746" s="255" t="s">
        <v>152</v>
      </c>
    </row>
    <row r="747" spans="1:65" s="2" customFormat="1" ht="12">
      <c r="A747" s="40"/>
      <c r="B747" s="41"/>
      <c r="C747" s="217" t="s">
        <v>1126</v>
      </c>
      <c r="D747" s="217" t="s">
        <v>154</v>
      </c>
      <c r="E747" s="218" t="s">
        <v>476</v>
      </c>
      <c r="F747" s="219" t="s">
        <v>477</v>
      </c>
      <c r="G747" s="220" t="s">
        <v>478</v>
      </c>
      <c r="H747" s="221">
        <v>18</v>
      </c>
      <c r="I747" s="222"/>
      <c r="J747" s="223">
        <f>ROUND(I747*H747,2)</f>
        <v>0</v>
      </c>
      <c r="K747" s="219" t="s">
        <v>19</v>
      </c>
      <c r="L747" s="46"/>
      <c r="M747" s="224" t="s">
        <v>19</v>
      </c>
      <c r="N747" s="225" t="s">
        <v>44</v>
      </c>
      <c r="O747" s="86"/>
      <c r="P747" s="226">
        <f>O747*H747</f>
        <v>0</v>
      </c>
      <c r="Q747" s="226">
        <v>0.13188</v>
      </c>
      <c r="R747" s="226">
        <f>Q747*H747</f>
        <v>2.37384</v>
      </c>
      <c r="S747" s="226">
        <v>0</v>
      </c>
      <c r="T747" s="227">
        <f>S747*H747</f>
        <v>0</v>
      </c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  <c r="AE747" s="40"/>
      <c r="AR747" s="228" t="s">
        <v>159</v>
      </c>
      <c r="AT747" s="228" t="s">
        <v>154</v>
      </c>
      <c r="AU747" s="228" t="s">
        <v>81</v>
      </c>
      <c r="AY747" s="19" t="s">
        <v>152</v>
      </c>
      <c r="BE747" s="229">
        <f>IF(N747="základní",J747,0)</f>
        <v>0</v>
      </c>
      <c r="BF747" s="229">
        <f>IF(N747="snížená",J747,0)</f>
        <v>0</v>
      </c>
      <c r="BG747" s="229">
        <f>IF(N747="zákl. přenesená",J747,0)</f>
        <v>0</v>
      </c>
      <c r="BH747" s="229">
        <f>IF(N747="sníž. přenesená",J747,0)</f>
        <v>0</v>
      </c>
      <c r="BI747" s="229">
        <f>IF(N747="nulová",J747,0)</f>
        <v>0</v>
      </c>
      <c r="BJ747" s="19" t="s">
        <v>79</v>
      </c>
      <c r="BK747" s="229">
        <f>ROUND(I747*H747,2)</f>
        <v>0</v>
      </c>
      <c r="BL747" s="19" t="s">
        <v>159</v>
      </c>
      <c r="BM747" s="228" t="s">
        <v>1127</v>
      </c>
    </row>
    <row r="748" spans="1:47" s="2" customFormat="1" ht="12">
      <c r="A748" s="40"/>
      <c r="B748" s="41"/>
      <c r="C748" s="42"/>
      <c r="D748" s="230" t="s">
        <v>161</v>
      </c>
      <c r="E748" s="42"/>
      <c r="F748" s="231" t="s">
        <v>477</v>
      </c>
      <c r="G748" s="42"/>
      <c r="H748" s="42"/>
      <c r="I748" s="232"/>
      <c r="J748" s="42"/>
      <c r="K748" s="42"/>
      <c r="L748" s="46"/>
      <c r="M748" s="233"/>
      <c r="N748" s="234"/>
      <c r="O748" s="86"/>
      <c r="P748" s="86"/>
      <c r="Q748" s="86"/>
      <c r="R748" s="86"/>
      <c r="S748" s="86"/>
      <c r="T748" s="87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  <c r="AE748" s="40"/>
      <c r="AT748" s="19" t="s">
        <v>161</v>
      </c>
      <c r="AU748" s="19" t="s">
        <v>81</v>
      </c>
    </row>
    <row r="749" spans="1:51" s="13" customFormat="1" ht="12">
      <c r="A749" s="13"/>
      <c r="B749" s="235"/>
      <c r="C749" s="236"/>
      <c r="D749" s="230" t="s">
        <v>163</v>
      </c>
      <c r="E749" s="237" t="s">
        <v>19</v>
      </c>
      <c r="F749" s="238" t="s">
        <v>898</v>
      </c>
      <c r="G749" s="236"/>
      <c r="H749" s="237" t="s">
        <v>19</v>
      </c>
      <c r="I749" s="239"/>
      <c r="J749" s="236"/>
      <c r="K749" s="236"/>
      <c r="L749" s="240"/>
      <c r="M749" s="241"/>
      <c r="N749" s="242"/>
      <c r="O749" s="242"/>
      <c r="P749" s="242"/>
      <c r="Q749" s="242"/>
      <c r="R749" s="242"/>
      <c r="S749" s="242"/>
      <c r="T749" s="24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T749" s="244" t="s">
        <v>163</v>
      </c>
      <c r="AU749" s="244" t="s">
        <v>81</v>
      </c>
      <c r="AV749" s="13" t="s">
        <v>79</v>
      </c>
      <c r="AW749" s="13" t="s">
        <v>36</v>
      </c>
      <c r="AX749" s="13" t="s">
        <v>73</v>
      </c>
      <c r="AY749" s="244" t="s">
        <v>152</v>
      </c>
    </row>
    <row r="750" spans="1:51" s="14" customFormat="1" ht="12">
      <c r="A750" s="14"/>
      <c r="B750" s="245"/>
      <c r="C750" s="246"/>
      <c r="D750" s="230" t="s">
        <v>163</v>
      </c>
      <c r="E750" s="247" t="s">
        <v>19</v>
      </c>
      <c r="F750" s="248" t="s">
        <v>269</v>
      </c>
      <c r="G750" s="246"/>
      <c r="H750" s="249">
        <v>18</v>
      </c>
      <c r="I750" s="250"/>
      <c r="J750" s="246"/>
      <c r="K750" s="246"/>
      <c r="L750" s="251"/>
      <c r="M750" s="252"/>
      <c r="N750" s="253"/>
      <c r="O750" s="253"/>
      <c r="P750" s="253"/>
      <c r="Q750" s="253"/>
      <c r="R750" s="253"/>
      <c r="S750" s="253"/>
      <c r="T750" s="254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T750" s="255" t="s">
        <v>163</v>
      </c>
      <c r="AU750" s="255" t="s">
        <v>81</v>
      </c>
      <c r="AV750" s="14" t="s">
        <v>81</v>
      </c>
      <c r="AW750" s="14" t="s">
        <v>36</v>
      </c>
      <c r="AX750" s="14" t="s">
        <v>79</v>
      </c>
      <c r="AY750" s="255" t="s">
        <v>152</v>
      </c>
    </row>
    <row r="751" spans="1:65" s="2" customFormat="1" ht="14.4" customHeight="1">
      <c r="A751" s="40"/>
      <c r="B751" s="41"/>
      <c r="C751" s="217" t="s">
        <v>1128</v>
      </c>
      <c r="D751" s="217" t="s">
        <v>154</v>
      </c>
      <c r="E751" s="218" t="s">
        <v>471</v>
      </c>
      <c r="F751" s="219" t="s">
        <v>472</v>
      </c>
      <c r="G751" s="220" t="s">
        <v>183</v>
      </c>
      <c r="H751" s="221">
        <v>11.488</v>
      </c>
      <c r="I751" s="222"/>
      <c r="J751" s="223">
        <f>ROUND(I751*H751,2)</f>
        <v>0</v>
      </c>
      <c r="K751" s="219" t="s">
        <v>19</v>
      </c>
      <c r="L751" s="46"/>
      <c r="M751" s="224" t="s">
        <v>19</v>
      </c>
      <c r="N751" s="225" t="s">
        <v>44</v>
      </c>
      <c r="O751" s="86"/>
      <c r="P751" s="226">
        <f>O751*H751</f>
        <v>0</v>
      </c>
      <c r="Q751" s="226">
        <v>0</v>
      </c>
      <c r="R751" s="226">
        <f>Q751*H751</f>
        <v>0</v>
      </c>
      <c r="S751" s="226">
        <v>0</v>
      </c>
      <c r="T751" s="227">
        <f>S751*H751</f>
        <v>0</v>
      </c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  <c r="AE751" s="40"/>
      <c r="AR751" s="228" t="s">
        <v>159</v>
      </c>
      <c r="AT751" s="228" t="s">
        <v>154</v>
      </c>
      <c r="AU751" s="228" t="s">
        <v>81</v>
      </c>
      <c r="AY751" s="19" t="s">
        <v>152</v>
      </c>
      <c r="BE751" s="229">
        <f>IF(N751="základní",J751,0)</f>
        <v>0</v>
      </c>
      <c r="BF751" s="229">
        <f>IF(N751="snížená",J751,0)</f>
        <v>0</v>
      </c>
      <c r="BG751" s="229">
        <f>IF(N751="zákl. přenesená",J751,0)</f>
        <v>0</v>
      </c>
      <c r="BH751" s="229">
        <f>IF(N751="sníž. přenesená",J751,0)</f>
        <v>0</v>
      </c>
      <c r="BI751" s="229">
        <f>IF(N751="nulová",J751,0)</f>
        <v>0</v>
      </c>
      <c r="BJ751" s="19" t="s">
        <v>79</v>
      </c>
      <c r="BK751" s="229">
        <f>ROUND(I751*H751,2)</f>
        <v>0</v>
      </c>
      <c r="BL751" s="19" t="s">
        <v>159</v>
      </c>
      <c r="BM751" s="228" t="s">
        <v>1129</v>
      </c>
    </row>
    <row r="752" spans="1:47" s="2" customFormat="1" ht="12">
      <c r="A752" s="40"/>
      <c r="B752" s="41"/>
      <c r="C752" s="42"/>
      <c r="D752" s="230" t="s">
        <v>161</v>
      </c>
      <c r="E752" s="42"/>
      <c r="F752" s="231" t="s">
        <v>472</v>
      </c>
      <c r="G752" s="42"/>
      <c r="H752" s="42"/>
      <c r="I752" s="232"/>
      <c r="J752" s="42"/>
      <c r="K752" s="42"/>
      <c r="L752" s="46"/>
      <c r="M752" s="233"/>
      <c r="N752" s="234"/>
      <c r="O752" s="86"/>
      <c r="P752" s="86"/>
      <c r="Q752" s="86"/>
      <c r="R752" s="86"/>
      <c r="S752" s="86"/>
      <c r="T752" s="87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  <c r="AE752" s="40"/>
      <c r="AT752" s="19" t="s">
        <v>161</v>
      </c>
      <c r="AU752" s="19" t="s">
        <v>81</v>
      </c>
    </row>
    <row r="753" spans="1:51" s="13" customFormat="1" ht="12">
      <c r="A753" s="13"/>
      <c r="B753" s="235"/>
      <c r="C753" s="236"/>
      <c r="D753" s="230" t="s">
        <v>163</v>
      </c>
      <c r="E753" s="237" t="s">
        <v>19</v>
      </c>
      <c r="F753" s="238" t="s">
        <v>757</v>
      </c>
      <c r="G753" s="236"/>
      <c r="H753" s="237" t="s">
        <v>19</v>
      </c>
      <c r="I753" s="239"/>
      <c r="J753" s="236"/>
      <c r="K753" s="236"/>
      <c r="L753" s="240"/>
      <c r="M753" s="241"/>
      <c r="N753" s="242"/>
      <c r="O753" s="242"/>
      <c r="P753" s="242"/>
      <c r="Q753" s="242"/>
      <c r="R753" s="242"/>
      <c r="S753" s="242"/>
      <c r="T753" s="24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T753" s="244" t="s">
        <v>163</v>
      </c>
      <c r="AU753" s="244" t="s">
        <v>81</v>
      </c>
      <c r="AV753" s="13" t="s">
        <v>79</v>
      </c>
      <c r="AW753" s="13" t="s">
        <v>36</v>
      </c>
      <c r="AX753" s="13" t="s">
        <v>73</v>
      </c>
      <c r="AY753" s="244" t="s">
        <v>152</v>
      </c>
    </row>
    <row r="754" spans="1:51" s="14" customFormat="1" ht="12">
      <c r="A754" s="14"/>
      <c r="B754" s="245"/>
      <c r="C754" s="246"/>
      <c r="D754" s="230" t="s">
        <v>163</v>
      </c>
      <c r="E754" s="247" t="s">
        <v>19</v>
      </c>
      <c r="F754" s="248" t="s">
        <v>1130</v>
      </c>
      <c r="G754" s="246"/>
      <c r="H754" s="249">
        <v>11.488065</v>
      </c>
      <c r="I754" s="250"/>
      <c r="J754" s="246"/>
      <c r="K754" s="246"/>
      <c r="L754" s="251"/>
      <c r="M754" s="252"/>
      <c r="N754" s="253"/>
      <c r="O754" s="253"/>
      <c r="P754" s="253"/>
      <c r="Q754" s="253"/>
      <c r="R754" s="253"/>
      <c r="S754" s="253"/>
      <c r="T754" s="254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T754" s="255" t="s">
        <v>163</v>
      </c>
      <c r="AU754" s="255" t="s">
        <v>81</v>
      </c>
      <c r="AV754" s="14" t="s">
        <v>81</v>
      </c>
      <c r="AW754" s="14" t="s">
        <v>36</v>
      </c>
      <c r="AX754" s="14" t="s">
        <v>73</v>
      </c>
      <c r="AY754" s="255" t="s">
        <v>152</v>
      </c>
    </row>
    <row r="755" spans="1:51" s="15" customFormat="1" ht="12">
      <c r="A755" s="15"/>
      <c r="B755" s="256"/>
      <c r="C755" s="257"/>
      <c r="D755" s="230" t="s">
        <v>163</v>
      </c>
      <c r="E755" s="258" t="s">
        <v>19</v>
      </c>
      <c r="F755" s="259" t="s">
        <v>167</v>
      </c>
      <c r="G755" s="257"/>
      <c r="H755" s="260">
        <v>11.488065</v>
      </c>
      <c r="I755" s="261"/>
      <c r="J755" s="257"/>
      <c r="K755" s="257"/>
      <c r="L755" s="262"/>
      <c r="M755" s="263"/>
      <c r="N755" s="264"/>
      <c r="O755" s="264"/>
      <c r="P755" s="264"/>
      <c r="Q755" s="264"/>
      <c r="R755" s="264"/>
      <c r="S755" s="264"/>
      <c r="T755" s="26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T755" s="266" t="s">
        <v>163</v>
      </c>
      <c r="AU755" s="266" t="s">
        <v>81</v>
      </c>
      <c r="AV755" s="15" t="s">
        <v>159</v>
      </c>
      <c r="AW755" s="15" t="s">
        <v>36</v>
      </c>
      <c r="AX755" s="15" t="s">
        <v>79</v>
      </c>
      <c r="AY755" s="266" t="s">
        <v>152</v>
      </c>
    </row>
    <row r="756" spans="1:65" s="2" customFormat="1" ht="14.4" customHeight="1">
      <c r="A756" s="40"/>
      <c r="B756" s="41"/>
      <c r="C756" s="217" t="s">
        <v>1131</v>
      </c>
      <c r="D756" s="217" t="s">
        <v>154</v>
      </c>
      <c r="E756" s="218" t="s">
        <v>497</v>
      </c>
      <c r="F756" s="219" t="s">
        <v>498</v>
      </c>
      <c r="G756" s="220" t="s">
        <v>157</v>
      </c>
      <c r="H756" s="221">
        <v>18</v>
      </c>
      <c r="I756" s="222"/>
      <c r="J756" s="223">
        <f>ROUND(I756*H756,2)</f>
        <v>0</v>
      </c>
      <c r="K756" s="219" t="s">
        <v>158</v>
      </c>
      <c r="L756" s="46"/>
      <c r="M756" s="224" t="s">
        <v>19</v>
      </c>
      <c r="N756" s="225" t="s">
        <v>44</v>
      </c>
      <c r="O756" s="86"/>
      <c r="P756" s="226">
        <f>O756*H756</f>
        <v>0</v>
      </c>
      <c r="Q756" s="226">
        <v>0.00753</v>
      </c>
      <c r="R756" s="226">
        <f>Q756*H756</f>
        <v>0.13554</v>
      </c>
      <c r="S756" s="226">
        <v>0</v>
      </c>
      <c r="T756" s="227">
        <f>S756*H756</f>
        <v>0</v>
      </c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  <c r="AE756" s="40"/>
      <c r="AR756" s="228" t="s">
        <v>159</v>
      </c>
      <c r="AT756" s="228" t="s">
        <v>154</v>
      </c>
      <c r="AU756" s="228" t="s">
        <v>81</v>
      </c>
      <c r="AY756" s="19" t="s">
        <v>152</v>
      </c>
      <c r="BE756" s="229">
        <f>IF(N756="základní",J756,0)</f>
        <v>0</v>
      </c>
      <c r="BF756" s="229">
        <f>IF(N756="snížená",J756,0)</f>
        <v>0</v>
      </c>
      <c r="BG756" s="229">
        <f>IF(N756="zákl. přenesená",J756,0)</f>
        <v>0</v>
      </c>
      <c r="BH756" s="229">
        <f>IF(N756="sníž. přenesená",J756,0)</f>
        <v>0</v>
      </c>
      <c r="BI756" s="229">
        <f>IF(N756="nulová",J756,0)</f>
        <v>0</v>
      </c>
      <c r="BJ756" s="19" t="s">
        <v>79</v>
      </c>
      <c r="BK756" s="229">
        <f>ROUND(I756*H756,2)</f>
        <v>0</v>
      </c>
      <c r="BL756" s="19" t="s">
        <v>159</v>
      </c>
      <c r="BM756" s="228" t="s">
        <v>1132</v>
      </c>
    </row>
    <row r="757" spans="1:47" s="2" customFormat="1" ht="12">
      <c r="A757" s="40"/>
      <c r="B757" s="41"/>
      <c r="C757" s="42"/>
      <c r="D757" s="230" t="s">
        <v>161</v>
      </c>
      <c r="E757" s="42"/>
      <c r="F757" s="231" t="s">
        <v>500</v>
      </c>
      <c r="G757" s="42"/>
      <c r="H757" s="42"/>
      <c r="I757" s="232"/>
      <c r="J757" s="42"/>
      <c r="K757" s="42"/>
      <c r="L757" s="46"/>
      <c r="M757" s="233"/>
      <c r="N757" s="234"/>
      <c r="O757" s="86"/>
      <c r="P757" s="86"/>
      <c r="Q757" s="86"/>
      <c r="R757" s="86"/>
      <c r="S757" s="86"/>
      <c r="T757" s="87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  <c r="AE757" s="40"/>
      <c r="AT757" s="19" t="s">
        <v>161</v>
      </c>
      <c r="AU757" s="19" t="s">
        <v>81</v>
      </c>
    </row>
    <row r="758" spans="1:51" s="13" customFormat="1" ht="12">
      <c r="A758" s="13"/>
      <c r="B758" s="235"/>
      <c r="C758" s="236"/>
      <c r="D758" s="230" t="s">
        <v>163</v>
      </c>
      <c r="E758" s="237" t="s">
        <v>19</v>
      </c>
      <c r="F758" s="238" t="s">
        <v>898</v>
      </c>
      <c r="G758" s="236"/>
      <c r="H758" s="237" t="s">
        <v>19</v>
      </c>
      <c r="I758" s="239"/>
      <c r="J758" s="236"/>
      <c r="K758" s="236"/>
      <c r="L758" s="240"/>
      <c r="M758" s="241"/>
      <c r="N758" s="242"/>
      <c r="O758" s="242"/>
      <c r="P758" s="242"/>
      <c r="Q758" s="242"/>
      <c r="R758" s="242"/>
      <c r="S758" s="242"/>
      <c r="T758" s="24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T758" s="244" t="s">
        <v>163</v>
      </c>
      <c r="AU758" s="244" t="s">
        <v>81</v>
      </c>
      <c r="AV758" s="13" t="s">
        <v>79</v>
      </c>
      <c r="AW758" s="13" t="s">
        <v>36</v>
      </c>
      <c r="AX758" s="13" t="s">
        <v>73</v>
      </c>
      <c r="AY758" s="244" t="s">
        <v>152</v>
      </c>
    </row>
    <row r="759" spans="1:51" s="14" customFormat="1" ht="12">
      <c r="A759" s="14"/>
      <c r="B759" s="245"/>
      <c r="C759" s="246"/>
      <c r="D759" s="230" t="s">
        <v>163</v>
      </c>
      <c r="E759" s="247" t="s">
        <v>19</v>
      </c>
      <c r="F759" s="248" t="s">
        <v>269</v>
      </c>
      <c r="G759" s="246"/>
      <c r="H759" s="249">
        <v>18</v>
      </c>
      <c r="I759" s="250"/>
      <c r="J759" s="246"/>
      <c r="K759" s="246"/>
      <c r="L759" s="251"/>
      <c r="M759" s="252"/>
      <c r="N759" s="253"/>
      <c r="O759" s="253"/>
      <c r="P759" s="253"/>
      <c r="Q759" s="253"/>
      <c r="R759" s="253"/>
      <c r="S759" s="253"/>
      <c r="T759" s="254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T759" s="255" t="s">
        <v>163</v>
      </c>
      <c r="AU759" s="255" t="s">
        <v>81</v>
      </c>
      <c r="AV759" s="14" t="s">
        <v>81</v>
      </c>
      <c r="AW759" s="14" t="s">
        <v>36</v>
      </c>
      <c r="AX759" s="14" t="s">
        <v>79</v>
      </c>
      <c r="AY759" s="255" t="s">
        <v>152</v>
      </c>
    </row>
    <row r="760" spans="1:65" s="2" customFormat="1" ht="14.4" customHeight="1">
      <c r="A760" s="40"/>
      <c r="B760" s="41"/>
      <c r="C760" s="217" t="s">
        <v>1133</v>
      </c>
      <c r="D760" s="217" t="s">
        <v>154</v>
      </c>
      <c r="E760" s="218" t="s">
        <v>492</v>
      </c>
      <c r="F760" s="219" t="s">
        <v>493</v>
      </c>
      <c r="G760" s="220" t="s">
        <v>157</v>
      </c>
      <c r="H760" s="221">
        <v>18</v>
      </c>
      <c r="I760" s="222"/>
      <c r="J760" s="223">
        <f>ROUND(I760*H760,2)</f>
        <v>0</v>
      </c>
      <c r="K760" s="219" t="s">
        <v>158</v>
      </c>
      <c r="L760" s="46"/>
      <c r="M760" s="224" t="s">
        <v>19</v>
      </c>
      <c r="N760" s="225" t="s">
        <v>44</v>
      </c>
      <c r="O760" s="86"/>
      <c r="P760" s="226">
        <f>O760*H760</f>
        <v>0</v>
      </c>
      <c r="Q760" s="226">
        <v>0.00071</v>
      </c>
      <c r="R760" s="226">
        <f>Q760*H760</f>
        <v>0.01278</v>
      </c>
      <c r="S760" s="226">
        <v>0</v>
      </c>
      <c r="T760" s="227">
        <f>S760*H760</f>
        <v>0</v>
      </c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  <c r="AE760" s="40"/>
      <c r="AR760" s="228" t="s">
        <v>159</v>
      </c>
      <c r="AT760" s="228" t="s">
        <v>154</v>
      </c>
      <c r="AU760" s="228" t="s">
        <v>81</v>
      </c>
      <c r="AY760" s="19" t="s">
        <v>152</v>
      </c>
      <c r="BE760" s="229">
        <f>IF(N760="základní",J760,0)</f>
        <v>0</v>
      </c>
      <c r="BF760" s="229">
        <f>IF(N760="snížená",J760,0)</f>
        <v>0</v>
      </c>
      <c r="BG760" s="229">
        <f>IF(N760="zákl. přenesená",J760,0)</f>
        <v>0</v>
      </c>
      <c r="BH760" s="229">
        <f>IF(N760="sníž. přenesená",J760,0)</f>
        <v>0</v>
      </c>
      <c r="BI760" s="229">
        <f>IF(N760="nulová",J760,0)</f>
        <v>0</v>
      </c>
      <c r="BJ760" s="19" t="s">
        <v>79</v>
      </c>
      <c r="BK760" s="229">
        <f>ROUND(I760*H760,2)</f>
        <v>0</v>
      </c>
      <c r="BL760" s="19" t="s">
        <v>159</v>
      </c>
      <c r="BM760" s="228" t="s">
        <v>1134</v>
      </c>
    </row>
    <row r="761" spans="1:47" s="2" customFormat="1" ht="12">
      <c r="A761" s="40"/>
      <c r="B761" s="41"/>
      <c r="C761" s="42"/>
      <c r="D761" s="230" t="s">
        <v>161</v>
      </c>
      <c r="E761" s="42"/>
      <c r="F761" s="231" t="s">
        <v>495</v>
      </c>
      <c r="G761" s="42"/>
      <c r="H761" s="42"/>
      <c r="I761" s="232"/>
      <c r="J761" s="42"/>
      <c r="K761" s="42"/>
      <c r="L761" s="46"/>
      <c r="M761" s="233"/>
      <c r="N761" s="234"/>
      <c r="O761" s="86"/>
      <c r="P761" s="86"/>
      <c r="Q761" s="86"/>
      <c r="R761" s="86"/>
      <c r="S761" s="86"/>
      <c r="T761" s="87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  <c r="AE761" s="40"/>
      <c r="AT761" s="19" t="s">
        <v>161</v>
      </c>
      <c r="AU761" s="19" t="s">
        <v>81</v>
      </c>
    </row>
    <row r="762" spans="1:51" s="13" customFormat="1" ht="12">
      <c r="A762" s="13"/>
      <c r="B762" s="235"/>
      <c r="C762" s="236"/>
      <c r="D762" s="230" t="s">
        <v>163</v>
      </c>
      <c r="E762" s="237" t="s">
        <v>19</v>
      </c>
      <c r="F762" s="238" t="s">
        <v>898</v>
      </c>
      <c r="G762" s="236"/>
      <c r="H762" s="237" t="s">
        <v>19</v>
      </c>
      <c r="I762" s="239"/>
      <c r="J762" s="236"/>
      <c r="K762" s="236"/>
      <c r="L762" s="240"/>
      <c r="M762" s="241"/>
      <c r="N762" s="242"/>
      <c r="O762" s="242"/>
      <c r="P762" s="242"/>
      <c r="Q762" s="242"/>
      <c r="R762" s="242"/>
      <c r="S762" s="242"/>
      <c r="T762" s="24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T762" s="244" t="s">
        <v>163</v>
      </c>
      <c r="AU762" s="244" t="s">
        <v>81</v>
      </c>
      <c r="AV762" s="13" t="s">
        <v>79</v>
      </c>
      <c r="AW762" s="13" t="s">
        <v>36</v>
      </c>
      <c r="AX762" s="13" t="s">
        <v>73</v>
      </c>
      <c r="AY762" s="244" t="s">
        <v>152</v>
      </c>
    </row>
    <row r="763" spans="1:51" s="14" customFormat="1" ht="12">
      <c r="A763" s="14"/>
      <c r="B763" s="245"/>
      <c r="C763" s="246"/>
      <c r="D763" s="230" t="s">
        <v>163</v>
      </c>
      <c r="E763" s="247" t="s">
        <v>19</v>
      </c>
      <c r="F763" s="248" t="s">
        <v>269</v>
      </c>
      <c r="G763" s="246"/>
      <c r="H763" s="249">
        <v>18</v>
      </c>
      <c r="I763" s="250"/>
      <c r="J763" s="246"/>
      <c r="K763" s="246"/>
      <c r="L763" s="251"/>
      <c r="M763" s="252"/>
      <c r="N763" s="253"/>
      <c r="O763" s="253"/>
      <c r="P763" s="253"/>
      <c r="Q763" s="253"/>
      <c r="R763" s="253"/>
      <c r="S763" s="253"/>
      <c r="T763" s="254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T763" s="255" t="s">
        <v>163</v>
      </c>
      <c r="AU763" s="255" t="s">
        <v>81</v>
      </c>
      <c r="AV763" s="14" t="s">
        <v>81</v>
      </c>
      <c r="AW763" s="14" t="s">
        <v>36</v>
      </c>
      <c r="AX763" s="14" t="s">
        <v>79</v>
      </c>
      <c r="AY763" s="255" t="s">
        <v>152</v>
      </c>
    </row>
    <row r="764" spans="1:65" s="2" customFormat="1" ht="19.8" customHeight="1">
      <c r="A764" s="40"/>
      <c r="B764" s="41"/>
      <c r="C764" s="217" t="s">
        <v>1135</v>
      </c>
      <c r="D764" s="217" t="s">
        <v>154</v>
      </c>
      <c r="E764" s="218" t="s">
        <v>485</v>
      </c>
      <c r="F764" s="219" t="s">
        <v>486</v>
      </c>
      <c r="G764" s="220" t="s">
        <v>478</v>
      </c>
      <c r="H764" s="221">
        <v>18</v>
      </c>
      <c r="I764" s="222"/>
      <c r="J764" s="223">
        <f>ROUND(I764*H764,2)</f>
        <v>0</v>
      </c>
      <c r="K764" s="219" t="s">
        <v>158</v>
      </c>
      <c r="L764" s="46"/>
      <c r="M764" s="224" t="s">
        <v>19</v>
      </c>
      <c r="N764" s="225" t="s">
        <v>44</v>
      </c>
      <c r="O764" s="86"/>
      <c r="P764" s="226">
        <f>O764*H764</f>
        <v>0</v>
      </c>
      <c r="Q764" s="226">
        <v>0.10373</v>
      </c>
      <c r="R764" s="226">
        <f>Q764*H764</f>
        <v>1.86714</v>
      </c>
      <c r="S764" s="226">
        <v>0</v>
      </c>
      <c r="T764" s="227">
        <f>S764*H764</f>
        <v>0</v>
      </c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  <c r="AE764" s="40"/>
      <c r="AR764" s="228" t="s">
        <v>159</v>
      </c>
      <c r="AT764" s="228" t="s">
        <v>154</v>
      </c>
      <c r="AU764" s="228" t="s">
        <v>81</v>
      </c>
      <c r="AY764" s="19" t="s">
        <v>152</v>
      </c>
      <c r="BE764" s="229">
        <f>IF(N764="základní",J764,0)</f>
        <v>0</v>
      </c>
      <c r="BF764" s="229">
        <f>IF(N764="snížená",J764,0)</f>
        <v>0</v>
      </c>
      <c r="BG764" s="229">
        <f>IF(N764="zákl. přenesená",J764,0)</f>
        <v>0</v>
      </c>
      <c r="BH764" s="229">
        <f>IF(N764="sníž. přenesená",J764,0)</f>
        <v>0</v>
      </c>
      <c r="BI764" s="229">
        <f>IF(N764="nulová",J764,0)</f>
        <v>0</v>
      </c>
      <c r="BJ764" s="19" t="s">
        <v>79</v>
      </c>
      <c r="BK764" s="229">
        <f>ROUND(I764*H764,2)</f>
        <v>0</v>
      </c>
      <c r="BL764" s="19" t="s">
        <v>159</v>
      </c>
      <c r="BM764" s="228" t="s">
        <v>1136</v>
      </c>
    </row>
    <row r="765" spans="1:47" s="2" customFormat="1" ht="12">
      <c r="A765" s="40"/>
      <c r="B765" s="41"/>
      <c r="C765" s="42"/>
      <c r="D765" s="230" t="s">
        <v>161</v>
      </c>
      <c r="E765" s="42"/>
      <c r="F765" s="231" t="s">
        <v>488</v>
      </c>
      <c r="G765" s="42"/>
      <c r="H765" s="42"/>
      <c r="I765" s="232"/>
      <c r="J765" s="42"/>
      <c r="K765" s="42"/>
      <c r="L765" s="46"/>
      <c r="M765" s="233"/>
      <c r="N765" s="234"/>
      <c r="O765" s="86"/>
      <c r="P765" s="86"/>
      <c r="Q765" s="86"/>
      <c r="R765" s="86"/>
      <c r="S765" s="86"/>
      <c r="T765" s="87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  <c r="AE765" s="40"/>
      <c r="AT765" s="19" t="s">
        <v>161</v>
      </c>
      <c r="AU765" s="19" t="s">
        <v>81</v>
      </c>
    </row>
    <row r="766" spans="1:51" s="13" customFormat="1" ht="12">
      <c r="A766" s="13"/>
      <c r="B766" s="235"/>
      <c r="C766" s="236"/>
      <c r="D766" s="230" t="s">
        <v>163</v>
      </c>
      <c r="E766" s="237" t="s">
        <v>19</v>
      </c>
      <c r="F766" s="238" t="s">
        <v>898</v>
      </c>
      <c r="G766" s="236"/>
      <c r="H766" s="237" t="s">
        <v>19</v>
      </c>
      <c r="I766" s="239"/>
      <c r="J766" s="236"/>
      <c r="K766" s="236"/>
      <c r="L766" s="240"/>
      <c r="M766" s="241"/>
      <c r="N766" s="242"/>
      <c r="O766" s="242"/>
      <c r="P766" s="242"/>
      <c r="Q766" s="242"/>
      <c r="R766" s="242"/>
      <c r="S766" s="242"/>
      <c r="T766" s="24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T766" s="244" t="s">
        <v>163</v>
      </c>
      <c r="AU766" s="244" t="s">
        <v>81</v>
      </c>
      <c r="AV766" s="13" t="s">
        <v>79</v>
      </c>
      <c r="AW766" s="13" t="s">
        <v>36</v>
      </c>
      <c r="AX766" s="13" t="s">
        <v>73</v>
      </c>
      <c r="AY766" s="244" t="s">
        <v>152</v>
      </c>
    </row>
    <row r="767" spans="1:51" s="14" customFormat="1" ht="12">
      <c r="A767" s="14"/>
      <c r="B767" s="245"/>
      <c r="C767" s="246"/>
      <c r="D767" s="230" t="s">
        <v>163</v>
      </c>
      <c r="E767" s="247" t="s">
        <v>19</v>
      </c>
      <c r="F767" s="248" t="s">
        <v>269</v>
      </c>
      <c r="G767" s="246"/>
      <c r="H767" s="249">
        <v>18</v>
      </c>
      <c r="I767" s="250"/>
      <c r="J767" s="246"/>
      <c r="K767" s="246"/>
      <c r="L767" s="251"/>
      <c r="M767" s="252"/>
      <c r="N767" s="253"/>
      <c r="O767" s="253"/>
      <c r="P767" s="253"/>
      <c r="Q767" s="253"/>
      <c r="R767" s="253"/>
      <c r="S767" s="253"/>
      <c r="T767" s="254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T767" s="255" t="s">
        <v>163</v>
      </c>
      <c r="AU767" s="255" t="s">
        <v>81</v>
      </c>
      <c r="AV767" s="14" t="s">
        <v>81</v>
      </c>
      <c r="AW767" s="14" t="s">
        <v>36</v>
      </c>
      <c r="AX767" s="14" t="s">
        <v>79</v>
      </c>
      <c r="AY767" s="255" t="s">
        <v>152</v>
      </c>
    </row>
    <row r="768" spans="1:63" s="12" customFormat="1" ht="22.8" customHeight="1">
      <c r="A768" s="12"/>
      <c r="B768" s="201"/>
      <c r="C768" s="202"/>
      <c r="D768" s="203" t="s">
        <v>72</v>
      </c>
      <c r="E768" s="215" t="s">
        <v>221</v>
      </c>
      <c r="F768" s="215" t="s">
        <v>525</v>
      </c>
      <c r="G768" s="202"/>
      <c r="H768" s="202"/>
      <c r="I768" s="205"/>
      <c r="J768" s="216">
        <f>BK768</f>
        <v>0</v>
      </c>
      <c r="K768" s="202"/>
      <c r="L768" s="207"/>
      <c r="M768" s="208"/>
      <c r="N768" s="209"/>
      <c r="O768" s="209"/>
      <c r="P768" s="210">
        <f>SUM(P769:P826)</f>
        <v>0</v>
      </c>
      <c r="Q768" s="209"/>
      <c r="R768" s="210">
        <f>SUM(R769:R826)</f>
        <v>323.05141076</v>
      </c>
      <c r="S768" s="209"/>
      <c r="T768" s="211">
        <f>SUM(T769:T826)</f>
        <v>0</v>
      </c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R768" s="212" t="s">
        <v>79</v>
      </c>
      <c r="AT768" s="213" t="s">
        <v>72</v>
      </c>
      <c r="AU768" s="213" t="s">
        <v>79</v>
      </c>
      <c r="AY768" s="212" t="s">
        <v>152</v>
      </c>
      <c r="BK768" s="214">
        <f>SUM(BK769:BK826)</f>
        <v>0</v>
      </c>
    </row>
    <row r="769" spans="1:65" s="2" customFormat="1" ht="14.4" customHeight="1">
      <c r="A769" s="40"/>
      <c r="B769" s="41"/>
      <c r="C769" s="217" t="s">
        <v>1137</v>
      </c>
      <c r="D769" s="217" t="s">
        <v>154</v>
      </c>
      <c r="E769" s="218" t="s">
        <v>1138</v>
      </c>
      <c r="F769" s="219" t="s">
        <v>1139</v>
      </c>
      <c r="G769" s="220" t="s">
        <v>157</v>
      </c>
      <c r="H769" s="221">
        <v>3.6</v>
      </c>
      <c r="I769" s="222"/>
      <c r="J769" s="223">
        <f>ROUND(I769*H769,2)</f>
        <v>0</v>
      </c>
      <c r="K769" s="219" t="s">
        <v>158</v>
      </c>
      <c r="L769" s="46"/>
      <c r="M769" s="224" t="s">
        <v>19</v>
      </c>
      <c r="N769" s="225" t="s">
        <v>44</v>
      </c>
      <c r="O769" s="86"/>
      <c r="P769" s="226">
        <f>O769*H769</f>
        <v>0</v>
      </c>
      <c r="Q769" s="226">
        <v>0.05578</v>
      </c>
      <c r="R769" s="226">
        <f>Q769*H769</f>
        <v>0.20080800000000001</v>
      </c>
      <c r="S769" s="226">
        <v>0</v>
      </c>
      <c r="T769" s="227">
        <f>S769*H769</f>
        <v>0</v>
      </c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  <c r="AE769" s="40"/>
      <c r="AR769" s="228" t="s">
        <v>159</v>
      </c>
      <c r="AT769" s="228" t="s">
        <v>154</v>
      </c>
      <c r="AU769" s="228" t="s">
        <v>81</v>
      </c>
      <c r="AY769" s="19" t="s">
        <v>152</v>
      </c>
      <c r="BE769" s="229">
        <f>IF(N769="základní",J769,0)</f>
        <v>0</v>
      </c>
      <c r="BF769" s="229">
        <f>IF(N769="snížená",J769,0)</f>
        <v>0</v>
      </c>
      <c r="BG769" s="229">
        <f>IF(N769="zákl. přenesená",J769,0)</f>
        <v>0</v>
      </c>
      <c r="BH769" s="229">
        <f>IF(N769="sníž. přenesená",J769,0)</f>
        <v>0</v>
      </c>
      <c r="BI769" s="229">
        <f>IF(N769="nulová",J769,0)</f>
        <v>0</v>
      </c>
      <c r="BJ769" s="19" t="s">
        <v>79</v>
      </c>
      <c r="BK769" s="229">
        <f>ROUND(I769*H769,2)</f>
        <v>0</v>
      </c>
      <c r="BL769" s="19" t="s">
        <v>159</v>
      </c>
      <c r="BM769" s="228" t="s">
        <v>1140</v>
      </c>
    </row>
    <row r="770" spans="1:47" s="2" customFormat="1" ht="12">
      <c r="A770" s="40"/>
      <c r="B770" s="41"/>
      <c r="C770" s="42"/>
      <c r="D770" s="230" t="s">
        <v>161</v>
      </c>
      <c r="E770" s="42"/>
      <c r="F770" s="231" t="s">
        <v>1141</v>
      </c>
      <c r="G770" s="42"/>
      <c r="H770" s="42"/>
      <c r="I770" s="232"/>
      <c r="J770" s="42"/>
      <c r="K770" s="42"/>
      <c r="L770" s="46"/>
      <c r="M770" s="233"/>
      <c r="N770" s="234"/>
      <c r="O770" s="86"/>
      <c r="P770" s="86"/>
      <c r="Q770" s="86"/>
      <c r="R770" s="86"/>
      <c r="S770" s="86"/>
      <c r="T770" s="87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  <c r="AE770" s="40"/>
      <c r="AT770" s="19" t="s">
        <v>161</v>
      </c>
      <c r="AU770" s="19" t="s">
        <v>81</v>
      </c>
    </row>
    <row r="771" spans="1:51" s="13" customFormat="1" ht="12">
      <c r="A771" s="13"/>
      <c r="B771" s="235"/>
      <c r="C771" s="236"/>
      <c r="D771" s="230" t="s">
        <v>163</v>
      </c>
      <c r="E771" s="237" t="s">
        <v>19</v>
      </c>
      <c r="F771" s="238" t="s">
        <v>1142</v>
      </c>
      <c r="G771" s="236"/>
      <c r="H771" s="237" t="s">
        <v>19</v>
      </c>
      <c r="I771" s="239"/>
      <c r="J771" s="236"/>
      <c r="K771" s="236"/>
      <c r="L771" s="240"/>
      <c r="M771" s="241"/>
      <c r="N771" s="242"/>
      <c r="O771" s="242"/>
      <c r="P771" s="242"/>
      <c r="Q771" s="242"/>
      <c r="R771" s="242"/>
      <c r="S771" s="242"/>
      <c r="T771" s="24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T771" s="244" t="s">
        <v>163</v>
      </c>
      <c r="AU771" s="244" t="s">
        <v>81</v>
      </c>
      <c r="AV771" s="13" t="s">
        <v>79</v>
      </c>
      <c r="AW771" s="13" t="s">
        <v>36</v>
      </c>
      <c r="AX771" s="13" t="s">
        <v>73</v>
      </c>
      <c r="AY771" s="244" t="s">
        <v>152</v>
      </c>
    </row>
    <row r="772" spans="1:51" s="14" customFormat="1" ht="12">
      <c r="A772" s="14"/>
      <c r="B772" s="245"/>
      <c r="C772" s="246"/>
      <c r="D772" s="230" t="s">
        <v>163</v>
      </c>
      <c r="E772" s="247" t="s">
        <v>19</v>
      </c>
      <c r="F772" s="248" t="s">
        <v>1143</v>
      </c>
      <c r="G772" s="246"/>
      <c r="H772" s="249">
        <v>3.6</v>
      </c>
      <c r="I772" s="250"/>
      <c r="J772" s="246"/>
      <c r="K772" s="246"/>
      <c r="L772" s="251"/>
      <c r="M772" s="252"/>
      <c r="N772" s="253"/>
      <c r="O772" s="253"/>
      <c r="P772" s="253"/>
      <c r="Q772" s="253"/>
      <c r="R772" s="253"/>
      <c r="S772" s="253"/>
      <c r="T772" s="254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T772" s="255" t="s">
        <v>163</v>
      </c>
      <c r="AU772" s="255" t="s">
        <v>81</v>
      </c>
      <c r="AV772" s="14" t="s">
        <v>81</v>
      </c>
      <c r="AW772" s="14" t="s">
        <v>36</v>
      </c>
      <c r="AX772" s="14" t="s">
        <v>73</v>
      </c>
      <c r="AY772" s="255" t="s">
        <v>152</v>
      </c>
    </row>
    <row r="773" spans="1:51" s="15" customFormat="1" ht="12">
      <c r="A773" s="15"/>
      <c r="B773" s="256"/>
      <c r="C773" s="257"/>
      <c r="D773" s="230" t="s">
        <v>163</v>
      </c>
      <c r="E773" s="258" t="s">
        <v>19</v>
      </c>
      <c r="F773" s="259" t="s">
        <v>167</v>
      </c>
      <c r="G773" s="257"/>
      <c r="H773" s="260">
        <v>3.6</v>
      </c>
      <c r="I773" s="261"/>
      <c r="J773" s="257"/>
      <c r="K773" s="257"/>
      <c r="L773" s="262"/>
      <c r="M773" s="263"/>
      <c r="N773" s="264"/>
      <c r="O773" s="264"/>
      <c r="P773" s="264"/>
      <c r="Q773" s="264"/>
      <c r="R773" s="264"/>
      <c r="S773" s="264"/>
      <c r="T773" s="26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T773" s="266" t="s">
        <v>163</v>
      </c>
      <c r="AU773" s="266" t="s">
        <v>81</v>
      </c>
      <c r="AV773" s="15" t="s">
        <v>159</v>
      </c>
      <c r="AW773" s="15" t="s">
        <v>36</v>
      </c>
      <c r="AX773" s="15" t="s">
        <v>79</v>
      </c>
      <c r="AY773" s="266" t="s">
        <v>152</v>
      </c>
    </row>
    <row r="774" spans="1:65" s="2" customFormat="1" ht="14.4" customHeight="1">
      <c r="A774" s="40"/>
      <c r="B774" s="41"/>
      <c r="C774" s="217" t="s">
        <v>1144</v>
      </c>
      <c r="D774" s="217" t="s">
        <v>154</v>
      </c>
      <c r="E774" s="218" t="s">
        <v>1145</v>
      </c>
      <c r="F774" s="219" t="s">
        <v>1146</v>
      </c>
      <c r="G774" s="220" t="s">
        <v>157</v>
      </c>
      <c r="H774" s="221">
        <v>8.976</v>
      </c>
      <c r="I774" s="222"/>
      <c r="J774" s="223">
        <f>ROUND(I774*H774,2)</f>
        <v>0</v>
      </c>
      <c r="K774" s="219" t="s">
        <v>158</v>
      </c>
      <c r="L774" s="46"/>
      <c r="M774" s="224" t="s">
        <v>19</v>
      </c>
      <c r="N774" s="225" t="s">
        <v>44</v>
      </c>
      <c r="O774" s="86"/>
      <c r="P774" s="226">
        <f>O774*H774</f>
        <v>0</v>
      </c>
      <c r="Q774" s="226">
        <v>1E-05</v>
      </c>
      <c r="R774" s="226">
        <f>Q774*H774</f>
        <v>8.976000000000002E-05</v>
      </c>
      <c r="S774" s="226">
        <v>0</v>
      </c>
      <c r="T774" s="227">
        <f>S774*H774</f>
        <v>0</v>
      </c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  <c r="AE774" s="40"/>
      <c r="AR774" s="228" t="s">
        <v>159</v>
      </c>
      <c r="AT774" s="228" t="s">
        <v>154</v>
      </c>
      <c r="AU774" s="228" t="s">
        <v>81</v>
      </c>
      <c r="AY774" s="19" t="s">
        <v>152</v>
      </c>
      <c r="BE774" s="229">
        <f>IF(N774="základní",J774,0)</f>
        <v>0</v>
      </c>
      <c r="BF774" s="229">
        <f>IF(N774="snížená",J774,0)</f>
        <v>0</v>
      </c>
      <c r="BG774" s="229">
        <f>IF(N774="zákl. přenesená",J774,0)</f>
        <v>0</v>
      </c>
      <c r="BH774" s="229">
        <f>IF(N774="sníž. přenesená",J774,0)</f>
        <v>0</v>
      </c>
      <c r="BI774" s="229">
        <f>IF(N774="nulová",J774,0)</f>
        <v>0</v>
      </c>
      <c r="BJ774" s="19" t="s">
        <v>79</v>
      </c>
      <c r="BK774" s="229">
        <f>ROUND(I774*H774,2)</f>
        <v>0</v>
      </c>
      <c r="BL774" s="19" t="s">
        <v>159</v>
      </c>
      <c r="BM774" s="228" t="s">
        <v>1147</v>
      </c>
    </row>
    <row r="775" spans="1:47" s="2" customFormat="1" ht="12">
      <c r="A775" s="40"/>
      <c r="B775" s="41"/>
      <c r="C775" s="42"/>
      <c r="D775" s="230" t="s">
        <v>161</v>
      </c>
      <c r="E775" s="42"/>
      <c r="F775" s="231" t="s">
        <v>1148</v>
      </c>
      <c r="G775" s="42"/>
      <c r="H775" s="42"/>
      <c r="I775" s="232"/>
      <c r="J775" s="42"/>
      <c r="K775" s="42"/>
      <c r="L775" s="46"/>
      <c r="M775" s="233"/>
      <c r="N775" s="234"/>
      <c r="O775" s="86"/>
      <c r="P775" s="86"/>
      <c r="Q775" s="86"/>
      <c r="R775" s="86"/>
      <c r="S775" s="86"/>
      <c r="T775" s="87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  <c r="AE775" s="40"/>
      <c r="AT775" s="19" t="s">
        <v>161</v>
      </c>
      <c r="AU775" s="19" t="s">
        <v>81</v>
      </c>
    </row>
    <row r="776" spans="1:51" s="13" customFormat="1" ht="12">
      <c r="A776" s="13"/>
      <c r="B776" s="235"/>
      <c r="C776" s="236"/>
      <c r="D776" s="230" t="s">
        <v>163</v>
      </c>
      <c r="E776" s="237" t="s">
        <v>19</v>
      </c>
      <c r="F776" s="238" t="s">
        <v>1149</v>
      </c>
      <c r="G776" s="236"/>
      <c r="H776" s="237" t="s">
        <v>19</v>
      </c>
      <c r="I776" s="239"/>
      <c r="J776" s="236"/>
      <c r="K776" s="236"/>
      <c r="L776" s="240"/>
      <c r="M776" s="241"/>
      <c r="N776" s="242"/>
      <c r="O776" s="242"/>
      <c r="P776" s="242"/>
      <c r="Q776" s="242"/>
      <c r="R776" s="242"/>
      <c r="S776" s="242"/>
      <c r="T776" s="24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T776" s="244" t="s">
        <v>163</v>
      </c>
      <c r="AU776" s="244" t="s">
        <v>81</v>
      </c>
      <c r="AV776" s="13" t="s">
        <v>79</v>
      </c>
      <c r="AW776" s="13" t="s">
        <v>36</v>
      </c>
      <c r="AX776" s="13" t="s">
        <v>73</v>
      </c>
      <c r="AY776" s="244" t="s">
        <v>152</v>
      </c>
    </row>
    <row r="777" spans="1:51" s="13" customFormat="1" ht="12">
      <c r="A777" s="13"/>
      <c r="B777" s="235"/>
      <c r="C777" s="236"/>
      <c r="D777" s="230" t="s">
        <v>163</v>
      </c>
      <c r="E777" s="237" t="s">
        <v>19</v>
      </c>
      <c r="F777" s="238" t="s">
        <v>784</v>
      </c>
      <c r="G777" s="236"/>
      <c r="H777" s="237" t="s">
        <v>19</v>
      </c>
      <c r="I777" s="239"/>
      <c r="J777" s="236"/>
      <c r="K777" s="236"/>
      <c r="L777" s="240"/>
      <c r="M777" s="241"/>
      <c r="N777" s="242"/>
      <c r="O777" s="242"/>
      <c r="P777" s="242"/>
      <c r="Q777" s="242"/>
      <c r="R777" s="242"/>
      <c r="S777" s="242"/>
      <c r="T777" s="24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T777" s="244" t="s">
        <v>163</v>
      </c>
      <c r="AU777" s="244" t="s">
        <v>81</v>
      </c>
      <c r="AV777" s="13" t="s">
        <v>79</v>
      </c>
      <c r="AW777" s="13" t="s">
        <v>36</v>
      </c>
      <c r="AX777" s="13" t="s">
        <v>73</v>
      </c>
      <c r="AY777" s="244" t="s">
        <v>152</v>
      </c>
    </row>
    <row r="778" spans="1:51" s="14" customFormat="1" ht="12">
      <c r="A778" s="14"/>
      <c r="B778" s="245"/>
      <c r="C778" s="246"/>
      <c r="D778" s="230" t="s">
        <v>163</v>
      </c>
      <c r="E778" s="247" t="s">
        <v>19</v>
      </c>
      <c r="F778" s="248" t="s">
        <v>1150</v>
      </c>
      <c r="G778" s="246"/>
      <c r="H778" s="249">
        <v>8.976</v>
      </c>
      <c r="I778" s="250"/>
      <c r="J778" s="246"/>
      <c r="K778" s="246"/>
      <c r="L778" s="251"/>
      <c r="M778" s="252"/>
      <c r="N778" s="253"/>
      <c r="O778" s="253"/>
      <c r="P778" s="253"/>
      <c r="Q778" s="253"/>
      <c r="R778" s="253"/>
      <c r="S778" s="253"/>
      <c r="T778" s="254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T778" s="255" t="s">
        <v>163</v>
      </c>
      <c r="AU778" s="255" t="s">
        <v>81</v>
      </c>
      <c r="AV778" s="14" t="s">
        <v>81</v>
      </c>
      <c r="AW778" s="14" t="s">
        <v>36</v>
      </c>
      <c r="AX778" s="14" t="s">
        <v>73</v>
      </c>
      <c r="AY778" s="255" t="s">
        <v>152</v>
      </c>
    </row>
    <row r="779" spans="1:51" s="15" customFormat="1" ht="12">
      <c r="A779" s="15"/>
      <c r="B779" s="256"/>
      <c r="C779" s="257"/>
      <c r="D779" s="230" t="s">
        <v>163</v>
      </c>
      <c r="E779" s="258" t="s">
        <v>19</v>
      </c>
      <c r="F779" s="259" t="s">
        <v>167</v>
      </c>
      <c r="G779" s="257"/>
      <c r="H779" s="260">
        <v>8.976</v>
      </c>
      <c r="I779" s="261"/>
      <c r="J779" s="257"/>
      <c r="K779" s="257"/>
      <c r="L779" s="262"/>
      <c r="M779" s="263"/>
      <c r="N779" s="264"/>
      <c r="O779" s="264"/>
      <c r="P779" s="264"/>
      <c r="Q779" s="264"/>
      <c r="R779" s="264"/>
      <c r="S779" s="264"/>
      <c r="T779" s="265"/>
      <c r="U779" s="15"/>
      <c r="V779" s="15"/>
      <c r="W779" s="15"/>
      <c r="X779" s="15"/>
      <c r="Y779" s="15"/>
      <c r="Z779" s="15"/>
      <c r="AA779" s="15"/>
      <c r="AB779" s="15"/>
      <c r="AC779" s="15"/>
      <c r="AD779" s="15"/>
      <c r="AE779" s="15"/>
      <c r="AT779" s="266" t="s">
        <v>163</v>
      </c>
      <c r="AU779" s="266" t="s">
        <v>81</v>
      </c>
      <c r="AV779" s="15" t="s">
        <v>159</v>
      </c>
      <c r="AW779" s="15" t="s">
        <v>36</v>
      </c>
      <c r="AX779" s="15" t="s">
        <v>79</v>
      </c>
      <c r="AY779" s="266" t="s">
        <v>152</v>
      </c>
    </row>
    <row r="780" spans="1:65" s="2" customFormat="1" ht="14.4" customHeight="1">
      <c r="A780" s="40"/>
      <c r="B780" s="41"/>
      <c r="C780" s="217" t="s">
        <v>1151</v>
      </c>
      <c r="D780" s="217" t="s">
        <v>154</v>
      </c>
      <c r="E780" s="218" t="s">
        <v>1152</v>
      </c>
      <c r="F780" s="219" t="s">
        <v>1153</v>
      </c>
      <c r="G780" s="220" t="s">
        <v>381</v>
      </c>
      <c r="H780" s="221">
        <v>21.75</v>
      </c>
      <c r="I780" s="222"/>
      <c r="J780" s="223">
        <f>ROUND(I780*H780,2)</f>
        <v>0</v>
      </c>
      <c r="K780" s="219" t="s">
        <v>158</v>
      </c>
      <c r="L780" s="46"/>
      <c r="M780" s="224" t="s">
        <v>19</v>
      </c>
      <c r="N780" s="225" t="s">
        <v>44</v>
      </c>
      <c r="O780" s="86"/>
      <c r="P780" s="226">
        <f>O780*H780</f>
        <v>0</v>
      </c>
      <c r="Q780" s="226">
        <v>2.20419</v>
      </c>
      <c r="R780" s="226">
        <f>Q780*H780</f>
        <v>47.9411325</v>
      </c>
      <c r="S780" s="226">
        <v>0</v>
      </c>
      <c r="T780" s="227">
        <f>S780*H780</f>
        <v>0</v>
      </c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  <c r="AE780" s="40"/>
      <c r="AR780" s="228" t="s">
        <v>159</v>
      </c>
      <c r="AT780" s="228" t="s">
        <v>154</v>
      </c>
      <c r="AU780" s="228" t="s">
        <v>81</v>
      </c>
      <c r="AY780" s="19" t="s">
        <v>152</v>
      </c>
      <c r="BE780" s="229">
        <f>IF(N780="základní",J780,0)</f>
        <v>0</v>
      </c>
      <c r="BF780" s="229">
        <f>IF(N780="snížená",J780,0)</f>
        <v>0</v>
      </c>
      <c r="BG780" s="229">
        <f>IF(N780="zákl. přenesená",J780,0)</f>
        <v>0</v>
      </c>
      <c r="BH780" s="229">
        <f>IF(N780="sníž. přenesená",J780,0)</f>
        <v>0</v>
      </c>
      <c r="BI780" s="229">
        <f>IF(N780="nulová",J780,0)</f>
        <v>0</v>
      </c>
      <c r="BJ780" s="19" t="s">
        <v>79</v>
      </c>
      <c r="BK780" s="229">
        <f>ROUND(I780*H780,2)</f>
        <v>0</v>
      </c>
      <c r="BL780" s="19" t="s">
        <v>159</v>
      </c>
      <c r="BM780" s="228" t="s">
        <v>1154</v>
      </c>
    </row>
    <row r="781" spans="1:47" s="2" customFormat="1" ht="12">
      <c r="A781" s="40"/>
      <c r="B781" s="41"/>
      <c r="C781" s="42"/>
      <c r="D781" s="230" t="s">
        <v>161</v>
      </c>
      <c r="E781" s="42"/>
      <c r="F781" s="231" t="s">
        <v>1155</v>
      </c>
      <c r="G781" s="42"/>
      <c r="H781" s="42"/>
      <c r="I781" s="232"/>
      <c r="J781" s="42"/>
      <c r="K781" s="42"/>
      <c r="L781" s="46"/>
      <c r="M781" s="233"/>
      <c r="N781" s="234"/>
      <c r="O781" s="86"/>
      <c r="P781" s="86"/>
      <c r="Q781" s="86"/>
      <c r="R781" s="86"/>
      <c r="S781" s="86"/>
      <c r="T781" s="87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  <c r="AE781" s="40"/>
      <c r="AT781" s="19" t="s">
        <v>161</v>
      </c>
      <c r="AU781" s="19" t="s">
        <v>81</v>
      </c>
    </row>
    <row r="782" spans="1:51" s="13" customFormat="1" ht="12">
      <c r="A782" s="13"/>
      <c r="B782" s="235"/>
      <c r="C782" s="236"/>
      <c r="D782" s="230" t="s">
        <v>163</v>
      </c>
      <c r="E782" s="237" t="s">
        <v>19</v>
      </c>
      <c r="F782" s="238" t="s">
        <v>1156</v>
      </c>
      <c r="G782" s="236"/>
      <c r="H782" s="237" t="s">
        <v>19</v>
      </c>
      <c r="I782" s="239"/>
      <c r="J782" s="236"/>
      <c r="K782" s="236"/>
      <c r="L782" s="240"/>
      <c r="M782" s="241"/>
      <c r="N782" s="242"/>
      <c r="O782" s="242"/>
      <c r="P782" s="242"/>
      <c r="Q782" s="242"/>
      <c r="R782" s="242"/>
      <c r="S782" s="242"/>
      <c r="T782" s="24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T782" s="244" t="s">
        <v>163</v>
      </c>
      <c r="AU782" s="244" t="s">
        <v>81</v>
      </c>
      <c r="AV782" s="13" t="s">
        <v>79</v>
      </c>
      <c r="AW782" s="13" t="s">
        <v>36</v>
      </c>
      <c r="AX782" s="13" t="s">
        <v>73</v>
      </c>
      <c r="AY782" s="244" t="s">
        <v>152</v>
      </c>
    </row>
    <row r="783" spans="1:51" s="14" customFormat="1" ht="12">
      <c r="A783" s="14"/>
      <c r="B783" s="245"/>
      <c r="C783" s="246"/>
      <c r="D783" s="230" t="s">
        <v>163</v>
      </c>
      <c r="E783" s="247" t="s">
        <v>19</v>
      </c>
      <c r="F783" s="248" t="s">
        <v>1157</v>
      </c>
      <c r="G783" s="246"/>
      <c r="H783" s="249">
        <v>9.25</v>
      </c>
      <c r="I783" s="250"/>
      <c r="J783" s="246"/>
      <c r="K783" s="246"/>
      <c r="L783" s="251"/>
      <c r="M783" s="252"/>
      <c r="N783" s="253"/>
      <c r="O783" s="253"/>
      <c r="P783" s="253"/>
      <c r="Q783" s="253"/>
      <c r="R783" s="253"/>
      <c r="S783" s="253"/>
      <c r="T783" s="254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T783" s="255" t="s">
        <v>163</v>
      </c>
      <c r="AU783" s="255" t="s">
        <v>81</v>
      </c>
      <c r="AV783" s="14" t="s">
        <v>81</v>
      </c>
      <c r="AW783" s="14" t="s">
        <v>36</v>
      </c>
      <c r="AX783" s="14" t="s">
        <v>73</v>
      </c>
      <c r="AY783" s="255" t="s">
        <v>152</v>
      </c>
    </row>
    <row r="784" spans="1:51" s="13" customFormat="1" ht="12">
      <c r="A784" s="13"/>
      <c r="B784" s="235"/>
      <c r="C784" s="236"/>
      <c r="D784" s="230" t="s">
        <v>163</v>
      </c>
      <c r="E784" s="237" t="s">
        <v>19</v>
      </c>
      <c r="F784" s="238" t="s">
        <v>650</v>
      </c>
      <c r="G784" s="236"/>
      <c r="H784" s="237" t="s">
        <v>19</v>
      </c>
      <c r="I784" s="239"/>
      <c r="J784" s="236"/>
      <c r="K784" s="236"/>
      <c r="L784" s="240"/>
      <c r="M784" s="241"/>
      <c r="N784" s="242"/>
      <c r="O784" s="242"/>
      <c r="P784" s="242"/>
      <c r="Q784" s="242"/>
      <c r="R784" s="242"/>
      <c r="S784" s="242"/>
      <c r="T784" s="24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T784" s="244" t="s">
        <v>163</v>
      </c>
      <c r="AU784" s="244" t="s">
        <v>81</v>
      </c>
      <c r="AV784" s="13" t="s">
        <v>79</v>
      </c>
      <c r="AW784" s="13" t="s">
        <v>36</v>
      </c>
      <c r="AX784" s="13" t="s">
        <v>73</v>
      </c>
      <c r="AY784" s="244" t="s">
        <v>152</v>
      </c>
    </row>
    <row r="785" spans="1:51" s="14" customFormat="1" ht="12">
      <c r="A785" s="14"/>
      <c r="B785" s="245"/>
      <c r="C785" s="246"/>
      <c r="D785" s="230" t="s">
        <v>163</v>
      </c>
      <c r="E785" s="247" t="s">
        <v>19</v>
      </c>
      <c r="F785" s="248" t="s">
        <v>385</v>
      </c>
      <c r="G785" s="246"/>
      <c r="H785" s="249">
        <v>12.5</v>
      </c>
      <c r="I785" s="250"/>
      <c r="J785" s="246"/>
      <c r="K785" s="246"/>
      <c r="L785" s="251"/>
      <c r="M785" s="252"/>
      <c r="N785" s="253"/>
      <c r="O785" s="253"/>
      <c r="P785" s="253"/>
      <c r="Q785" s="253"/>
      <c r="R785" s="253"/>
      <c r="S785" s="253"/>
      <c r="T785" s="254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T785" s="255" t="s">
        <v>163</v>
      </c>
      <c r="AU785" s="255" t="s">
        <v>81</v>
      </c>
      <c r="AV785" s="14" t="s">
        <v>81</v>
      </c>
      <c r="AW785" s="14" t="s">
        <v>36</v>
      </c>
      <c r="AX785" s="14" t="s">
        <v>73</v>
      </c>
      <c r="AY785" s="255" t="s">
        <v>152</v>
      </c>
    </row>
    <row r="786" spans="1:51" s="15" customFormat="1" ht="12">
      <c r="A786" s="15"/>
      <c r="B786" s="256"/>
      <c r="C786" s="257"/>
      <c r="D786" s="230" t="s">
        <v>163</v>
      </c>
      <c r="E786" s="258" t="s">
        <v>19</v>
      </c>
      <c r="F786" s="259" t="s">
        <v>167</v>
      </c>
      <c r="G786" s="257"/>
      <c r="H786" s="260">
        <v>21.75</v>
      </c>
      <c r="I786" s="261"/>
      <c r="J786" s="257"/>
      <c r="K786" s="257"/>
      <c r="L786" s="262"/>
      <c r="M786" s="263"/>
      <c r="N786" s="264"/>
      <c r="O786" s="264"/>
      <c r="P786" s="264"/>
      <c r="Q786" s="264"/>
      <c r="R786" s="264"/>
      <c r="S786" s="264"/>
      <c r="T786" s="265"/>
      <c r="U786" s="15"/>
      <c r="V786" s="15"/>
      <c r="W786" s="15"/>
      <c r="X786" s="15"/>
      <c r="Y786" s="15"/>
      <c r="Z786" s="15"/>
      <c r="AA786" s="15"/>
      <c r="AB786" s="15"/>
      <c r="AC786" s="15"/>
      <c r="AD786" s="15"/>
      <c r="AE786" s="15"/>
      <c r="AT786" s="266" t="s">
        <v>163</v>
      </c>
      <c r="AU786" s="266" t="s">
        <v>81</v>
      </c>
      <c r="AV786" s="15" t="s">
        <v>159</v>
      </c>
      <c r="AW786" s="15" t="s">
        <v>36</v>
      </c>
      <c r="AX786" s="15" t="s">
        <v>79</v>
      </c>
      <c r="AY786" s="266" t="s">
        <v>152</v>
      </c>
    </row>
    <row r="787" spans="1:65" s="2" customFormat="1" ht="14.4" customHeight="1">
      <c r="A787" s="40"/>
      <c r="B787" s="41"/>
      <c r="C787" s="267" t="s">
        <v>1158</v>
      </c>
      <c r="D787" s="267" t="s">
        <v>360</v>
      </c>
      <c r="E787" s="268" t="s">
        <v>1159</v>
      </c>
      <c r="F787" s="269" t="s">
        <v>1160</v>
      </c>
      <c r="G787" s="270" t="s">
        <v>212</v>
      </c>
      <c r="H787" s="271">
        <v>9.09</v>
      </c>
      <c r="I787" s="272"/>
      <c r="J787" s="273">
        <f>ROUND(I787*H787,2)</f>
        <v>0</v>
      </c>
      <c r="K787" s="269" t="s">
        <v>19</v>
      </c>
      <c r="L787" s="274"/>
      <c r="M787" s="275" t="s">
        <v>19</v>
      </c>
      <c r="N787" s="276" t="s">
        <v>44</v>
      </c>
      <c r="O787" s="86"/>
      <c r="P787" s="226">
        <f>O787*H787</f>
        <v>0</v>
      </c>
      <c r="Q787" s="226">
        <v>3.46</v>
      </c>
      <c r="R787" s="226">
        <f>Q787*H787</f>
        <v>31.4514</v>
      </c>
      <c r="S787" s="226">
        <v>0</v>
      </c>
      <c r="T787" s="227">
        <f>S787*H787</f>
        <v>0</v>
      </c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  <c r="AE787" s="40"/>
      <c r="AR787" s="228" t="s">
        <v>216</v>
      </c>
      <c r="AT787" s="228" t="s">
        <v>360</v>
      </c>
      <c r="AU787" s="228" t="s">
        <v>81</v>
      </c>
      <c r="AY787" s="19" t="s">
        <v>152</v>
      </c>
      <c r="BE787" s="229">
        <f>IF(N787="základní",J787,0)</f>
        <v>0</v>
      </c>
      <c r="BF787" s="229">
        <f>IF(N787="snížená",J787,0)</f>
        <v>0</v>
      </c>
      <c r="BG787" s="229">
        <f>IF(N787="zákl. přenesená",J787,0)</f>
        <v>0</v>
      </c>
      <c r="BH787" s="229">
        <f>IF(N787="sníž. přenesená",J787,0)</f>
        <v>0</v>
      </c>
      <c r="BI787" s="229">
        <f>IF(N787="nulová",J787,0)</f>
        <v>0</v>
      </c>
      <c r="BJ787" s="19" t="s">
        <v>79</v>
      </c>
      <c r="BK787" s="229">
        <f>ROUND(I787*H787,2)</f>
        <v>0</v>
      </c>
      <c r="BL787" s="19" t="s">
        <v>159</v>
      </c>
      <c r="BM787" s="228" t="s">
        <v>1161</v>
      </c>
    </row>
    <row r="788" spans="1:47" s="2" customFormat="1" ht="12">
      <c r="A788" s="40"/>
      <c r="B788" s="41"/>
      <c r="C788" s="42"/>
      <c r="D788" s="230" t="s">
        <v>161</v>
      </c>
      <c r="E788" s="42"/>
      <c r="F788" s="231" t="s">
        <v>1160</v>
      </c>
      <c r="G788" s="42"/>
      <c r="H788" s="42"/>
      <c r="I788" s="232"/>
      <c r="J788" s="42"/>
      <c r="K788" s="42"/>
      <c r="L788" s="46"/>
      <c r="M788" s="233"/>
      <c r="N788" s="234"/>
      <c r="O788" s="86"/>
      <c r="P788" s="86"/>
      <c r="Q788" s="86"/>
      <c r="R788" s="86"/>
      <c r="S788" s="86"/>
      <c r="T788" s="87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  <c r="AE788" s="40"/>
      <c r="AT788" s="19" t="s">
        <v>161</v>
      </c>
      <c r="AU788" s="19" t="s">
        <v>81</v>
      </c>
    </row>
    <row r="789" spans="1:51" s="13" customFormat="1" ht="12">
      <c r="A789" s="13"/>
      <c r="B789" s="235"/>
      <c r="C789" s="236"/>
      <c r="D789" s="230" t="s">
        <v>163</v>
      </c>
      <c r="E789" s="237" t="s">
        <v>19</v>
      </c>
      <c r="F789" s="238" t="s">
        <v>1030</v>
      </c>
      <c r="G789" s="236"/>
      <c r="H789" s="237" t="s">
        <v>19</v>
      </c>
      <c r="I789" s="239"/>
      <c r="J789" s="236"/>
      <c r="K789" s="236"/>
      <c r="L789" s="240"/>
      <c r="M789" s="241"/>
      <c r="N789" s="242"/>
      <c r="O789" s="242"/>
      <c r="P789" s="242"/>
      <c r="Q789" s="242"/>
      <c r="R789" s="242"/>
      <c r="S789" s="242"/>
      <c r="T789" s="24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T789" s="244" t="s">
        <v>163</v>
      </c>
      <c r="AU789" s="244" t="s">
        <v>81</v>
      </c>
      <c r="AV789" s="13" t="s">
        <v>79</v>
      </c>
      <c r="AW789" s="13" t="s">
        <v>36</v>
      </c>
      <c r="AX789" s="13" t="s">
        <v>73</v>
      </c>
      <c r="AY789" s="244" t="s">
        <v>152</v>
      </c>
    </row>
    <row r="790" spans="1:51" s="13" customFormat="1" ht="12">
      <c r="A790" s="13"/>
      <c r="B790" s="235"/>
      <c r="C790" s="236"/>
      <c r="D790" s="230" t="s">
        <v>163</v>
      </c>
      <c r="E790" s="237" t="s">
        <v>19</v>
      </c>
      <c r="F790" s="238" t="s">
        <v>1156</v>
      </c>
      <c r="G790" s="236"/>
      <c r="H790" s="237" t="s">
        <v>19</v>
      </c>
      <c r="I790" s="239"/>
      <c r="J790" s="236"/>
      <c r="K790" s="236"/>
      <c r="L790" s="240"/>
      <c r="M790" s="241"/>
      <c r="N790" s="242"/>
      <c r="O790" s="242"/>
      <c r="P790" s="242"/>
      <c r="Q790" s="242"/>
      <c r="R790" s="242"/>
      <c r="S790" s="242"/>
      <c r="T790" s="24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T790" s="244" t="s">
        <v>163</v>
      </c>
      <c r="AU790" s="244" t="s">
        <v>81</v>
      </c>
      <c r="AV790" s="13" t="s">
        <v>79</v>
      </c>
      <c r="AW790" s="13" t="s">
        <v>36</v>
      </c>
      <c r="AX790" s="13" t="s">
        <v>73</v>
      </c>
      <c r="AY790" s="244" t="s">
        <v>152</v>
      </c>
    </row>
    <row r="791" spans="1:51" s="13" customFormat="1" ht="12">
      <c r="A791" s="13"/>
      <c r="B791" s="235"/>
      <c r="C791" s="236"/>
      <c r="D791" s="230" t="s">
        <v>163</v>
      </c>
      <c r="E791" s="237" t="s">
        <v>19</v>
      </c>
      <c r="F791" s="238" t="s">
        <v>1162</v>
      </c>
      <c r="G791" s="236"/>
      <c r="H791" s="237" t="s">
        <v>19</v>
      </c>
      <c r="I791" s="239"/>
      <c r="J791" s="236"/>
      <c r="K791" s="236"/>
      <c r="L791" s="240"/>
      <c r="M791" s="241"/>
      <c r="N791" s="242"/>
      <c r="O791" s="242"/>
      <c r="P791" s="242"/>
      <c r="Q791" s="242"/>
      <c r="R791" s="242"/>
      <c r="S791" s="242"/>
      <c r="T791" s="24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T791" s="244" t="s">
        <v>163</v>
      </c>
      <c r="AU791" s="244" t="s">
        <v>81</v>
      </c>
      <c r="AV791" s="13" t="s">
        <v>79</v>
      </c>
      <c r="AW791" s="13" t="s">
        <v>36</v>
      </c>
      <c r="AX791" s="13" t="s">
        <v>73</v>
      </c>
      <c r="AY791" s="244" t="s">
        <v>152</v>
      </c>
    </row>
    <row r="792" spans="1:51" s="14" customFormat="1" ht="12">
      <c r="A792" s="14"/>
      <c r="B792" s="245"/>
      <c r="C792" s="246"/>
      <c r="D792" s="230" t="s">
        <v>163</v>
      </c>
      <c r="E792" s="247" t="s">
        <v>19</v>
      </c>
      <c r="F792" s="248" t="s">
        <v>159</v>
      </c>
      <c r="G792" s="246"/>
      <c r="H792" s="249">
        <v>4</v>
      </c>
      <c r="I792" s="250"/>
      <c r="J792" s="246"/>
      <c r="K792" s="246"/>
      <c r="L792" s="251"/>
      <c r="M792" s="252"/>
      <c r="N792" s="253"/>
      <c r="O792" s="253"/>
      <c r="P792" s="253"/>
      <c r="Q792" s="253"/>
      <c r="R792" s="253"/>
      <c r="S792" s="253"/>
      <c r="T792" s="254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T792" s="255" t="s">
        <v>163</v>
      </c>
      <c r="AU792" s="255" t="s">
        <v>81</v>
      </c>
      <c r="AV792" s="14" t="s">
        <v>81</v>
      </c>
      <c r="AW792" s="14" t="s">
        <v>36</v>
      </c>
      <c r="AX792" s="14" t="s">
        <v>73</v>
      </c>
      <c r="AY792" s="255" t="s">
        <v>152</v>
      </c>
    </row>
    <row r="793" spans="1:51" s="13" customFormat="1" ht="12">
      <c r="A793" s="13"/>
      <c r="B793" s="235"/>
      <c r="C793" s="236"/>
      <c r="D793" s="230" t="s">
        <v>163</v>
      </c>
      <c r="E793" s="237" t="s">
        <v>19</v>
      </c>
      <c r="F793" s="238" t="s">
        <v>650</v>
      </c>
      <c r="G793" s="236"/>
      <c r="H793" s="237" t="s">
        <v>19</v>
      </c>
      <c r="I793" s="239"/>
      <c r="J793" s="236"/>
      <c r="K793" s="236"/>
      <c r="L793" s="240"/>
      <c r="M793" s="241"/>
      <c r="N793" s="242"/>
      <c r="O793" s="242"/>
      <c r="P793" s="242"/>
      <c r="Q793" s="242"/>
      <c r="R793" s="242"/>
      <c r="S793" s="242"/>
      <c r="T793" s="24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T793" s="244" t="s">
        <v>163</v>
      </c>
      <c r="AU793" s="244" t="s">
        <v>81</v>
      </c>
      <c r="AV793" s="13" t="s">
        <v>79</v>
      </c>
      <c r="AW793" s="13" t="s">
        <v>36</v>
      </c>
      <c r="AX793" s="13" t="s">
        <v>73</v>
      </c>
      <c r="AY793" s="244" t="s">
        <v>152</v>
      </c>
    </row>
    <row r="794" spans="1:51" s="14" customFormat="1" ht="12">
      <c r="A794" s="14"/>
      <c r="B794" s="245"/>
      <c r="C794" s="246"/>
      <c r="D794" s="230" t="s">
        <v>163</v>
      </c>
      <c r="E794" s="247" t="s">
        <v>19</v>
      </c>
      <c r="F794" s="248" t="s">
        <v>195</v>
      </c>
      <c r="G794" s="246"/>
      <c r="H794" s="249">
        <v>5</v>
      </c>
      <c r="I794" s="250"/>
      <c r="J794" s="246"/>
      <c r="K794" s="246"/>
      <c r="L794" s="251"/>
      <c r="M794" s="252"/>
      <c r="N794" s="253"/>
      <c r="O794" s="253"/>
      <c r="P794" s="253"/>
      <c r="Q794" s="253"/>
      <c r="R794" s="253"/>
      <c r="S794" s="253"/>
      <c r="T794" s="254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T794" s="255" t="s">
        <v>163</v>
      </c>
      <c r="AU794" s="255" t="s">
        <v>81</v>
      </c>
      <c r="AV794" s="14" t="s">
        <v>81</v>
      </c>
      <c r="AW794" s="14" t="s">
        <v>36</v>
      </c>
      <c r="AX794" s="14" t="s">
        <v>73</v>
      </c>
      <c r="AY794" s="255" t="s">
        <v>152</v>
      </c>
    </row>
    <row r="795" spans="1:51" s="15" customFormat="1" ht="12">
      <c r="A795" s="15"/>
      <c r="B795" s="256"/>
      <c r="C795" s="257"/>
      <c r="D795" s="230" t="s">
        <v>163</v>
      </c>
      <c r="E795" s="258" t="s">
        <v>19</v>
      </c>
      <c r="F795" s="259" t="s">
        <v>167</v>
      </c>
      <c r="G795" s="257"/>
      <c r="H795" s="260">
        <v>9</v>
      </c>
      <c r="I795" s="261"/>
      <c r="J795" s="257"/>
      <c r="K795" s="257"/>
      <c r="L795" s="262"/>
      <c r="M795" s="263"/>
      <c r="N795" s="264"/>
      <c r="O795" s="264"/>
      <c r="P795" s="264"/>
      <c r="Q795" s="264"/>
      <c r="R795" s="264"/>
      <c r="S795" s="264"/>
      <c r="T795" s="265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  <c r="AE795" s="15"/>
      <c r="AT795" s="266" t="s">
        <v>163</v>
      </c>
      <c r="AU795" s="266" t="s">
        <v>81</v>
      </c>
      <c r="AV795" s="15" t="s">
        <v>159</v>
      </c>
      <c r="AW795" s="15" t="s">
        <v>36</v>
      </c>
      <c r="AX795" s="15" t="s">
        <v>73</v>
      </c>
      <c r="AY795" s="266" t="s">
        <v>152</v>
      </c>
    </row>
    <row r="796" spans="1:51" s="14" customFormat="1" ht="12">
      <c r="A796" s="14"/>
      <c r="B796" s="245"/>
      <c r="C796" s="246"/>
      <c r="D796" s="230" t="s">
        <v>163</v>
      </c>
      <c r="E796" s="247" t="s">
        <v>19</v>
      </c>
      <c r="F796" s="248" t="s">
        <v>1163</v>
      </c>
      <c r="G796" s="246"/>
      <c r="H796" s="249">
        <v>9.09</v>
      </c>
      <c r="I796" s="250"/>
      <c r="J796" s="246"/>
      <c r="K796" s="246"/>
      <c r="L796" s="251"/>
      <c r="M796" s="252"/>
      <c r="N796" s="253"/>
      <c r="O796" s="253"/>
      <c r="P796" s="253"/>
      <c r="Q796" s="253"/>
      <c r="R796" s="253"/>
      <c r="S796" s="253"/>
      <c r="T796" s="254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T796" s="255" t="s">
        <v>163</v>
      </c>
      <c r="AU796" s="255" t="s">
        <v>81</v>
      </c>
      <c r="AV796" s="14" t="s">
        <v>81</v>
      </c>
      <c r="AW796" s="14" t="s">
        <v>36</v>
      </c>
      <c r="AX796" s="14" t="s">
        <v>79</v>
      </c>
      <c r="AY796" s="255" t="s">
        <v>152</v>
      </c>
    </row>
    <row r="797" spans="1:65" s="2" customFormat="1" ht="14.4" customHeight="1">
      <c r="A797" s="40"/>
      <c r="B797" s="41"/>
      <c r="C797" s="217" t="s">
        <v>1164</v>
      </c>
      <c r="D797" s="217" t="s">
        <v>154</v>
      </c>
      <c r="E797" s="218" t="s">
        <v>1165</v>
      </c>
      <c r="F797" s="219" t="s">
        <v>1166</v>
      </c>
      <c r="G797" s="220" t="s">
        <v>381</v>
      </c>
      <c r="H797" s="221">
        <v>30</v>
      </c>
      <c r="I797" s="222"/>
      <c r="J797" s="223">
        <f>ROUND(I797*H797,2)</f>
        <v>0</v>
      </c>
      <c r="K797" s="219" t="s">
        <v>158</v>
      </c>
      <c r="L797" s="46"/>
      <c r="M797" s="224" t="s">
        <v>19</v>
      </c>
      <c r="N797" s="225" t="s">
        <v>44</v>
      </c>
      <c r="O797" s="86"/>
      <c r="P797" s="226">
        <f>O797*H797</f>
        <v>0</v>
      </c>
      <c r="Q797" s="226">
        <v>1.36828</v>
      </c>
      <c r="R797" s="226">
        <f>Q797*H797</f>
        <v>41.0484</v>
      </c>
      <c r="S797" s="226">
        <v>0</v>
      </c>
      <c r="T797" s="227">
        <f>S797*H797</f>
        <v>0</v>
      </c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  <c r="AE797" s="40"/>
      <c r="AR797" s="228" t="s">
        <v>159</v>
      </c>
      <c r="AT797" s="228" t="s">
        <v>154</v>
      </c>
      <c r="AU797" s="228" t="s">
        <v>81</v>
      </c>
      <c r="AY797" s="19" t="s">
        <v>152</v>
      </c>
      <c r="BE797" s="229">
        <f>IF(N797="základní",J797,0)</f>
        <v>0</v>
      </c>
      <c r="BF797" s="229">
        <f>IF(N797="snížená",J797,0)</f>
        <v>0</v>
      </c>
      <c r="BG797" s="229">
        <f>IF(N797="zákl. přenesená",J797,0)</f>
        <v>0</v>
      </c>
      <c r="BH797" s="229">
        <f>IF(N797="sníž. přenesená",J797,0)</f>
        <v>0</v>
      </c>
      <c r="BI797" s="229">
        <f>IF(N797="nulová",J797,0)</f>
        <v>0</v>
      </c>
      <c r="BJ797" s="19" t="s">
        <v>79</v>
      </c>
      <c r="BK797" s="229">
        <f>ROUND(I797*H797,2)</f>
        <v>0</v>
      </c>
      <c r="BL797" s="19" t="s">
        <v>159</v>
      </c>
      <c r="BM797" s="228" t="s">
        <v>1167</v>
      </c>
    </row>
    <row r="798" spans="1:47" s="2" customFormat="1" ht="12">
      <c r="A798" s="40"/>
      <c r="B798" s="41"/>
      <c r="C798" s="42"/>
      <c r="D798" s="230" t="s">
        <v>161</v>
      </c>
      <c r="E798" s="42"/>
      <c r="F798" s="231" t="s">
        <v>1168</v>
      </c>
      <c r="G798" s="42"/>
      <c r="H798" s="42"/>
      <c r="I798" s="232"/>
      <c r="J798" s="42"/>
      <c r="K798" s="42"/>
      <c r="L798" s="46"/>
      <c r="M798" s="233"/>
      <c r="N798" s="234"/>
      <c r="O798" s="86"/>
      <c r="P798" s="86"/>
      <c r="Q798" s="86"/>
      <c r="R798" s="86"/>
      <c r="S798" s="86"/>
      <c r="T798" s="87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  <c r="AE798" s="40"/>
      <c r="AT798" s="19" t="s">
        <v>161</v>
      </c>
      <c r="AU798" s="19" t="s">
        <v>81</v>
      </c>
    </row>
    <row r="799" spans="1:51" s="13" customFormat="1" ht="12">
      <c r="A799" s="13"/>
      <c r="B799" s="235"/>
      <c r="C799" s="236"/>
      <c r="D799" s="230" t="s">
        <v>163</v>
      </c>
      <c r="E799" s="237" t="s">
        <v>19</v>
      </c>
      <c r="F799" s="238" t="s">
        <v>1016</v>
      </c>
      <c r="G799" s="236"/>
      <c r="H799" s="237" t="s">
        <v>19</v>
      </c>
      <c r="I799" s="239"/>
      <c r="J799" s="236"/>
      <c r="K799" s="236"/>
      <c r="L799" s="240"/>
      <c r="M799" s="241"/>
      <c r="N799" s="242"/>
      <c r="O799" s="242"/>
      <c r="P799" s="242"/>
      <c r="Q799" s="242"/>
      <c r="R799" s="242"/>
      <c r="S799" s="242"/>
      <c r="T799" s="24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T799" s="244" t="s">
        <v>163</v>
      </c>
      <c r="AU799" s="244" t="s">
        <v>81</v>
      </c>
      <c r="AV799" s="13" t="s">
        <v>79</v>
      </c>
      <c r="AW799" s="13" t="s">
        <v>36</v>
      </c>
      <c r="AX799" s="13" t="s">
        <v>73</v>
      </c>
      <c r="AY799" s="244" t="s">
        <v>152</v>
      </c>
    </row>
    <row r="800" spans="1:51" s="14" customFormat="1" ht="12">
      <c r="A800" s="14"/>
      <c r="B800" s="245"/>
      <c r="C800" s="246"/>
      <c r="D800" s="230" t="s">
        <v>163</v>
      </c>
      <c r="E800" s="247" t="s">
        <v>19</v>
      </c>
      <c r="F800" s="248" t="s">
        <v>1169</v>
      </c>
      <c r="G800" s="246"/>
      <c r="H800" s="249">
        <v>30</v>
      </c>
      <c r="I800" s="250"/>
      <c r="J800" s="246"/>
      <c r="K800" s="246"/>
      <c r="L800" s="251"/>
      <c r="M800" s="252"/>
      <c r="N800" s="253"/>
      <c r="O800" s="253"/>
      <c r="P800" s="253"/>
      <c r="Q800" s="253"/>
      <c r="R800" s="253"/>
      <c r="S800" s="253"/>
      <c r="T800" s="254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T800" s="255" t="s">
        <v>163</v>
      </c>
      <c r="AU800" s="255" t="s">
        <v>81</v>
      </c>
      <c r="AV800" s="14" t="s">
        <v>81</v>
      </c>
      <c r="AW800" s="14" t="s">
        <v>36</v>
      </c>
      <c r="AX800" s="14" t="s">
        <v>73</v>
      </c>
      <c r="AY800" s="255" t="s">
        <v>152</v>
      </c>
    </row>
    <row r="801" spans="1:51" s="15" customFormat="1" ht="12">
      <c r="A801" s="15"/>
      <c r="B801" s="256"/>
      <c r="C801" s="257"/>
      <c r="D801" s="230" t="s">
        <v>163</v>
      </c>
      <c r="E801" s="258" t="s">
        <v>19</v>
      </c>
      <c r="F801" s="259" t="s">
        <v>167</v>
      </c>
      <c r="G801" s="257"/>
      <c r="H801" s="260">
        <v>30</v>
      </c>
      <c r="I801" s="261"/>
      <c r="J801" s="257"/>
      <c r="K801" s="257"/>
      <c r="L801" s="262"/>
      <c r="M801" s="263"/>
      <c r="N801" s="264"/>
      <c r="O801" s="264"/>
      <c r="P801" s="264"/>
      <c r="Q801" s="264"/>
      <c r="R801" s="264"/>
      <c r="S801" s="264"/>
      <c r="T801" s="265"/>
      <c r="U801" s="15"/>
      <c r="V801" s="15"/>
      <c r="W801" s="15"/>
      <c r="X801" s="15"/>
      <c r="Y801" s="15"/>
      <c r="Z801" s="15"/>
      <c r="AA801" s="15"/>
      <c r="AB801" s="15"/>
      <c r="AC801" s="15"/>
      <c r="AD801" s="15"/>
      <c r="AE801" s="15"/>
      <c r="AT801" s="266" t="s">
        <v>163</v>
      </c>
      <c r="AU801" s="266" t="s">
        <v>81</v>
      </c>
      <c r="AV801" s="15" t="s">
        <v>159</v>
      </c>
      <c r="AW801" s="15" t="s">
        <v>36</v>
      </c>
      <c r="AX801" s="15" t="s">
        <v>79</v>
      </c>
      <c r="AY801" s="266" t="s">
        <v>152</v>
      </c>
    </row>
    <row r="802" spans="1:65" s="2" customFormat="1" ht="14.4" customHeight="1">
      <c r="A802" s="40"/>
      <c r="B802" s="41"/>
      <c r="C802" s="267" t="s">
        <v>1170</v>
      </c>
      <c r="D802" s="267" t="s">
        <v>360</v>
      </c>
      <c r="E802" s="268" t="s">
        <v>1171</v>
      </c>
      <c r="F802" s="269" t="s">
        <v>1172</v>
      </c>
      <c r="G802" s="270" t="s">
        <v>212</v>
      </c>
      <c r="H802" s="271">
        <v>12.12</v>
      </c>
      <c r="I802" s="272"/>
      <c r="J802" s="273">
        <f>ROUND(I802*H802,2)</f>
        <v>0</v>
      </c>
      <c r="K802" s="269" t="s">
        <v>19</v>
      </c>
      <c r="L802" s="274"/>
      <c r="M802" s="275" t="s">
        <v>19</v>
      </c>
      <c r="N802" s="276" t="s">
        <v>44</v>
      </c>
      <c r="O802" s="86"/>
      <c r="P802" s="226">
        <f>O802*H802</f>
        <v>0</v>
      </c>
      <c r="Q802" s="226">
        <v>2.45</v>
      </c>
      <c r="R802" s="226">
        <f>Q802*H802</f>
        <v>29.694</v>
      </c>
      <c r="S802" s="226">
        <v>0</v>
      </c>
      <c r="T802" s="227">
        <f>S802*H802</f>
        <v>0</v>
      </c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  <c r="AE802" s="40"/>
      <c r="AR802" s="228" t="s">
        <v>216</v>
      </c>
      <c r="AT802" s="228" t="s">
        <v>360</v>
      </c>
      <c r="AU802" s="228" t="s">
        <v>81</v>
      </c>
      <c r="AY802" s="19" t="s">
        <v>152</v>
      </c>
      <c r="BE802" s="229">
        <f>IF(N802="základní",J802,0)</f>
        <v>0</v>
      </c>
      <c r="BF802" s="229">
        <f>IF(N802="snížená",J802,0)</f>
        <v>0</v>
      </c>
      <c r="BG802" s="229">
        <f>IF(N802="zákl. přenesená",J802,0)</f>
        <v>0</v>
      </c>
      <c r="BH802" s="229">
        <f>IF(N802="sníž. přenesená",J802,0)</f>
        <v>0</v>
      </c>
      <c r="BI802" s="229">
        <f>IF(N802="nulová",J802,0)</f>
        <v>0</v>
      </c>
      <c r="BJ802" s="19" t="s">
        <v>79</v>
      </c>
      <c r="BK802" s="229">
        <f>ROUND(I802*H802,2)</f>
        <v>0</v>
      </c>
      <c r="BL802" s="19" t="s">
        <v>159</v>
      </c>
      <c r="BM802" s="228" t="s">
        <v>1173</v>
      </c>
    </row>
    <row r="803" spans="1:47" s="2" customFormat="1" ht="12">
      <c r="A803" s="40"/>
      <c r="B803" s="41"/>
      <c r="C803" s="42"/>
      <c r="D803" s="230" t="s">
        <v>161</v>
      </c>
      <c r="E803" s="42"/>
      <c r="F803" s="231" t="s">
        <v>1172</v>
      </c>
      <c r="G803" s="42"/>
      <c r="H803" s="42"/>
      <c r="I803" s="232"/>
      <c r="J803" s="42"/>
      <c r="K803" s="42"/>
      <c r="L803" s="46"/>
      <c r="M803" s="233"/>
      <c r="N803" s="234"/>
      <c r="O803" s="86"/>
      <c r="P803" s="86"/>
      <c r="Q803" s="86"/>
      <c r="R803" s="86"/>
      <c r="S803" s="86"/>
      <c r="T803" s="87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  <c r="AE803" s="40"/>
      <c r="AT803" s="19" t="s">
        <v>161</v>
      </c>
      <c r="AU803" s="19" t="s">
        <v>81</v>
      </c>
    </row>
    <row r="804" spans="1:51" s="13" customFormat="1" ht="12">
      <c r="A804" s="13"/>
      <c r="B804" s="235"/>
      <c r="C804" s="236"/>
      <c r="D804" s="230" t="s">
        <v>163</v>
      </c>
      <c r="E804" s="237" t="s">
        <v>19</v>
      </c>
      <c r="F804" s="238" t="s">
        <v>1030</v>
      </c>
      <c r="G804" s="236"/>
      <c r="H804" s="237" t="s">
        <v>19</v>
      </c>
      <c r="I804" s="239"/>
      <c r="J804" s="236"/>
      <c r="K804" s="236"/>
      <c r="L804" s="240"/>
      <c r="M804" s="241"/>
      <c r="N804" s="242"/>
      <c r="O804" s="242"/>
      <c r="P804" s="242"/>
      <c r="Q804" s="242"/>
      <c r="R804" s="242"/>
      <c r="S804" s="242"/>
      <c r="T804" s="24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T804" s="244" t="s">
        <v>163</v>
      </c>
      <c r="AU804" s="244" t="s">
        <v>81</v>
      </c>
      <c r="AV804" s="13" t="s">
        <v>79</v>
      </c>
      <c r="AW804" s="13" t="s">
        <v>36</v>
      </c>
      <c r="AX804" s="13" t="s">
        <v>73</v>
      </c>
      <c r="AY804" s="244" t="s">
        <v>152</v>
      </c>
    </row>
    <row r="805" spans="1:51" s="13" customFormat="1" ht="12">
      <c r="A805" s="13"/>
      <c r="B805" s="235"/>
      <c r="C805" s="236"/>
      <c r="D805" s="230" t="s">
        <v>163</v>
      </c>
      <c r="E805" s="237" t="s">
        <v>19</v>
      </c>
      <c r="F805" s="238" t="s">
        <v>1016</v>
      </c>
      <c r="G805" s="236"/>
      <c r="H805" s="237" t="s">
        <v>19</v>
      </c>
      <c r="I805" s="239"/>
      <c r="J805" s="236"/>
      <c r="K805" s="236"/>
      <c r="L805" s="240"/>
      <c r="M805" s="241"/>
      <c r="N805" s="242"/>
      <c r="O805" s="242"/>
      <c r="P805" s="242"/>
      <c r="Q805" s="242"/>
      <c r="R805" s="242"/>
      <c r="S805" s="242"/>
      <c r="T805" s="24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T805" s="244" t="s">
        <v>163</v>
      </c>
      <c r="AU805" s="244" t="s">
        <v>81</v>
      </c>
      <c r="AV805" s="13" t="s">
        <v>79</v>
      </c>
      <c r="AW805" s="13" t="s">
        <v>36</v>
      </c>
      <c r="AX805" s="13" t="s">
        <v>73</v>
      </c>
      <c r="AY805" s="244" t="s">
        <v>152</v>
      </c>
    </row>
    <row r="806" spans="1:51" s="14" customFormat="1" ht="12">
      <c r="A806" s="14"/>
      <c r="B806" s="245"/>
      <c r="C806" s="246"/>
      <c r="D806" s="230" t="s">
        <v>163</v>
      </c>
      <c r="E806" s="247" t="s">
        <v>19</v>
      </c>
      <c r="F806" s="248" t="s">
        <v>1174</v>
      </c>
      <c r="G806" s="246"/>
      <c r="H806" s="249">
        <v>12</v>
      </c>
      <c r="I806" s="250"/>
      <c r="J806" s="246"/>
      <c r="K806" s="246"/>
      <c r="L806" s="251"/>
      <c r="M806" s="252"/>
      <c r="N806" s="253"/>
      <c r="O806" s="253"/>
      <c r="P806" s="253"/>
      <c r="Q806" s="253"/>
      <c r="R806" s="253"/>
      <c r="S806" s="253"/>
      <c r="T806" s="254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T806" s="255" t="s">
        <v>163</v>
      </c>
      <c r="AU806" s="255" t="s">
        <v>81</v>
      </c>
      <c r="AV806" s="14" t="s">
        <v>81</v>
      </c>
      <c r="AW806" s="14" t="s">
        <v>36</v>
      </c>
      <c r="AX806" s="14" t="s">
        <v>73</v>
      </c>
      <c r="AY806" s="255" t="s">
        <v>152</v>
      </c>
    </row>
    <row r="807" spans="1:51" s="15" customFormat="1" ht="12">
      <c r="A807" s="15"/>
      <c r="B807" s="256"/>
      <c r="C807" s="257"/>
      <c r="D807" s="230" t="s">
        <v>163</v>
      </c>
      <c r="E807" s="258" t="s">
        <v>19</v>
      </c>
      <c r="F807" s="259" t="s">
        <v>167</v>
      </c>
      <c r="G807" s="257"/>
      <c r="H807" s="260">
        <v>12</v>
      </c>
      <c r="I807" s="261"/>
      <c r="J807" s="257"/>
      <c r="K807" s="257"/>
      <c r="L807" s="262"/>
      <c r="M807" s="263"/>
      <c r="N807" s="264"/>
      <c r="O807" s="264"/>
      <c r="P807" s="264"/>
      <c r="Q807" s="264"/>
      <c r="R807" s="264"/>
      <c r="S807" s="264"/>
      <c r="T807" s="265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  <c r="AE807" s="15"/>
      <c r="AT807" s="266" t="s">
        <v>163</v>
      </c>
      <c r="AU807" s="266" t="s">
        <v>81</v>
      </c>
      <c r="AV807" s="15" t="s">
        <v>159</v>
      </c>
      <c r="AW807" s="15" t="s">
        <v>36</v>
      </c>
      <c r="AX807" s="15" t="s">
        <v>73</v>
      </c>
      <c r="AY807" s="266" t="s">
        <v>152</v>
      </c>
    </row>
    <row r="808" spans="1:51" s="14" customFormat="1" ht="12">
      <c r="A808" s="14"/>
      <c r="B808" s="245"/>
      <c r="C808" s="246"/>
      <c r="D808" s="230" t="s">
        <v>163</v>
      </c>
      <c r="E808" s="247" t="s">
        <v>19</v>
      </c>
      <c r="F808" s="248" t="s">
        <v>1175</v>
      </c>
      <c r="G808" s="246"/>
      <c r="H808" s="249">
        <v>12.12</v>
      </c>
      <c r="I808" s="250"/>
      <c r="J808" s="246"/>
      <c r="K808" s="246"/>
      <c r="L808" s="251"/>
      <c r="M808" s="252"/>
      <c r="N808" s="253"/>
      <c r="O808" s="253"/>
      <c r="P808" s="253"/>
      <c r="Q808" s="253"/>
      <c r="R808" s="253"/>
      <c r="S808" s="253"/>
      <c r="T808" s="254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T808" s="255" t="s">
        <v>163</v>
      </c>
      <c r="AU808" s="255" t="s">
        <v>81</v>
      </c>
      <c r="AV808" s="14" t="s">
        <v>81</v>
      </c>
      <c r="AW808" s="14" t="s">
        <v>36</v>
      </c>
      <c r="AX808" s="14" t="s">
        <v>79</v>
      </c>
      <c r="AY808" s="255" t="s">
        <v>152</v>
      </c>
    </row>
    <row r="809" spans="1:65" s="2" customFormat="1" ht="14.4" customHeight="1">
      <c r="A809" s="40"/>
      <c r="B809" s="41"/>
      <c r="C809" s="217" t="s">
        <v>1176</v>
      </c>
      <c r="D809" s="217" t="s">
        <v>154</v>
      </c>
      <c r="E809" s="218" t="s">
        <v>1177</v>
      </c>
      <c r="F809" s="219" t="s">
        <v>1178</v>
      </c>
      <c r="G809" s="220" t="s">
        <v>183</v>
      </c>
      <c r="H809" s="221">
        <v>76.196</v>
      </c>
      <c r="I809" s="222"/>
      <c r="J809" s="223">
        <f>ROUND(I809*H809,2)</f>
        <v>0</v>
      </c>
      <c r="K809" s="219" t="s">
        <v>158</v>
      </c>
      <c r="L809" s="46"/>
      <c r="M809" s="224" t="s">
        <v>19</v>
      </c>
      <c r="N809" s="225" t="s">
        <v>44</v>
      </c>
      <c r="O809" s="86"/>
      <c r="P809" s="226">
        <f>O809*H809</f>
        <v>0</v>
      </c>
      <c r="Q809" s="226">
        <v>2.26672</v>
      </c>
      <c r="R809" s="226">
        <f>Q809*H809</f>
        <v>172.71499712</v>
      </c>
      <c r="S809" s="226">
        <v>0</v>
      </c>
      <c r="T809" s="227">
        <f>S809*H809</f>
        <v>0</v>
      </c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  <c r="AE809" s="40"/>
      <c r="AR809" s="228" t="s">
        <v>159</v>
      </c>
      <c r="AT809" s="228" t="s">
        <v>154</v>
      </c>
      <c r="AU809" s="228" t="s">
        <v>81</v>
      </c>
      <c r="AY809" s="19" t="s">
        <v>152</v>
      </c>
      <c r="BE809" s="229">
        <f>IF(N809="základní",J809,0)</f>
        <v>0</v>
      </c>
      <c r="BF809" s="229">
        <f>IF(N809="snížená",J809,0)</f>
        <v>0</v>
      </c>
      <c r="BG809" s="229">
        <f>IF(N809="zákl. přenesená",J809,0)</f>
        <v>0</v>
      </c>
      <c r="BH809" s="229">
        <f>IF(N809="sníž. přenesená",J809,0)</f>
        <v>0</v>
      </c>
      <c r="BI809" s="229">
        <f>IF(N809="nulová",J809,0)</f>
        <v>0</v>
      </c>
      <c r="BJ809" s="19" t="s">
        <v>79</v>
      </c>
      <c r="BK809" s="229">
        <f>ROUND(I809*H809,2)</f>
        <v>0</v>
      </c>
      <c r="BL809" s="19" t="s">
        <v>159</v>
      </c>
      <c r="BM809" s="228" t="s">
        <v>1179</v>
      </c>
    </row>
    <row r="810" spans="1:47" s="2" customFormat="1" ht="12">
      <c r="A810" s="40"/>
      <c r="B810" s="41"/>
      <c r="C810" s="42"/>
      <c r="D810" s="230" t="s">
        <v>161</v>
      </c>
      <c r="E810" s="42"/>
      <c r="F810" s="231" t="s">
        <v>1180</v>
      </c>
      <c r="G810" s="42"/>
      <c r="H810" s="42"/>
      <c r="I810" s="232"/>
      <c r="J810" s="42"/>
      <c r="K810" s="42"/>
      <c r="L810" s="46"/>
      <c r="M810" s="233"/>
      <c r="N810" s="234"/>
      <c r="O810" s="86"/>
      <c r="P810" s="86"/>
      <c r="Q810" s="86"/>
      <c r="R810" s="86"/>
      <c r="S810" s="86"/>
      <c r="T810" s="87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  <c r="AE810" s="40"/>
      <c r="AT810" s="19" t="s">
        <v>161</v>
      </c>
      <c r="AU810" s="19" t="s">
        <v>81</v>
      </c>
    </row>
    <row r="811" spans="1:51" s="13" customFormat="1" ht="12">
      <c r="A811" s="13"/>
      <c r="B811" s="235"/>
      <c r="C811" s="236"/>
      <c r="D811" s="230" t="s">
        <v>163</v>
      </c>
      <c r="E811" s="237" t="s">
        <v>19</v>
      </c>
      <c r="F811" s="238" t="s">
        <v>1156</v>
      </c>
      <c r="G811" s="236"/>
      <c r="H811" s="237" t="s">
        <v>19</v>
      </c>
      <c r="I811" s="239"/>
      <c r="J811" s="236"/>
      <c r="K811" s="236"/>
      <c r="L811" s="240"/>
      <c r="M811" s="241"/>
      <c r="N811" s="242"/>
      <c r="O811" s="242"/>
      <c r="P811" s="242"/>
      <c r="Q811" s="242"/>
      <c r="R811" s="242"/>
      <c r="S811" s="242"/>
      <c r="T811" s="24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T811" s="244" t="s">
        <v>163</v>
      </c>
      <c r="AU811" s="244" t="s">
        <v>81</v>
      </c>
      <c r="AV811" s="13" t="s">
        <v>79</v>
      </c>
      <c r="AW811" s="13" t="s">
        <v>36</v>
      </c>
      <c r="AX811" s="13" t="s">
        <v>73</v>
      </c>
      <c r="AY811" s="244" t="s">
        <v>152</v>
      </c>
    </row>
    <row r="812" spans="1:51" s="14" customFormat="1" ht="12">
      <c r="A812" s="14"/>
      <c r="B812" s="245"/>
      <c r="C812" s="246"/>
      <c r="D812" s="230" t="s">
        <v>163</v>
      </c>
      <c r="E812" s="247" t="s">
        <v>19</v>
      </c>
      <c r="F812" s="248" t="s">
        <v>1181</v>
      </c>
      <c r="G812" s="246"/>
      <c r="H812" s="249">
        <v>17.818435395</v>
      </c>
      <c r="I812" s="250"/>
      <c r="J812" s="246"/>
      <c r="K812" s="246"/>
      <c r="L812" s="251"/>
      <c r="M812" s="252"/>
      <c r="N812" s="253"/>
      <c r="O812" s="253"/>
      <c r="P812" s="253"/>
      <c r="Q812" s="253"/>
      <c r="R812" s="253"/>
      <c r="S812" s="253"/>
      <c r="T812" s="254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T812" s="255" t="s">
        <v>163</v>
      </c>
      <c r="AU812" s="255" t="s">
        <v>81</v>
      </c>
      <c r="AV812" s="14" t="s">
        <v>81</v>
      </c>
      <c r="AW812" s="14" t="s">
        <v>36</v>
      </c>
      <c r="AX812" s="14" t="s">
        <v>73</v>
      </c>
      <c r="AY812" s="255" t="s">
        <v>152</v>
      </c>
    </row>
    <row r="813" spans="1:51" s="13" customFormat="1" ht="12">
      <c r="A813" s="13"/>
      <c r="B813" s="235"/>
      <c r="C813" s="236"/>
      <c r="D813" s="230" t="s">
        <v>163</v>
      </c>
      <c r="E813" s="237" t="s">
        <v>19</v>
      </c>
      <c r="F813" s="238" t="s">
        <v>650</v>
      </c>
      <c r="G813" s="236"/>
      <c r="H813" s="237" t="s">
        <v>19</v>
      </c>
      <c r="I813" s="239"/>
      <c r="J813" s="236"/>
      <c r="K813" s="236"/>
      <c r="L813" s="240"/>
      <c r="M813" s="241"/>
      <c r="N813" s="242"/>
      <c r="O813" s="242"/>
      <c r="P813" s="242"/>
      <c r="Q813" s="242"/>
      <c r="R813" s="242"/>
      <c r="S813" s="242"/>
      <c r="T813" s="24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T813" s="244" t="s">
        <v>163</v>
      </c>
      <c r="AU813" s="244" t="s">
        <v>81</v>
      </c>
      <c r="AV813" s="13" t="s">
        <v>79</v>
      </c>
      <c r="AW813" s="13" t="s">
        <v>36</v>
      </c>
      <c r="AX813" s="13" t="s">
        <v>73</v>
      </c>
      <c r="AY813" s="244" t="s">
        <v>152</v>
      </c>
    </row>
    <row r="814" spans="1:51" s="14" customFormat="1" ht="12">
      <c r="A814" s="14"/>
      <c r="B814" s="245"/>
      <c r="C814" s="246"/>
      <c r="D814" s="230" t="s">
        <v>163</v>
      </c>
      <c r="E814" s="247" t="s">
        <v>19</v>
      </c>
      <c r="F814" s="248" t="s">
        <v>1182</v>
      </c>
      <c r="G814" s="246"/>
      <c r="H814" s="249">
        <v>24.07896675</v>
      </c>
      <c r="I814" s="250"/>
      <c r="J814" s="246"/>
      <c r="K814" s="246"/>
      <c r="L814" s="251"/>
      <c r="M814" s="252"/>
      <c r="N814" s="253"/>
      <c r="O814" s="253"/>
      <c r="P814" s="253"/>
      <c r="Q814" s="253"/>
      <c r="R814" s="253"/>
      <c r="S814" s="253"/>
      <c r="T814" s="254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T814" s="255" t="s">
        <v>163</v>
      </c>
      <c r="AU814" s="255" t="s">
        <v>81</v>
      </c>
      <c r="AV814" s="14" t="s">
        <v>81</v>
      </c>
      <c r="AW814" s="14" t="s">
        <v>36</v>
      </c>
      <c r="AX814" s="14" t="s">
        <v>73</v>
      </c>
      <c r="AY814" s="255" t="s">
        <v>152</v>
      </c>
    </row>
    <row r="815" spans="1:51" s="13" customFormat="1" ht="12">
      <c r="A815" s="13"/>
      <c r="B815" s="235"/>
      <c r="C815" s="236"/>
      <c r="D815" s="230" t="s">
        <v>163</v>
      </c>
      <c r="E815" s="237" t="s">
        <v>19</v>
      </c>
      <c r="F815" s="238" t="s">
        <v>1016</v>
      </c>
      <c r="G815" s="236"/>
      <c r="H815" s="237" t="s">
        <v>19</v>
      </c>
      <c r="I815" s="239"/>
      <c r="J815" s="236"/>
      <c r="K815" s="236"/>
      <c r="L815" s="240"/>
      <c r="M815" s="241"/>
      <c r="N815" s="242"/>
      <c r="O815" s="242"/>
      <c r="P815" s="242"/>
      <c r="Q815" s="242"/>
      <c r="R815" s="242"/>
      <c r="S815" s="242"/>
      <c r="T815" s="24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T815" s="244" t="s">
        <v>163</v>
      </c>
      <c r="AU815" s="244" t="s">
        <v>81</v>
      </c>
      <c r="AV815" s="13" t="s">
        <v>79</v>
      </c>
      <c r="AW815" s="13" t="s">
        <v>36</v>
      </c>
      <c r="AX815" s="13" t="s">
        <v>73</v>
      </c>
      <c r="AY815" s="244" t="s">
        <v>152</v>
      </c>
    </row>
    <row r="816" spans="1:51" s="14" customFormat="1" ht="12">
      <c r="A816" s="14"/>
      <c r="B816" s="245"/>
      <c r="C816" s="246"/>
      <c r="D816" s="230" t="s">
        <v>163</v>
      </c>
      <c r="E816" s="247" t="s">
        <v>19</v>
      </c>
      <c r="F816" s="248" t="s">
        <v>1183</v>
      </c>
      <c r="G816" s="246"/>
      <c r="H816" s="249">
        <v>34.29858</v>
      </c>
      <c r="I816" s="250"/>
      <c r="J816" s="246"/>
      <c r="K816" s="246"/>
      <c r="L816" s="251"/>
      <c r="M816" s="252"/>
      <c r="N816" s="253"/>
      <c r="O816" s="253"/>
      <c r="P816" s="253"/>
      <c r="Q816" s="253"/>
      <c r="R816" s="253"/>
      <c r="S816" s="253"/>
      <c r="T816" s="254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T816" s="255" t="s">
        <v>163</v>
      </c>
      <c r="AU816" s="255" t="s">
        <v>81</v>
      </c>
      <c r="AV816" s="14" t="s">
        <v>81</v>
      </c>
      <c r="AW816" s="14" t="s">
        <v>36</v>
      </c>
      <c r="AX816" s="14" t="s">
        <v>73</v>
      </c>
      <c r="AY816" s="255" t="s">
        <v>152</v>
      </c>
    </row>
    <row r="817" spans="1:51" s="15" customFormat="1" ht="12">
      <c r="A817" s="15"/>
      <c r="B817" s="256"/>
      <c r="C817" s="257"/>
      <c r="D817" s="230" t="s">
        <v>163</v>
      </c>
      <c r="E817" s="258" t="s">
        <v>19</v>
      </c>
      <c r="F817" s="259" t="s">
        <v>167</v>
      </c>
      <c r="G817" s="257"/>
      <c r="H817" s="260">
        <v>76.195982145</v>
      </c>
      <c r="I817" s="261"/>
      <c r="J817" s="257"/>
      <c r="K817" s="257"/>
      <c r="L817" s="262"/>
      <c r="M817" s="263"/>
      <c r="N817" s="264"/>
      <c r="O817" s="264"/>
      <c r="P817" s="264"/>
      <c r="Q817" s="264"/>
      <c r="R817" s="264"/>
      <c r="S817" s="264"/>
      <c r="T817" s="265"/>
      <c r="U817" s="15"/>
      <c r="V817" s="15"/>
      <c r="W817" s="15"/>
      <c r="X817" s="15"/>
      <c r="Y817" s="15"/>
      <c r="Z817" s="15"/>
      <c r="AA817" s="15"/>
      <c r="AB817" s="15"/>
      <c r="AC817" s="15"/>
      <c r="AD817" s="15"/>
      <c r="AE817" s="15"/>
      <c r="AT817" s="266" t="s">
        <v>163</v>
      </c>
      <c r="AU817" s="266" t="s">
        <v>81</v>
      </c>
      <c r="AV817" s="15" t="s">
        <v>159</v>
      </c>
      <c r="AW817" s="15" t="s">
        <v>36</v>
      </c>
      <c r="AX817" s="15" t="s">
        <v>79</v>
      </c>
      <c r="AY817" s="266" t="s">
        <v>152</v>
      </c>
    </row>
    <row r="818" spans="1:65" s="2" customFormat="1" ht="19.8" customHeight="1">
      <c r="A818" s="40"/>
      <c r="B818" s="41"/>
      <c r="C818" s="217" t="s">
        <v>1184</v>
      </c>
      <c r="D818" s="217" t="s">
        <v>154</v>
      </c>
      <c r="E818" s="218" t="s">
        <v>1185</v>
      </c>
      <c r="F818" s="219" t="s">
        <v>1186</v>
      </c>
      <c r="G818" s="220" t="s">
        <v>381</v>
      </c>
      <c r="H818" s="221">
        <v>19.446</v>
      </c>
      <c r="I818" s="222"/>
      <c r="J818" s="223">
        <f>ROUND(I818*H818,2)</f>
        <v>0</v>
      </c>
      <c r="K818" s="219" t="s">
        <v>19</v>
      </c>
      <c r="L818" s="46"/>
      <c r="M818" s="224" t="s">
        <v>19</v>
      </c>
      <c r="N818" s="225" t="s">
        <v>44</v>
      </c>
      <c r="O818" s="86"/>
      <c r="P818" s="226">
        <f>O818*H818</f>
        <v>0</v>
      </c>
      <c r="Q818" s="226">
        <v>3E-05</v>
      </c>
      <c r="R818" s="226">
        <f>Q818*H818</f>
        <v>0.0005833800000000001</v>
      </c>
      <c r="S818" s="226">
        <v>0</v>
      </c>
      <c r="T818" s="227">
        <f>S818*H818</f>
        <v>0</v>
      </c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  <c r="AE818" s="40"/>
      <c r="AR818" s="228" t="s">
        <v>159</v>
      </c>
      <c r="AT818" s="228" t="s">
        <v>154</v>
      </c>
      <c r="AU818" s="228" t="s">
        <v>81</v>
      </c>
      <c r="AY818" s="19" t="s">
        <v>152</v>
      </c>
      <c r="BE818" s="229">
        <f>IF(N818="základní",J818,0)</f>
        <v>0</v>
      </c>
      <c r="BF818" s="229">
        <f>IF(N818="snížená",J818,0)</f>
        <v>0</v>
      </c>
      <c r="BG818" s="229">
        <f>IF(N818="zákl. přenesená",J818,0)</f>
        <v>0</v>
      </c>
      <c r="BH818" s="229">
        <f>IF(N818="sníž. přenesená",J818,0)</f>
        <v>0</v>
      </c>
      <c r="BI818" s="229">
        <f>IF(N818="nulová",J818,0)</f>
        <v>0</v>
      </c>
      <c r="BJ818" s="19" t="s">
        <v>79</v>
      </c>
      <c r="BK818" s="229">
        <f>ROUND(I818*H818,2)</f>
        <v>0</v>
      </c>
      <c r="BL818" s="19" t="s">
        <v>159</v>
      </c>
      <c r="BM818" s="228" t="s">
        <v>1187</v>
      </c>
    </row>
    <row r="819" spans="1:47" s="2" customFormat="1" ht="12">
      <c r="A819" s="40"/>
      <c r="B819" s="41"/>
      <c r="C819" s="42"/>
      <c r="D819" s="230" t="s">
        <v>161</v>
      </c>
      <c r="E819" s="42"/>
      <c r="F819" s="231" t="s">
        <v>1186</v>
      </c>
      <c r="G819" s="42"/>
      <c r="H819" s="42"/>
      <c r="I819" s="232"/>
      <c r="J819" s="42"/>
      <c r="K819" s="42"/>
      <c r="L819" s="46"/>
      <c r="M819" s="233"/>
      <c r="N819" s="234"/>
      <c r="O819" s="86"/>
      <c r="P819" s="86"/>
      <c r="Q819" s="86"/>
      <c r="R819" s="86"/>
      <c r="S819" s="86"/>
      <c r="T819" s="87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  <c r="AE819" s="40"/>
      <c r="AT819" s="19" t="s">
        <v>161</v>
      </c>
      <c r="AU819" s="19" t="s">
        <v>81</v>
      </c>
    </row>
    <row r="820" spans="1:51" s="13" customFormat="1" ht="12">
      <c r="A820" s="13"/>
      <c r="B820" s="235"/>
      <c r="C820" s="236"/>
      <c r="D820" s="230" t="s">
        <v>163</v>
      </c>
      <c r="E820" s="237" t="s">
        <v>19</v>
      </c>
      <c r="F820" s="238" t="s">
        <v>1188</v>
      </c>
      <c r="G820" s="236"/>
      <c r="H820" s="237" t="s">
        <v>19</v>
      </c>
      <c r="I820" s="239"/>
      <c r="J820" s="236"/>
      <c r="K820" s="236"/>
      <c r="L820" s="240"/>
      <c r="M820" s="241"/>
      <c r="N820" s="242"/>
      <c r="O820" s="242"/>
      <c r="P820" s="242"/>
      <c r="Q820" s="242"/>
      <c r="R820" s="242"/>
      <c r="S820" s="242"/>
      <c r="T820" s="24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T820" s="244" t="s">
        <v>163</v>
      </c>
      <c r="AU820" s="244" t="s">
        <v>81</v>
      </c>
      <c r="AV820" s="13" t="s">
        <v>79</v>
      </c>
      <c r="AW820" s="13" t="s">
        <v>36</v>
      </c>
      <c r="AX820" s="13" t="s">
        <v>73</v>
      </c>
      <c r="AY820" s="244" t="s">
        <v>152</v>
      </c>
    </row>
    <row r="821" spans="1:51" s="13" customFormat="1" ht="12">
      <c r="A821" s="13"/>
      <c r="B821" s="235"/>
      <c r="C821" s="236"/>
      <c r="D821" s="230" t="s">
        <v>163</v>
      </c>
      <c r="E821" s="237" t="s">
        <v>19</v>
      </c>
      <c r="F821" s="238" t="s">
        <v>1189</v>
      </c>
      <c r="G821" s="236"/>
      <c r="H821" s="237" t="s">
        <v>19</v>
      </c>
      <c r="I821" s="239"/>
      <c r="J821" s="236"/>
      <c r="K821" s="236"/>
      <c r="L821" s="240"/>
      <c r="M821" s="241"/>
      <c r="N821" s="242"/>
      <c r="O821" s="242"/>
      <c r="P821" s="242"/>
      <c r="Q821" s="242"/>
      <c r="R821" s="242"/>
      <c r="S821" s="242"/>
      <c r="T821" s="24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T821" s="244" t="s">
        <v>163</v>
      </c>
      <c r="AU821" s="244" t="s">
        <v>81</v>
      </c>
      <c r="AV821" s="13" t="s">
        <v>79</v>
      </c>
      <c r="AW821" s="13" t="s">
        <v>36</v>
      </c>
      <c r="AX821" s="13" t="s">
        <v>73</v>
      </c>
      <c r="AY821" s="244" t="s">
        <v>152</v>
      </c>
    </row>
    <row r="822" spans="1:51" s="14" customFormat="1" ht="12">
      <c r="A822" s="14"/>
      <c r="B822" s="245"/>
      <c r="C822" s="246"/>
      <c r="D822" s="230" t="s">
        <v>163</v>
      </c>
      <c r="E822" s="247" t="s">
        <v>19</v>
      </c>
      <c r="F822" s="248" t="s">
        <v>1190</v>
      </c>
      <c r="G822" s="246"/>
      <c r="H822" s="249">
        <v>4.63</v>
      </c>
      <c r="I822" s="250"/>
      <c r="J822" s="246"/>
      <c r="K822" s="246"/>
      <c r="L822" s="251"/>
      <c r="M822" s="252"/>
      <c r="N822" s="253"/>
      <c r="O822" s="253"/>
      <c r="P822" s="253"/>
      <c r="Q822" s="253"/>
      <c r="R822" s="253"/>
      <c r="S822" s="253"/>
      <c r="T822" s="254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T822" s="255" t="s">
        <v>163</v>
      </c>
      <c r="AU822" s="255" t="s">
        <v>81</v>
      </c>
      <c r="AV822" s="14" t="s">
        <v>81</v>
      </c>
      <c r="AW822" s="14" t="s">
        <v>36</v>
      </c>
      <c r="AX822" s="14" t="s">
        <v>73</v>
      </c>
      <c r="AY822" s="255" t="s">
        <v>152</v>
      </c>
    </row>
    <row r="823" spans="1:51" s="13" customFormat="1" ht="12">
      <c r="A823" s="13"/>
      <c r="B823" s="235"/>
      <c r="C823" s="236"/>
      <c r="D823" s="230" t="s">
        <v>163</v>
      </c>
      <c r="E823" s="237" t="s">
        <v>19</v>
      </c>
      <c r="F823" s="238" t="s">
        <v>1191</v>
      </c>
      <c r="G823" s="236"/>
      <c r="H823" s="237" t="s">
        <v>19</v>
      </c>
      <c r="I823" s="239"/>
      <c r="J823" s="236"/>
      <c r="K823" s="236"/>
      <c r="L823" s="240"/>
      <c r="M823" s="241"/>
      <c r="N823" s="242"/>
      <c r="O823" s="242"/>
      <c r="P823" s="242"/>
      <c r="Q823" s="242"/>
      <c r="R823" s="242"/>
      <c r="S823" s="242"/>
      <c r="T823" s="24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T823" s="244" t="s">
        <v>163</v>
      </c>
      <c r="AU823" s="244" t="s">
        <v>81</v>
      </c>
      <c r="AV823" s="13" t="s">
        <v>79</v>
      </c>
      <c r="AW823" s="13" t="s">
        <v>36</v>
      </c>
      <c r="AX823" s="13" t="s">
        <v>73</v>
      </c>
      <c r="AY823" s="244" t="s">
        <v>152</v>
      </c>
    </row>
    <row r="824" spans="1:51" s="13" customFormat="1" ht="12">
      <c r="A824" s="13"/>
      <c r="B824" s="235"/>
      <c r="C824" s="236"/>
      <c r="D824" s="230" t="s">
        <v>163</v>
      </c>
      <c r="E824" s="237" t="s">
        <v>19</v>
      </c>
      <c r="F824" s="238" t="s">
        <v>1192</v>
      </c>
      <c r="G824" s="236"/>
      <c r="H824" s="237" t="s">
        <v>19</v>
      </c>
      <c r="I824" s="239"/>
      <c r="J824" s="236"/>
      <c r="K824" s="236"/>
      <c r="L824" s="240"/>
      <c r="M824" s="241"/>
      <c r="N824" s="242"/>
      <c r="O824" s="242"/>
      <c r="P824" s="242"/>
      <c r="Q824" s="242"/>
      <c r="R824" s="242"/>
      <c r="S824" s="242"/>
      <c r="T824" s="24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T824" s="244" t="s">
        <v>163</v>
      </c>
      <c r="AU824" s="244" t="s">
        <v>81</v>
      </c>
      <c r="AV824" s="13" t="s">
        <v>79</v>
      </c>
      <c r="AW824" s="13" t="s">
        <v>36</v>
      </c>
      <c r="AX824" s="13" t="s">
        <v>73</v>
      </c>
      <c r="AY824" s="244" t="s">
        <v>152</v>
      </c>
    </row>
    <row r="825" spans="1:51" s="14" customFormat="1" ht="12">
      <c r="A825" s="14"/>
      <c r="B825" s="245"/>
      <c r="C825" s="246"/>
      <c r="D825" s="230" t="s">
        <v>163</v>
      </c>
      <c r="E825" s="247" t="s">
        <v>19</v>
      </c>
      <c r="F825" s="248" t="s">
        <v>1193</v>
      </c>
      <c r="G825" s="246"/>
      <c r="H825" s="249">
        <v>14.816</v>
      </c>
      <c r="I825" s="250"/>
      <c r="J825" s="246"/>
      <c r="K825" s="246"/>
      <c r="L825" s="251"/>
      <c r="M825" s="252"/>
      <c r="N825" s="253"/>
      <c r="O825" s="253"/>
      <c r="P825" s="253"/>
      <c r="Q825" s="253"/>
      <c r="R825" s="253"/>
      <c r="S825" s="253"/>
      <c r="T825" s="254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  <c r="AT825" s="255" t="s">
        <v>163</v>
      </c>
      <c r="AU825" s="255" t="s">
        <v>81</v>
      </c>
      <c r="AV825" s="14" t="s">
        <v>81</v>
      </c>
      <c r="AW825" s="14" t="s">
        <v>36</v>
      </c>
      <c r="AX825" s="14" t="s">
        <v>73</v>
      </c>
      <c r="AY825" s="255" t="s">
        <v>152</v>
      </c>
    </row>
    <row r="826" spans="1:51" s="15" customFormat="1" ht="12">
      <c r="A826" s="15"/>
      <c r="B826" s="256"/>
      <c r="C826" s="257"/>
      <c r="D826" s="230" t="s">
        <v>163</v>
      </c>
      <c r="E826" s="258" t="s">
        <v>19</v>
      </c>
      <c r="F826" s="259" t="s">
        <v>167</v>
      </c>
      <c r="G826" s="257"/>
      <c r="H826" s="260">
        <v>19.446</v>
      </c>
      <c r="I826" s="261"/>
      <c r="J826" s="257"/>
      <c r="K826" s="257"/>
      <c r="L826" s="262"/>
      <c r="M826" s="263"/>
      <c r="N826" s="264"/>
      <c r="O826" s="264"/>
      <c r="P826" s="264"/>
      <c r="Q826" s="264"/>
      <c r="R826" s="264"/>
      <c r="S826" s="264"/>
      <c r="T826" s="265"/>
      <c r="U826" s="15"/>
      <c r="V826" s="15"/>
      <c r="W826" s="15"/>
      <c r="X826" s="15"/>
      <c r="Y826" s="15"/>
      <c r="Z826" s="15"/>
      <c r="AA826" s="15"/>
      <c r="AB826" s="15"/>
      <c r="AC826" s="15"/>
      <c r="AD826" s="15"/>
      <c r="AE826" s="15"/>
      <c r="AT826" s="266" t="s">
        <v>163</v>
      </c>
      <c r="AU826" s="266" t="s">
        <v>81</v>
      </c>
      <c r="AV826" s="15" t="s">
        <v>159</v>
      </c>
      <c r="AW826" s="15" t="s">
        <v>36</v>
      </c>
      <c r="AX826" s="15" t="s">
        <v>79</v>
      </c>
      <c r="AY826" s="266" t="s">
        <v>152</v>
      </c>
    </row>
    <row r="827" spans="1:63" s="12" customFormat="1" ht="22.8" customHeight="1">
      <c r="A827" s="12"/>
      <c r="B827" s="201"/>
      <c r="C827" s="202"/>
      <c r="D827" s="203" t="s">
        <v>72</v>
      </c>
      <c r="E827" s="215" t="s">
        <v>1122</v>
      </c>
      <c r="F827" s="215" t="s">
        <v>1194</v>
      </c>
      <c r="G827" s="202"/>
      <c r="H827" s="202"/>
      <c r="I827" s="205"/>
      <c r="J827" s="216">
        <f>BK827</f>
        <v>0</v>
      </c>
      <c r="K827" s="202"/>
      <c r="L827" s="207"/>
      <c r="M827" s="208"/>
      <c r="N827" s="209"/>
      <c r="O827" s="209"/>
      <c r="P827" s="210">
        <f>SUM(P828:P832)</f>
        <v>0</v>
      </c>
      <c r="Q827" s="209"/>
      <c r="R827" s="210">
        <f>SUM(R828:R832)</f>
        <v>0</v>
      </c>
      <c r="S827" s="209"/>
      <c r="T827" s="211">
        <f>SUM(T828:T832)</f>
        <v>25.687500000000004</v>
      </c>
      <c r="U827" s="12"/>
      <c r="V827" s="12"/>
      <c r="W827" s="12"/>
      <c r="X827" s="12"/>
      <c r="Y827" s="12"/>
      <c r="Z827" s="12"/>
      <c r="AA827" s="12"/>
      <c r="AB827" s="12"/>
      <c r="AC827" s="12"/>
      <c r="AD827" s="12"/>
      <c r="AE827" s="12"/>
      <c r="AR827" s="212" t="s">
        <v>79</v>
      </c>
      <c r="AT827" s="213" t="s">
        <v>72</v>
      </c>
      <c r="AU827" s="213" t="s">
        <v>79</v>
      </c>
      <c r="AY827" s="212" t="s">
        <v>152</v>
      </c>
      <c r="BK827" s="214">
        <f>SUM(BK828:BK832)</f>
        <v>0</v>
      </c>
    </row>
    <row r="828" spans="1:65" s="2" customFormat="1" ht="14.4" customHeight="1">
      <c r="A828" s="40"/>
      <c r="B828" s="41"/>
      <c r="C828" s="217" t="s">
        <v>1195</v>
      </c>
      <c r="D828" s="217" t="s">
        <v>154</v>
      </c>
      <c r="E828" s="218" t="s">
        <v>1196</v>
      </c>
      <c r="F828" s="219" t="s">
        <v>1197</v>
      </c>
      <c r="G828" s="220" t="s">
        <v>381</v>
      </c>
      <c r="H828" s="221">
        <v>12.5</v>
      </c>
      <c r="I828" s="222"/>
      <c r="J828" s="223">
        <f>ROUND(I828*H828,2)</f>
        <v>0</v>
      </c>
      <c r="K828" s="219" t="s">
        <v>158</v>
      </c>
      <c r="L828" s="46"/>
      <c r="M828" s="224" t="s">
        <v>19</v>
      </c>
      <c r="N828" s="225" t="s">
        <v>44</v>
      </c>
      <c r="O828" s="86"/>
      <c r="P828" s="226">
        <f>O828*H828</f>
        <v>0</v>
      </c>
      <c r="Q828" s="226">
        <v>0</v>
      </c>
      <c r="R828" s="226">
        <f>Q828*H828</f>
        <v>0</v>
      </c>
      <c r="S828" s="226">
        <v>2.055</v>
      </c>
      <c r="T828" s="227">
        <f>S828*H828</f>
        <v>25.687500000000004</v>
      </c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  <c r="AE828" s="40"/>
      <c r="AR828" s="228" t="s">
        <v>159</v>
      </c>
      <c r="AT828" s="228" t="s">
        <v>154</v>
      </c>
      <c r="AU828" s="228" t="s">
        <v>81</v>
      </c>
      <c r="AY828" s="19" t="s">
        <v>152</v>
      </c>
      <c r="BE828" s="229">
        <f>IF(N828="základní",J828,0)</f>
        <v>0</v>
      </c>
      <c r="BF828" s="229">
        <f>IF(N828="snížená",J828,0)</f>
        <v>0</v>
      </c>
      <c r="BG828" s="229">
        <f>IF(N828="zákl. přenesená",J828,0)</f>
        <v>0</v>
      </c>
      <c r="BH828" s="229">
        <f>IF(N828="sníž. přenesená",J828,0)</f>
        <v>0</v>
      </c>
      <c r="BI828" s="229">
        <f>IF(N828="nulová",J828,0)</f>
        <v>0</v>
      </c>
      <c r="BJ828" s="19" t="s">
        <v>79</v>
      </c>
      <c r="BK828" s="229">
        <f>ROUND(I828*H828,2)</f>
        <v>0</v>
      </c>
      <c r="BL828" s="19" t="s">
        <v>159</v>
      </c>
      <c r="BM828" s="228" t="s">
        <v>1198</v>
      </c>
    </row>
    <row r="829" spans="1:47" s="2" customFormat="1" ht="12">
      <c r="A829" s="40"/>
      <c r="B829" s="41"/>
      <c r="C829" s="42"/>
      <c r="D829" s="230" t="s">
        <v>161</v>
      </c>
      <c r="E829" s="42"/>
      <c r="F829" s="231" t="s">
        <v>1199</v>
      </c>
      <c r="G829" s="42"/>
      <c r="H829" s="42"/>
      <c r="I829" s="232"/>
      <c r="J829" s="42"/>
      <c r="K829" s="42"/>
      <c r="L829" s="46"/>
      <c r="M829" s="233"/>
      <c r="N829" s="234"/>
      <c r="O829" s="86"/>
      <c r="P829" s="86"/>
      <c r="Q829" s="86"/>
      <c r="R829" s="86"/>
      <c r="S829" s="86"/>
      <c r="T829" s="87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  <c r="AE829" s="40"/>
      <c r="AT829" s="19" t="s">
        <v>161</v>
      </c>
      <c r="AU829" s="19" t="s">
        <v>81</v>
      </c>
    </row>
    <row r="830" spans="1:51" s="13" customFormat="1" ht="12">
      <c r="A830" s="13"/>
      <c r="B830" s="235"/>
      <c r="C830" s="236"/>
      <c r="D830" s="230" t="s">
        <v>163</v>
      </c>
      <c r="E830" s="237" t="s">
        <v>19</v>
      </c>
      <c r="F830" s="238" t="s">
        <v>1200</v>
      </c>
      <c r="G830" s="236"/>
      <c r="H830" s="237" t="s">
        <v>19</v>
      </c>
      <c r="I830" s="239"/>
      <c r="J830" s="236"/>
      <c r="K830" s="236"/>
      <c r="L830" s="240"/>
      <c r="M830" s="241"/>
      <c r="N830" s="242"/>
      <c r="O830" s="242"/>
      <c r="P830" s="242"/>
      <c r="Q830" s="242"/>
      <c r="R830" s="242"/>
      <c r="S830" s="242"/>
      <c r="T830" s="24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T830" s="244" t="s">
        <v>163</v>
      </c>
      <c r="AU830" s="244" t="s">
        <v>81</v>
      </c>
      <c r="AV830" s="13" t="s">
        <v>79</v>
      </c>
      <c r="AW830" s="13" t="s">
        <v>36</v>
      </c>
      <c r="AX830" s="13" t="s">
        <v>73</v>
      </c>
      <c r="AY830" s="244" t="s">
        <v>152</v>
      </c>
    </row>
    <row r="831" spans="1:51" s="14" customFormat="1" ht="12">
      <c r="A831" s="14"/>
      <c r="B831" s="245"/>
      <c r="C831" s="246"/>
      <c r="D831" s="230" t="s">
        <v>163</v>
      </c>
      <c r="E831" s="247" t="s">
        <v>19</v>
      </c>
      <c r="F831" s="248" t="s">
        <v>385</v>
      </c>
      <c r="G831" s="246"/>
      <c r="H831" s="249">
        <v>12.5</v>
      </c>
      <c r="I831" s="250"/>
      <c r="J831" s="246"/>
      <c r="K831" s="246"/>
      <c r="L831" s="251"/>
      <c r="M831" s="252"/>
      <c r="N831" s="253"/>
      <c r="O831" s="253"/>
      <c r="P831" s="253"/>
      <c r="Q831" s="253"/>
      <c r="R831" s="253"/>
      <c r="S831" s="253"/>
      <c r="T831" s="254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  <c r="AT831" s="255" t="s">
        <v>163</v>
      </c>
      <c r="AU831" s="255" t="s">
        <v>81</v>
      </c>
      <c r="AV831" s="14" t="s">
        <v>81</v>
      </c>
      <c r="AW831" s="14" t="s">
        <v>36</v>
      </c>
      <c r="AX831" s="14" t="s">
        <v>73</v>
      </c>
      <c r="AY831" s="255" t="s">
        <v>152</v>
      </c>
    </row>
    <row r="832" spans="1:51" s="15" customFormat="1" ht="12">
      <c r="A832" s="15"/>
      <c r="B832" s="256"/>
      <c r="C832" s="257"/>
      <c r="D832" s="230" t="s">
        <v>163</v>
      </c>
      <c r="E832" s="258" t="s">
        <v>19</v>
      </c>
      <c r="F832" s="259" t="s">
        <v>167</v>
      </c>
      <c r="G832" s="257"/>
      <c r="H832" s="260">
        <v>12.5</v>
      </c>
      <c r="I832" s="261"/>
      <c r="J832" s="257"/>
      <c r="K832" s="257"/>
      <c r="L832" s="262"/>
      <c r="M832" s="263"/>
      <c r="N832" s="264"/>
      <c r="O832" s="264"/>
      <c r="P832" s="264"/>
      <c r="Q832" s="264"/>
      <c r="R832" s="264"/>
      <c r="S832" s="264"/>
      <c r="T832" s="265"/>
      <c r="U832" s="15"/>
      <c r="V832" s="15"/>
      <c r="W832" s="15"/>
      <c r="X832" s="15"/>
      <c r="Y832" s="15"/>
      <c r="Z832" s="15"/>
      <c r="AA832" s="15"/>
      <c r="AB832" s="15"/>
      <c r="AC832" s="15"/>
      <c r="AD832" s="15"/>
      <c r="AE832" s="15"/>
      <c r="AT832" s="266" t="s">
        <v>163</v>
      </c>
      <c r="AU832" s="266" t="s">
        <v>81</v>
      </c>
      <c r="AV832" s="15" t="s">
        <v>159</v>
      </c>
      <c r="AW832" s="15" t="s">
        <v>36</v>
      </c>
      <c r="AX832" s="15" t="s">
        <v>79</v>
      </c>
      <c r="AY832" s="266" t="s">
        <v>152</v>
      </c>
    </row>
    <row r="833" spans="1:63" s="12" customFormat="1" ht="22.8" customHeight="1">
      <c r="A833" s="12"/>
      <c r="B833" s="201"/>
      <c r="C833" s="202"/>
      <c r="D833" s="203" t="s">
        <v>72</v>
      </c>
      <c r="E833" s="215" t="s">
        <v>541</v>
      </c>
      <c r="F833" s="215" t="s">
        <v>542</v>
      </c>
      <c r="G833" s="202"/>
      <c r="H833" s="202"/>
      <c r="I833" s="205"/>
      <c r="J833" s="216">
        <f>BK833</f>
        <v>0</v>
      </c>
      <c r="K833" s="202"/>
      <c r="L833" s="207"/>
      <c r="M833" s="208"/>
      <c r="N833" s="209"/>
      <c r="O833" s="209"/>
      <c r="P833" s="210">
        <f>SUM(P834:P852)</f>
        <v>0</v>
      </c>
      <c r="Q833" s="209"/>
      <c r="R833" s="210">
        <f>SUM(R834:R852)</f>
        <v>0</v>
      </c>
      <c r="S833" s="209"/>
      <c r="T833" s="211">
        <f>SUM(T834:T852)</f>
        <v>0</v>
      </c>
      <c r="U833" s="12"/>
      <c r="V833" s="12"/>
      <c r="W833" s="12"/>
      <c r="X833" s="12"/>
      <c r="Y833" s="12"/>
      <c r="Z833" s="12"/>
      <c r="AA833" s="12"/>
      <c r="AB833" s="12"/>
      <c r="AC833" s="12"/>
      <c r="AD833" s="12"/>
      <c r="AE833" s="12"/>
      <c r="AR833" s="212" t="s">
        <v>79</v>
      </c>
      <c r="AT833" s="213" t="s">
        <v>72</v>
      </c>
      <c r="AU833" s="213" t="s">
        <v>79</v>
      </c>
      <c r="AY833" s="212" t="s">
        <v>152</v>
      </c>
      <c r="BK833" s="214">
        <f>SUM(BK834:BK852)</f>
        <v>0</v>
      </c>
    </row>
    <row r="834" spans="1:65" s="2" customFormat="1" ht="14.4" customHeight="1">
      <c r="A834" s="40"/>
      <c r="B834" s="41"/>
      <c r="C834" s="217" t="s">
        <v>1201</v>
      </c>
      <c r="D834" s="217" t="s">
        <v>154</v>
      </c>
      <c r="E834" s="218" t="s">
        <v>544</v>
      </c>
      <c r="F834" s="219" t="s">
        <v>545</v>
      </c>
      <c r="G834" s="220" t="s">
        <v>294</v>
      </c>
      <c r="H834" s="221">
        <v>2.445</v>
      </c>
      <c r="I834" s="222"/>
      <c r="J834" s="223">
        <f>ROUND(I834*H834,2)</f>
        <v>0</v>
      </c>
      <c r="K834" s="219" t="s">
        <v>158</v>
      </c>
      <c r="L834" s="46"/>
      <c r="M834" s="224" t="s">
        <v>19</v>
      </c>
      <c r="N834" s="225" t="s">
        <v>44</v>
      </c>
      <c r="O834" s="86"/>
      <c r="P834" s="226">
        <f>O834*H834</f>
        <v>0</v>
      </c>
      <c r="Q834" s="226">
        <v>0</v>
      </c>
      <c r="R834" s="226">
        <f>Q834*H834</f>
        <v>0</v>
      </c>
      <c r="S834" s="226">
        <v>0</v>
      </c>
      <c r="T834" s="227">
        <f>S834*H834</f>
        <v>0</v>
      </c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  <c r="AE834" s="40"/>
      <c r="AR834" s="228" t="s">
        <v>159</v>
      </c>
      <c r="AT834" s="228" t="s">
        <v>154</v>
      </c>
      <c r="AU834" s="228" t="s">
        <v>81</v>
      </c>
      <c r="AY834" s="19" t="s">
        <v>152</v>
      </c>
      <c r="BE834" s="229">
        <f>IF(N834="základní",J834,0)</f>
        <v>0</v>
      </c>
      <c r="BF834" s="229">
        <f>IF(N834="snížená",J834,0)</f>
        <v>0</v>
      </c>
      <c r="BG834" s="229">
        <f>IF(N834="zákl. přenesená",J834,0)</f>
        <v>0</v>
      </c>
      <c r="BH834" s="229">
        <f>IF(N834="sníž. přenesená",J834,0)</f>
        <v>0</v>
      </c>
      <c r="BI834" s="229">
        <f>IF(N834="nulová",J834,0)</f>
        <v>0</v>
      </c>
      <c r="BJ834" s="19" t="s">
        <v>79</v>
      </c>
      <c r="BK834" s="229">
        <f>ROUND(I834*H834,2)</f>
        <v>0</v>
      </c>
      <c r="BL834" s="19" t="s">
        <v>159</v>
      </c>
      <c r="BM834" s="228" t="s">
        <v>1202</v>
      </c>
    </row>
    <row r="835" spans="1:47" s="2" customFormat="1" ht="12">
      <c r="A835" s="40"/>
      <c r="B835" s="41"/>
      <c r="C835" s="42"/>
      <c r="D835" s="230" t="s">
        <v>161</v>
      </c>
      <c r="E835" s="42"/>
      <c r="F835" s="231" t="s">
        <v>547</v>
      </c>
      <c r="G835" s="42"/>
      <c r="H835" s="42"/>
      <c r="I835" s="232"/>
      <c r="J835" s="42"/>
      <c r="K835" s="42"/>
      <c r="L835" s="46"/>
      <c r="M835" s="233"/>
      <c r="N835" s="234"/>
      <c r="O835" s="86"/>
      <c r="P835" s="86"/>
      <c r="Q835" s="86"/>
      <c r="R835" s="86"/>
      <c r="S835" s="86"/>
      <c r="T835" s="87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  <c r="AE835" s="40"/>
      <c r="AT835" s="19" t="s">
        <v>161</v>
      </c>
      <c r="AU835" s="19" t="s">
        <v>81</v>
      </c>
    </row>
    <row r="836" spans="1:51" s="13" customFormat="1" ht="12">
      <c r="A836" s="13"/>
      <c r="B836" s="235"/>
      <c r="C836" s="236"/>
      <c r="D836" s="230" t="s">
        <v>163</v>
      </c>
      <c r="E836" s="237" t="s">
        <v>19</v>
      </c>
      <c r="F836" s="238" t="s">
        <v>1203</v>
      </c>
      <c r="G836" s="236"/>
      <c r="H836" s="237" t="s">
        <v>19</v>
      </c>
      <c r="I836" s="239"/>
      <c r="J836" s="236"/>
      <c r="K836" s="236"/>
      <c r="L836" s="240"/>
      <c r="M836" s="241"/>
      <c r="N836" s="242"/>
      <c r="O836" s="242"/>
      <c r="P836" s="242"/>
      <c r="Q836" s="242"/>
      <c r="R836" s="242"/>
      <c r="S836" s="242"/>
      <c r="T836" s="24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T836" s="244" t="s">
        <v>163</v>
      </c>
      <c r="AU836" s="244" t="s">
        <v>81</v>
      </c>
      <c r="AV836" s="13" t="s">
        <v>79</v>
      </c>
      <c r="AW836" s="13" t="s">
        <v>36</v>
      </c>
      <c r="AX836" s="13" t="s">
        <v>73</v>
      </c>
      <c r="AY836" s="244" t="s">
        <v>152</v>
      </c>
    </row>
    <row r="837" spans="1:51" s="14" customFormat="1" ht="12">
      <c r="A837" s="14"/>
      <c r="B837" s="245"/>
      <c r="C837" s="246"/>
      <c r="D837" s="230" t="s">
        <v>163</v>
      </c>
      <c r="E837" s="247" t="s">
        <v>19</v>
      </c>
      <c r="F837" s="248" t="s">
        <v>1204</v>
      </c>
      <c r="G837" s="246"/>
      <c r="H837" s="249">
        <v>0.99</v>
      </c>
      <c r="I837" s="250"/>
      <c r="J837" s="246"/>
      <c r="K837" s="246"/>
      <c r="L837" s="251"/>
      <c r="M837" s="252"/>
      <c r="N837" s="253"/>
      <c r="O837" s="253"/>
      <c r="P837" s="253"/>
      <c r="Q837" s="253"/>
      <c r="R837" s="253"/>
      <c r="S837" s="253"/>
      <c r="T837" s="254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T837" s="255" t="s">
        <v>163</v>
      </c>
      <c r="AU837" s="255" t="s">
        <v>81</v>
      </c>
      <c r="AV837" s="14" t="s">
        <v>81</v>
      </c>
      <c r="AW837" s="14" t="s">
        <v>36</v>
      </c>
      <c r="AX837" s="14" t="s">
        <v>73</v>
      </c>
      <c r="AY837" s="255" t="s">
        <v>152</v>
      </c>
    </row>
    <row r="838" spans="1:51" s="14" customFormat="1" ht="12">
      <c r="A838" s="14"/>
      <c r="B838" s="245"/>
      <c r="C838" s="246"/>
      <c r="D838" s="230" t="s">
        <v>163</v>
      </c>
      <c r="E838" s="247" t="s">
        <v>19</v>
      </c>
      <c r="F838" s="248" t="s">
        <v>1205</v>
      </c>
      <c r="G838" s="246"/>
      <c r="H838" s="249">
        <v>1.455</v>
      </c>
      <c r="I838" s="250"/>
      <c r="J838" s="246"/>
      <c r="K838" s="246"/>
      <c r="L838" s="251"/>
      <c r="M838" s="252"/>
      <c r="N838" s="253"/>
      <c r="O838" s="253"/>
      <c r="P838" s="253"/>
      <c r="Q838" s="253"/>
      <c r="R838" s="253"/>
      <c r="S838" s="253"/>
      <c r="T838" s="254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T838" s="255" t="s">
        <v>163</v>
      </c>
      <c r="AU838" s="255" t="s">
        <v>81</v>
      </c>
      <c r="AV838" s="14" t="s">
        <v>81</v>
      </c>
      <c r="AW838" s="14" t="s">
        <v>36</v>
      </c>
      <c r="AX838" s="14" t="s">
        <v>73</v>
      </c>
      <c r="AY838" s="255" t="s">
        <v>152</v>
      </c>
    </row>
    <row r="839" spans="1:51" s="15" customFormat="1" ht="12">
      <c r="A839" s="15"/>
      <c r="B839" s="256"/>
      <c r="C839" s="257"/>
      <c r="D839" s="230" t="s">
        <v>163</v>
      </c>
      <c r="E839" s="258" t="s">
        <v>19</v>
      </c>
      <c r="F839" s="259" t="s">
        <v>167</v>
      </c>
      <c r="G839" s="257"/>
      <c r="H839" s="260">
        <v>2.445</v>
      </c>
      <c r="I839" s="261"/>
      <c r="J839" s="257"/>
      <c r="K839" s="257"/>
      <c r="L839" s="262"/>
      <c r="M839" s="263"/>
      <c r="N839" s="264"/>
      <c r="O839" s="264"/>
      <c r="P839" s="264"/>
      <c r="Q839" s="264"/>
      <c r="R839" s="264"/>
      <c r="S839" s="264"/>
      <c r="T839" s="265"/>
      <c r="U839" s="15"/>
      <c r="V839" s="15"/>
      <c r="W839" s="15"/>
      <c r="X839" s="15"/>
      <c r="Y839" s="15"/>
      <c r="Z839" s="15"/>
      <c r="AA839" s="15"/>
      <c r="AB839" s="15"/>
      <c r="AC839" s="15"/>
      <c r="AD839" s="15"/>
      <c r="AE839" s="15"/>
      <c r="AT839" s="266" t="s">
        <v>163</v>
      </c>
      <c r="AU839" s="266" t="s">
        <v>81</v>
      </c>
      <c r="AV839" s="15" t="s">
        <v>159</v>
      </c>
      <c r="AW839" s="15" t="s">
        <v>36</v>
      </c>
      <c r="AX839" s="15" t="s">
        <v>79</v>
      </c>
      <c r="AY839" s="266" t="s">
        <v>152</v>
      </c>
    </row>
    <row r="840" spans="1:65" s="2" customFormat="1" ht="14.4" customHeight="1">
      <c r="A840" s="40"/>
      <c r="B840" s="41"/>
      <c r="C840" s="217" t="s">
        <v>1206</v>
      </c>
      <c r="D840" s="217" t="s">
        <v>154</v>
      </c>
      <c r="E840" s="218" t="s">
        <v>551</v>
      </c>
      <c r="F840" s="219" t="s">
        <v>552</v>
      </c>
      <c r="G840" s="220" t="s">
        <v>294</v>
      </c>
      <c r="H840" s="221">
        <v>40.088</v>
      </c>
      <c r="I840" s="222"/>
      <c r="J840" s="223">
        <f>ROUND(I840*H840,2)</f>
        <v>0</v>
      </c>
      <c r="K840" s="219" t="s">
        <v>158</v>
      </c>
      <c r="L840" s="46"/>
      <c r="M840" s="224" t="s">
        <v>19</v>
      </c>
      <c r="N840" s="225" t="s">
        <v>44</v>
      </c>
      <c r="O840" s="86"/>
      <c r="P840" s="226">
        <f>O840*H840</f>
        <v>0</v>
      </c>
      <c r="Q840" s="226">
        <v>0</v>
      </c>
      <c r="R840" s="226">
        <f>Q840*H840</f>
        <v>0</v>
      </c>
      <c r="S840" s="226">
        <v>0</v>
      </c>
      <c r="T840" s="227">
        <f>S840*H840</f>
        <v>0</v>
      </c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  <c r="AE840" s="40"/>
      <c r="AR840" s="228" t="s">
        <v>159</v>
      </c>
      <c r="AT840" s="228" t="s">
        <v>154</v>
      </c>
      <c r="AU840" s="228" t="s">
        <v>81</v>
      </c>
      <c r="AY840" s="19" t="s">
        <v>152</v>
      </c>
      <c r="BE840" s="229">
        <f>IF(N840="základní",J840,0)</f>
        <v>0</v>
      </c>
      <c r="BF840" s="229">
        <f>IF(N840="snížená",J840,0)</f>
        <v>0</v>
      </c>
      <c r="BG840" s="229">
        <f>IF(N840="zákl. přenesená",J840,0)</f>
        <v>0</v>
      </c>
      <c r="BH840" s="229">
        <f>IF(N840="sníž. přenesená",J840,0)</f>
        <v>0</v>
      </c>
      <c r="BI840" s="229">
        <f>IF(N840="nulová",J840,0)</f>
        <v>0</v>
      </c>
      <c r="BJ840" s="19" t="s">
        <v>79</v>
      </c>
      <c r="BK840" s="229">
        <f>ROUND(I840*H840,2)</f>
        <v>0</v>
      </c>
      <c r="BL840" s="19" t="s">
        <v>159</v>
      </c>
      <c r="BM840" s="228" t="s">
        <v>1207</v>
      </c>
    </row>
    <row r="841" spans="1:47" s="2" customFormat="1" ht="12">
      <c r="A841" s="40"/>
      <c r="B841" s="41"/>
      <c r="C841" s="42"/>
      <c r="D841" s="230" t="s">
        <v>161</v>
      </c>
      <c r="E841" s="42"/>
      <c r="F841" s="231" t="s">
        <v>554</v>
      </c>
      <c r="G841" s="42"/>
      <c r="H841" s="42"/>
      <c r="I841" s="232"/>
      <c r="J841" s="42"/>
      <c r="K841" s="42"/>
      <c r="L841" s="46"/>
      <c r="M841" s="233"/>
      <c r="N841" s="234"/>
      <c r="O841" s="86"/>
      <c r="P841" s="86"/>
      <c r="Q841" s="86"/>
      <c r="R841" s="86"/>
      <c r="S841" s="86"/>
      <c r="T841" s="87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  <c r="AE841" s="40"/>
      <c r="AT841" s="19" t="s">
        <v>161</v>
      </c>
      <c r="AU841" s="19" t="s">
        <v>81</v>
      </c>
    </row>
    <row r="842" spans="1:65" s="2" customFormat="1" ht="14.4" customHeight="1">
      <c r="A842" s="40"/>
      <c r="B842" s="41"/>
      <c r="C842" s="217" t="s">
        <v>1208</v>
      </c>
      <c r="D842" s="217" t="s">
        <v>154</v>
      </c>
      <c r="E842" s="218" t="s">
        <v>556</v>
      </c>
      <c r="F842" s="219" t="s">
        <v>557</v>
      </c>
      <c r="G842" s="220" t="s">
        <v>294</v>
      </c>
      <c r="H842" s="221">
        <v>761.672</v>
      </c>
      <c r="I842" s="222"/>
      <c r="J842" s="223">
        <f>ROUND(I842*H842,2)</f>
        <v>0</v>
      </c>
      <c r="K842" s="219" t="s">
        <v>158</v>
      </c>
      <c r="L842" s="46"/>
      <c r="M842" s="224" t="s">
        <v>19</v>
      </c>
      <c r="N842" s="225" t="s">
        <v>44</v>
      </c>
      <c r="O842" s="86"/>
      <c r="P842" s="226">
        <f>O842*H842</f>
        <v>0</v>
      </c>
      <c r="Q842" s="226">
        <v>0</v>
      </c>
      <c r="R842" s="226">
        <f>Q842*H842</f>
        <v>0</v>
      </c>
      <c r="S842" s="226">
        <v>0</v>
      </c>
      <c r="T842" s="227">
        <f>S842*H842</f>
        <v>0</v>
      </c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  <c r="AE842" s="40"/>
      <c r="AR842" s="228" t="s">
        <v>159</v>
      </c>
      <c r="AT842" s="228" t="s">
        <v>154</v>
      </c>
      <c r="AU842" s="228" t="s">
        <v>81</v>
      </c>
      <c r="AY842" s="19" t="s">
        <v>152</v>
      </c>
      <c r="BE842" s="229">
        <f>IF(N842="základní",J842,0)</f>
        <v>0</v>
      </c>
      <c r="BF842" s="229">
        <f>IF(N842="snížená",J842,0)</f>
        <v>0</v>
      </c>
      <c r="BG842" s="229">
        <f>IF(N842="zákl. přenesená",J842,0)</f>
        <v>0</v>
      </c>
      <c r="BH842" s="229">
        <f>IF(N842="sníž. přenesená",J842,0)</f>
        <v>0</v>
      </c>
      <c r="BI842" s="229">
        <f>IF(N842="nulová",J842,0)</f>
        <v>0</v>
      </c>
      <c r="BJ842" s="19" t="s">
        <v>79</v>
      </c>
      <c r="BK842" s="229">
        <f>ROUND(I842*H842,2)</f>
        <v>0</v>
      </c>
      <c r="BL842" s="19" t="s">
        <v>159</v>
      </c>
      <c r="BM842" s="228" t="s">
        <v>1209</v>
      </c>
    </row>
    <row r="843" spans="1:47" s="2" customFormat="1" ht="12">
      <c r="A843" s="40"/>
      <c r="B843" s="41"/>
      <c r="C843" s="42"/>
      <c r="D843" s="230" t="s">
        <v>161</v>
      </c>
      <c r="E843" s="42"/>
      <c r="F843" s="231" t="s">
        <v>559</v>
      </c>
      <c r="G843" s="42"/>
      <c r="H843" s="42"/>
      <c r="I843" s="232"/>
      <c r="J843" s="42"/>
      <c r="K843" s="42"/>
      <c r="L843" s="46"/>
      <c r="M843" s="233"/>
      <c r="N843" s="234"/>
      <c r="O843" s="86"/>
      <c r="P843" s="86"/>
      <c r="Q843" s="86"/>
      <c r="R843" s="86"/>
      <c r="S843" s="86"/>
      <c r="T843" s="87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  <c r="AE843" s="40"/>
      <c r="AT843" s="19" t="s">
        <v>161</v>
      </c>
      <c r="AU843" s="19" t="s">
        <v>81</v>
      </c>
    </row>
    <row r="844" spans="1:51" s="14" customFormat="1" ht="12">
      <c r="A844" s="14"/>
      <c r="B844" s="245"/>
      <c r="C844" s="246"/>
      <c r="D844" s="230" t="s">
        <v>163</v>
      </c>
      <c r="E844" s="247" t="s">
        <v>19</v>
      </c>
      <c r="F844" s="248" t="s">
        <v>1210</v>
      </c>
      <c r="G844" s="246"/>
      <c r="H844" s="249">
        <v>761.672</v>
      </c>
      <c r="I844" s="250"/>
      <c r="J844" s="246"/>
      <c r="K844" s="246"/>
      <c r="L844" s="251"/>
      <c r="M844" s="252"/>
      <c r="N844" s="253"/>
      <c r="O844" s="253"/>
      <c r="P844" s="253"/>
      <c r="Q844" s="253"/>
      <c r="R844" s="253"/>
      <c r="S844" s="253"/>
      <c r="T844" s="254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T844" s="255" t="s">
        <v>163</v>
      </c>
      <c r="AU844" s="255" t="s">
        <v>81</v>
      </c>
      <c r="AV844" s="14" t="s">
        <v>81</v>
      </c>
      <c r="AW844" s="14" t="s">
        <v>36</v>
      </c>
      <c r="AX844" s="14" t="s">
        <v>79</v>
      </c>
      <c r="AY844" s="255" t="s">
        <v>152</v>
      </c>
    </row>
    <row r="845" spans="1:65" s="2" customFormat="1" ht="12">
      <c r="A845" s="40"/>
      <c r="B845" s="41"/>
      <c r="C845" s="217" t="s">
        <v>1211</v>
      </c>
      <c r="D845" s="217" t="s">
        <v>154</v>
      </c>
      <c r="E845" s="218" t="s">
        <v>1212</v>
      </c>
      <c r="F845" s="219" t="s">
        <v>296</v>
      </c>
      <c r="G845" s="220" t="s">
        <v>294</v>
      </c>
      <c r="H845" s="221">
        <v>10.44</v>
      </c>
      <c r="I845" s="222"/>
      <c r="J845" s="223">
        <f>ROUND(I845*H845,2)</f>
        <v>0</v>
      </c>
      <c r="K845" s="219" t="s">
        <v>158</v>
      </c>
      <c r="L845" s="46"/>
      <c r="M845" s="224" t="s">
        <v>19</v>
      </c>
      <c r="N845" s="225" t="s">
        <v>44</v>
      </c>
      <c r="O845" s="86"/>
      <c r="P845" s="226">
        <f>O845*H845</f>
        <v>0</v>
      </c>
      <c r="Q845" s="226">
        <v>0</v>
      </c>
      <c r="R845" s="226">
        <f>Q845*H845</f>
        <v>0</v>
      </c>
      <c r="S845" s="226">
        <v>0</v>
      </c>
      <c r="T845" s="227">
        <f>S845*H845</f>
        <v>0</v>
      </c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  <c r="AE845" s="40"/>
      <c r="AR845" s="228" t="s">
        <v>159</v>
      </c>
      <c r="AT845" s="228" t="s">
        <v>154</v>
      </c>
      <c r="AU845" s="228" t="s">
        <v>81</v>
      </c>
      <c r="AY845" s="19" t="s">
        <v>152</v>
      </c>
      <c r="BE845" s="229">
        <f>IF(N845="základní",J845,0)</f>
        <v>0</v>
      </c>
      <c r="BF845" s="229">
        <f>IF(N845="snížená",J845,0)</f>
        <v>0</v>
      </c>
      <c r="BG845" s="229">
        <f>IF(N845="zákl. přenesená",J845,0)</f>
        <v>0</v>
      </c>
      <c r="BH845" s="229">
        <f>IF(N845="sníž. přenesená",J845,0)</f>
        <v>0</v>
      </c>
      <c r="BI845" s="229">
        <f>IF(N845="nulová",J845,0)</f>
        <v>0</v>
      </c>
      <c r="BJ845" s="19" t="s">
        <v>79</v>
      </c>
      <c r="BK845" s="229">
        <f>ROUND(I845*H845,2)</f>
        <v>0</v>
      </c>
      <c r="BL845" s="19" t="s">
        <v>159</v>
      </c>
      <c r="BM845" s="228" t="s">
        <v>1213</v>
      </c>
    </row>
    <row r="846" spans="1:47" s="2" customFormat="1" ht="12">
      <c r="A846" s="40"/>
      <c r="B846" s="41"/>
      <c r="C846" s="42"/>
      <c r="D846" s="230" t="s">
        <v>161</v>
      </c>
      <c r="E846" s="42"/>
      <c r="F846" s="231" t="s">
        <v>296</v>
      </c>
      <c r="G846" s="42"/>
      <c r="H846" s="42"/>
      <c r="I846" s="232"/>
      <c r="J846" s="42"/>
      <c r="K846" s="42"/>
      <c r="L846" s="46"/>
      <c r="M846" s="233"/>
      <c r="N846" s="234"/>
      <c r="O846" s="86"/>
      <c r="P846" s="86"/>
      <c r="Q846" s="86"/>
      <c r="R846" s="86"/>
      <c r="S846" s="86"/>
      <c r="T846" s="87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  <c r="AE846" s="40"/>
      <c r="AT846" s="19" t="s">
        <v>161</v>
      </c>
      <c r="AU846" s="19" t="s">
        <v>81</v>
      </c>
    </row>
    <row r="847" spans="1:51" s="13" customFormat="1" ht="12">
      <c r="A847" s="13"/>
      <c r="B847" s="235"/>
      <c r="C847" s="236"/>
      <c r="D847" s="230" t="s">
        <v>163</v>
      </c>
      <c r="E847" s="237" t="s">
        <v>19</v>
      </c>
      <c r="F847" s="238" t="s">
        <v>1214</v>
      </c>
      <c r="G847" s="236"/>
      <c r="H847" s="237" t="s">
        <v>19</v>
      </c>
      <c r="I847" s="239"/>
      <c r="J847" s="236"/>
      <c r="K847" s="236"/>
      <c r="L847" s="240"/>
      <c r="M847" s="241"/>
      <c r="N847" s="242"/>
      <c r="O847" s="242"/>
      <c r="P847" s="242"/>
      <c r="Q847" s="242"/>
      <c r="R847" s="242"/>
      <c r="S847" s="242"/>
      <c r="T847" s="24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T847" s="244" t="s">
        <v>163</v>
      </c>
      <c r="AU847" s="244" t="s">
        <v>81</v>
      </c>
      <c r="AV847" s="13" t="s">
        <v>79</v>
      </c>
      <c r="AW847" s="13" t="s">
        <v>36</v>
      </c>
      <c r="AX847" s="13" t="s">
        <v>73</v>
      </c>
      <c r="AY847" s="244" t="s">
        <v>152</v>
      </c>
    </row>
    <row r="848" spans="1:51" s="14" customFormat="1" ht="12">
      <c r="A848" s="14"/>
      <c r="B848" s="245"/>
      <c r="C848" s="246"/>
      <c r="D848" s="230" t="s">
        <v>163</v>
      </c>
      <c r="E848" s="247" t="s">
        <v>19</v>
      </c>
      <c r="F848" s="248" t="s">
        <v>1215</v>
      </c>
      <c r="G848" s="246"/>
      <c r="H848" s="249">
        <v>10.44</v>
      </c>
      <c r="I848" s="250"/>
      <c r="J848" s="246"/>
      <c r="K848" s="246"/>
      <c r="L848" s="251"/>
      <c r="M848" s="252"/>
      <c r="N848" s="253"/>
      <c r="O848" s="253"/>
      <c r="P848" s="253"/>
      <c r="Q848" s="253"/>
      <c r="R848" s="253"/>
      <c r="S848" s="253"/>
      <c r="T848" s="254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T848" s="255" t="s">
        <v>163</v>
      </c>
      <c r="AU848" s="255" t="s">
        <v>81</v>
      </c>
      <c r="AV848" s="14" t="s">
        <v>81</v>
      </c>
      <c r="AW848" s="14" t="s">
        <v>36</v>
      </c>
      <c r="AX848" s="14" t="s">
        <v>79</v>
      </c>
      <c r="AY848" s="255" t="s">
        <v>152</v>
      </c>
    </row>
    <row r="849" spans="1:65" s="2" customFormat="1" ht="12">
      <c r="A849" s="40"/>
      <c r="B849" s="41"/>
      <c r="C849" s="217" t="s">
        <v>1216</v>
      </c>
      <c r="D849" s="217" t="s">
        <v>154</v>
      </c>
      <c r="E849" s="218" t="s">
        <v>1217</v>
      </c>
      <c r="F849" s="219" t="s">
        <v>1218</v>
      </c>
      <c r="G849" s="220" t="s">
        <v>294</v>
      </c>
      <c r="H849" s="221">
        <v>3.96</v>
      </c>
      <c r="I849" s="222"/>
      <c r="J849" s="223">
        <f>ROUND(I849*H849,2)</f>
        <v>0</v>
      </c>
      <c r="K849" s="219" t="s">
        <v>158</v>
      </c>
      <c r="L849" s="46"/>
      <c r="M849" s="224" t="s">
        <v>19</v>
      </c>
      <c r="N849" s="225" t="s">
        <v>44</v>
      </c>
      <c r="O849" s="86"/>
      <c r="P849" s="226">
        <f>O849*H849</f>
        <v>0</v>
      </c>
      <c r="Q849" s="226">
        <v>0</v>
      </c>
      <c r="R849" s="226">
        <f>Q849*H849</f>
        <v>0</v>
      </c>
      <c r="S849" s="226">
        <v>0</v>
      </c>
      <c r="T849" s="227">
        <f>S849*H849</f>
        <v>0</v>
      </c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  <c r="AE849" s="40"/>
      <c r="AR849" s="228" t="s">
        <v>159</v>
      </c>
      <c r="AT849" s="228" t="s">
        <v>154</v>
      </c>
      <c r="AU849" s="228" t="s">
        <v>81</v>
      </c>
      <c r="AY849" s="19" t="s">
        <v>152</v>
      </c>
      <c r="BE849" s="229">
        <f>IF(N849="základní",J849,0)</f>
        <v>0</v>
      </c>
      <c r="BF849" s="229">
        <f>IF(N849="snížená",J849,0)</f>
        <v>0</v>
      </c>
      <c r="BG849" s="229">
        <f>IF(N849="zákl. přenesená",J849,0)</f>
        <v>0</v>
      </c>
      <c r="BH849" s="229">
        <f>IF(N849="sníž. přenesená",J849,0)</f>
        <v>0</v>
      </c>
      <c r="BI849" s="229">
        <f>IF(N849="nulová",J849,0)</f>
        <v>0</v>
      </c>
      <c r="BJ849" s="19" t="s">
        <v>79</v>
      </c>
      <c r="BK849" s="229">
        <f>ROUND(I849*H849,2)</f>
        <v>0</v>
      </c>
      <c r="BL849" s="19" t="s">
        <v>159</v>
      </c>
      <c r="BM849" s="228" t="s">
        <v>1219</v>
      </c>
    </row>
    <row r="850" spans="1:47" s="2" customFormat="1" ht="12">
      <c r="A850" s="40"/>
      <c r="B850" s="41"/>
      <c r="C850" s="42"/>
      <c r="D850" s="230" t="s">
        <v>161</v>
      </c>
      <c r="E850" s="42"/>
      <c r="F850" s="231" t="s">
        <v>1218</v>
      </c>
      <c r="G850" s="42"/>
      <c r="H850" s="42"/>
      <c r="I850" s="232"/>
      <c r="J850" s="42"/>
      <c r="K850" s="42"/>
      <c r="L850" s="46"/>
      <c r="M850" s="233"/>
      <c r="N850" s="234"/>
      <c r="O850" s="86"/>
      <c r="P850" s="86"/>
      <c r="Q850" s="86"/>
      <c r="R850" s="86"/>
      <c r="S850" s="86"/>
      <c r="T850" s="87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  <c r="AE850" s="40"/>
      <c r="AT850" s="19" t="s">
        <v>161</v>
      </c>
      <c r="AU850" s="19" t="s">
        <v>81</v>
      </c>
    </row>
    <row r="851" spans="1:51" s="13" customFormat="1" ht="12">
      <c r="A851" s="13"/>
      <c r="B851" s="235"/>
      <c r="C851" s="236"/>
      <c r="D851" s="230" t="s">
        <v>163</v>
      </c>
      <c r="E851" s="237" t="s">
        <v>19</v>
      </c>
      <c r="F851" s="238" t="s">
        <v>1220</v>
      </c>
      <c r="G851" s="236"/>
      <c r="H851" s="237" t="s">
        <v>19</v>
      </c>
      <c r="I851" s="239"/>
      <c r="J851" s="236"/>
      <c r="K851" s="236"/>
      <c r="L851" s="240"/>
      <c r="M851" s="241"/>
      <c r="N851" s="242"/>
      <c r="O851" s="242"/>
      <c r="P851" s="242"/>
      <c r="Q851" s="242"/>
      <c r="R851" s="242"/>
      <c r="S851" s="242"/>
      <c r="T851" s="24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T851" s="244" t="s">
        <v>163</v>
      </c>
      <c r="AU851" s="244" t="s">
        <v>81</v>
      </c>
      <c r="AV851" s="13" t="s">
        <v>79</v>
      </c>
      <c r="AW851" s="13" t="s">
        <v>36</v>
      </c>
      <c r="AX851" s="13" t="s">
        <v>73</v>
      </c>
      <c r="AY851" s="244" t="s">
        <v>152</v>
      </c>
    </row>
    <row r="852" spans="1:51" s="14" customFormat="1" ht="12">
      <c r="A852" s="14"/>
      <c r="B852" s="245"/>
      <c r="C852" s="246"/>
      <c r="D852" s="230" t="s">
        <v>163</v>
      </c>
      <c r="E852" s="247" t="s">
        <v>19</v>
      </c>
      <c r="F852" s="248" t="s">
        <v>1221</v>
      </c>
      <c r="G852" s="246"/>
      <c r="H852" s="249">
        <v>3.96</v>
      </c>
      <c r="I852" s="250"/>
      <c r="J852" s="246"/>
      <c r="K852" s="246"/>
      <c r="L852" s="251"/>
      <c r="M852" s="252"/>
      <c r="N852" s="253"/>
      <c r="O852" s="253"/>
      <c r="P852" s="253"/>
      <c r="Q852" s="253"/>
      <c r="R852" s="253"/>
      <c r="S852" s="253"/>
      <c r="T852" s="254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  <c r="AT852" s="255" t="s">
        <v>163</v>
      </c>
      <c r="AU852" s="255" t="s">
        <v>81</v>
      </c>
      <c r="AV852" s="14" t="s">
        <v>81</v>
      </c>
      <c r="AW852" s="14" t="s">
        <v>36</v>
      </c>
      <c r="AX852" s="14" t="s">
        <v>79</v>
      </c>
      <c r="AY852" s="255" t="s">
        <v>152</v>
      </c>
    </row>
    <row r="853" spans="1:63" s="12" customFormat="1" ht="22.8" customHeight="1">
      <c r="A853" s="12"/>
      <c r="B853" s="201"/>
      <c r="C853" s="202"/>
      <c r="D853" s="203" t="s">
        <v>72</v>
      </c>
      <c r="E853" s="215" t="s">
        <v>573</v>
      </c>
      <c r="F853" s="215" t="s">
        <v>574</v>
      </c>
      <c r="G853" s="202"/>
      <c r="H853" s="202"/>
      <c r="I853" s="205"/>
      <c r="J853" s="216">
        <f>BK853</f>
        <v>0</v>
      </c>
      <c r="K853" s="202"/>
      <c r="L853" s="207"/>
      <c r="M853" s="208"/>
      <c r="N853" s="209"/>
      <c r="O853" s="209"/>
      <c r="P853" s="210">
        <f>SUM(P854:P857)</f>
        <v>0</v>
      </c>
      <c r="Q853" s="209"/>
      <c r="R853" s="210">
        <f>SUM(R854:R857)</f>
        <v>0</v>
      </c>
      <c r="S853" s="209"/>
      <c r="T853" s="211">
        <f>SUM(T854:T857)</f>
        <v>0</v>
      </c>
      <c r="U853" s="12"/>
      <c r="V853" s="12"/>
      <c r="W853" s="12"/>
      <c r="X853" s="12"/>
      <c r="Y853" s="12"/>
      <c r="Z853" s="12"/>
      <c r="AA853" s="12"/>
      <c r="AB853" s="12"/>
      <c r="AC853" s="12"/>
      <c r="AD853" s="12"/>
      <c r="AE853" s="12"/>
      <c r="AR853" s="212" t="s">
        <v>79</v>
      </c>
      <c r="AT853" s="213" t="s">
        <v>72</v>
      </c>
      <c r="AU853" s="213" t="s">
        <v>79</v>
      </c>
      <c r="AY853" s="212" t="s">
        <v>152</v>
      </c>
      <c r="BK853" s="214">
        <f>SUM(BK854:BK857)</f>
        <v>0</v>
      </c>
    </row>
    <row r="854" spans="1:65" s="2" customFormat="1" ht="14.4" customHeight="1">
      <c r="A854" s="40"/>
      <c r="B854" s="41"/>
      <c r="C854" s="217" t="s">
        <v>1222</v>
      </c>
      <c r="D854" s="217" t="s">
        <v>154</v>
      </c>
      <c r="E854" s="218" t="s">
        <v>1223</v>
      </c>
      <c r="F854" s="219" t="s">
        <v>1224</v>
      </c>
      <c r="G854" s="220" t="s">
        <v>294</v>
      </c>
      <c r="H854" s="221">
        <v>1289.756</v>
      </c>
      <c r="I854" s="222"/>
      <c r="J854" s="223">
        <f>ROUND(I854*H854,2)</f>
        <v>0</v>
      </c>
      <c r="K854" s="219" t="s">
        <v>158</v>
      </c>
      <c r="L854" s="46"/>
      <c r="M854" s="224" t="s">
        <v>19</v>
      </c>
      <c r="N854" s="225" t="s">
        <v>44</v>
      </c>
      <c r="O854" s="86"/>
      <c r="P854" s="226">
        <f>O854*H854</f>
        <v>0</v>
      </c>
      <c r="Q854" s="226">
        <v>0</v>
      </c>
      <c r="R854" s="226">
        <f>Q854*H854</f>
        <v>0</v>
      </c>
      <c r="S854" s="226">
        <v>0</v>
      </c>
      <c r="T854" s="227">
        <f>S854*H854</f>
        <v>0</v>
      </c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  <c r="AE854" s="40"/>
      <c r="AR854" s="228" t="s">
        <v>159</v>
      </c>
      <c r="AT854" s="228" t="s">
        <v>154</v>
      </c>
      <c r="AU854" s="228" t="s">
        <v>81</v>
      </c>
      <c r="AY854" s="19" t="s">
        <v>152</v>
      </c>
      <c r="BE854" s="229">
        <f>IF(N854="základní",J854,0)</f>
        <v>0</v>
      </c>
      <c r="BF854" s="229">
        <f>IF(N854="snížená",J854,0)</f>
        <v>0</v>
      </c>
      <c r="BG854" s="229">
        <f>IF(N854="zákl. přenesená",J854,0)</f>
        <v>0</v>
      </c>
      <c r="BH854" s="229">
        <f>IF(N854="sníž. přenesená",J854,0)</f>
        <v>0</v>
      </c>
      <c r="BI854" s="229">
        <f>IF(N854="nulová",J854,0)</f>
        <v>0</v>
      </c>
      <c r="BJ854" s="19" t="s">
        <v>79</v>
      </c>
      <c r="BK854" s="229">
        <f>ROUND(I854*H854,2)</f>
        <v>0</v>
      </c>
      <c r="BL854" s="19" t="s">
        <v>159</v>
      </c>
      <c r="BM854" s="228" t="s">
        <v>1225</v>
      </c>
    </row>
    <row r="855" spans="1:47" s="2" customFormat="1" ht="12">
      <c r="A855" s="40"/>
      <c r="B855" s="41"/>
      <c r="C855" s="42"/>
      <c r="D855" s="230" t="s">
        <v>161</v>
      </c>
      <c r="E855" s="42"/>
      <c r="F855" s="231" t="s">
        <v>1226</v>
      </c>
      <c r="G855" s="42"/>
      <c r="H855" s="42"/>
      <c r="I855" s="232"/>
      <c r="J855" s="42"/>
      <c r="K855" s="42"/>
      <c r="L855" s="46"/>
      <c r="M855" s="233"/>
      <c r="N855" s="234"/>
      <c r="O855" s="86"/>
      <c r="P855" s="86"/>
      <c r="Q855" s="86"/>
      <c r="R855" s="86"/>
      <c r="S855" s="86"/>
      <c r="T855" s="87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  <c r="AE855" s="40"/>
      <c r="AT855" s="19" t="s">
        <v>161</v>
      </c>
      <c r="AU855" s="19" t="s">
        <v>81</v>
      </c>
    </row>
    <row r="856" spans="1:65" s="2" customFormat="1" ht="14.4" customHeight="1">
      <c r="A856" s="40"/>
      <c r="B856" s="41"/>
      <c r="C856" s="217" t="s">
        <v>1227</v>
      </c>
      <c r="D856" s="217" t="s">
        <v>154</v>
      </c>
      <c r="E856" s="218" t="s">
        <v>1228</v>
      </c>
      <c r="F856" s="219" t="s">
        <v>1229</v>
      </c>
      <c r="G856" s="220" t="s">
        <v>294</v>
      </c>
      <c r="H856" s="221">
        <v>1289.756</v>
      </c>
      <c r="I856" s="222"/>
      <c r="J856" s="223">
        <f>ROUND(I856*H856,2)</f>
        <v>0</v>
      </c>
      <c r="K856" s="219" t="s">
        <v>158</v>
      </c>
      <c r="L856" s="46"/>
      <c r="M856" s="224" t="s">
        <v>19</v>
      </c>
      <c r="N856" s="225" t="s">
        <v>44</v>
      </c>
      <c r="O856" s="86"/>
      <c r="P856" s="226">
        <f>O856*H856</f>
        <v>0</v>
      </c>
      <c r="Q856" s="226">
        <v>0</v>
      </c>
      <c r="R856" s="226">
        <f>Q856*H856</f>
        <v>0</v>
      </c>
      <c r="S856" s="226">
        <v>0</v>
      </c>
      <c r="T856" s="227">
        <f>S856*H856</f>
        <v>0</v>
      </c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  <c r="AE856" s="40"/>
      <c r="AR856" s="228" t="s">
        <v>159</v>
      </c>
      <c r="AT856" s="228" t="s">
        <v>154</v>
      </c>
      <c r="AU856" s="228" t="s">
        <v>81</v>
      </c>
      <c r="AY856" s="19" t="s">
        <v>152</v>
      </c>
      <c r="BE856" s="229">
        <f>IF(N856="základní",J856,0)</f>
        <v>0</v>
      </c>
      <c r="BF856" s="229">
        <f>IF(N856="snížená",J856,0)</f>
        <v>0</v>
      </c>
      <c r="BG856" s="229">
        <f>IF(N856="zákl. přenesená",J856,0)</f>
        <v>0</v>
      </c>
      <c r="BH856" s="229">
        <f>IF(N856="sníž. přenesená",J856,0)</f>
        <v>0</v>
      </c>
      <c r="BI856" s="229">
        <f>IF(N856="nulová",J856,0)</f>
        <v>0</v>
      </c>
      <c r="BJ856" s="19" t="s">
        <v>79</v>
      </c>
      <c r="BK856" s="229">
        <f>ROUND(I856*H856,2)</f>
        <v>0</v>
      </c>
      <c r="BL856" s="19" t="s">
        <v>159</v>
      </c>
      <c r="BM856" s="228" t="s">
        <v>1230</v>
      </c>
    </row>
    <row r="857" spans="1:47" s="2" customFormat="1" ht="12">
      <c r="A857" s="40"/>
      <c r="B857" s="41"/>
      <c r="C857" s="42"/>
      <c r="D857" s="230" t="s">
        <v>161</v>
      </c>
      <c r="E857" s="42"/>
      <c r="F857" s="231" t="s">
        <v>1231</v>
      </c>
      <c r="G857" s="42"/>
      <c r="H857" s="42"/>
      <c r="I857" s="232"/>
      <c r="J857" s="42"/>
      <c r="K857" s="42"/>
      <c r="L857" s="46"/>
      <c r="M857" s="233"/>
      <c r="N857" s="234"/>
      <c r="O857" s="86"/>
      <c r="P857" s="86"/>
      <c r="Q857" s="86"/>
      <c r="R857" s="86"/>
      <c r="S857" s="86"/>
      <c r="T857" s="87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  <c r="AE857" s="40"/>
      <c r="AT857" s="19" t="s">
        <v>161</v>
      </c>
      <c r="AU857" s="19" t="s">
        <v>81</v>
      </c>
    </row>
    <row r="858" spans="1:63" s="12" customFormat="1" ht="25.9" customHeight="1">
      <c r="A858" s="12"/>
      <c r="B858" s="201"/>
      <c r="C858" s="202"/>
      <c r="D858" s="203" t="s">
        <v>72</v>
      </c>
      <c r="E858" s="204" t="s">
        <v>1232</v>
      </c>
      <c r="F858" s="204" t="s">
        <v>1233</v>
      </c>
      <c r="G858" s="202"/>
      <c r="H858" s="202"/>
      <c r="I858" s="205"/>
      <c r="J858" s="206">
        <f>BK858</f>
        <v>0</v>
      </c>
      <c r="K858" s="202"/>
      <c r="L858" s="207"/>
      <c r="M858" s="208"/>
      <c r="N858" s="209"/>
      <c r="O858" s="209"/>
      <c r="P858" s="210">
        <f>P859+P868+P876</f>
        <v>0</v>
      </c>
      <c r="Q858" s="209"/>
      <c r="R858" s="210">
        <f>R859+R868+R876</f>
        <v>0.47184905</v>
      </c>
      <c r="S858" s="209"/>
      <c r="T858" s="211">
        <f>T859+T868+T876</f>
        <v>0</v>
      </c>
      <c r="U858" s="12"/>
      <c r="V858" s="12"/>
      <c r="W858" s="12"/>
      <c r="X858" s="12"/>
      <c r="Y858" s="12"/>
      <c r="Z858" s="12"/>
      <c r="AA858" s="12"/>
      <c r="AB858" s="12"/>
      <c r="AC858" s="12"/>
      <c r="AD858" s="12"/>
      <c r="AE858" s="12"/>
      <c r="AR858" s="212" t="s">
        <v>81</v>
      </c>
      <c r="AT858" s="213" t="s">
        <v>72</v>
      </c>
      <c r="AU858" s="213" t="s">
        <v>73</v>
      </c>
      <c r="AY858" s="212" t="s">
        <v>152</v>
      </c>
      <c r="BK858" s="214">
        <f>BK859+BK868+BK876</f>
        <v>0</v>
      </c>
    </row>
    <row r="859" spans="1:63" s="12" customFormat="1" ht="22.8" customHeight="1">
      <c r="A859" s="12"/>
      <c r="B859" s="201"/>
      <c r="C859" s="202"/>
      <c r="D859" s="203" t="s">
        <v>72</v>
      </c>
      <c r="E859" s="215" t="s">
        <v>1234</v>
      </c>
      <c r="F859" s="215" t="s">
        <v>1235</v>
      </c>
      <c r="G859" s="202"/>
      <c r="H859" s="202"/>
      <c r="I859" s="205"/>
      <c r="J859" s="216">
        <f>BK859</f>
        <v>0</v>
      </c>
      <c r="K859" s="202"/>
      <c r="L859" s="207"/>
      <c r="M859" s="208"/>
      <c r="N859" s="209"/>
      <c r="O859" s="209"/>
      <c r="P859" s="210">
        <f>SUM(P860:P867)</f>
        <v>0</v>
      </c>
      <c r="Q859" s="209"/>
      <c r="R859" s="210">
        <f>SUM(R860:R867)</f>
        <v>0.0045000000000000005</v>
      </c>
      <c r="S859" s="209"/>
      <c r="T859" s="211">
        <f>SUM(T860:T867)</f>
        <v>0</v>
      </c>
      <c r="U859" s="12"/>
      <c r="V859" s="12"/>
      <c r="W859" s="12"/>
      <c r="X859" s="12"/>
      <c r="Y859" s="12"/>
      <c r="Z859" s="12"/>
      <c r="AA859" s="12"/>
      <c r="AB859" s="12"/>
      <c r="AC859" s="12"/>
      <c r="AD859" s="12"/>
      <c r="AE859" s="12"/>
      <c r="AR859" s="212" t="s">
        <v>79</v>
      </c>
      <c r="AT859" s="213" t="s">
        <v>72</v>
      </c>
      <c r="AU859" s="213" t="s">
        <v>79</v>
      </c>
      <c r="AY859" s="212" t="s">
        <v>152</v>
      </c>
      <c r="BK859" s="214">
        <f>SUM(BK860:BK867)</f>
        <v>0</v>
      </c>
    </row>
    <row r="860" spans="1:65" s="2" customFormat="1" ht="14.4" customHeight="1">
      <c r="A860" s="40"/>
      <c r="B860" s="41"/>
      <c r="C860" s="217" t="s">
        <v>1236</v>
      </c>
      <c r="D860" s="217" t="s">
        <v>154</v>
      </c>
      <c r="E860" s="218" t="s">
        <v>1237</v>
      </c>
      <c r="F860" s="219" t="s">
        <v>1238</v>
      </c>
      <c r="G860" s="220" t="s">
        <v>381</v>
      </c>
      <c r="H860" s="221">
        <v>9</v>
      </c>
      <c r="I860" s="222"/>
      <c r="J860" s="223">
        <f>ROUND(I860*H860,2)</f>
        <v>0</v>
      </c>
      <c r="K860" s="219" t="s">
        <v>19</v>
      </c>
      <c r="L860" s="46"/>
      <c r="M860" s="224" t="s">
        <v>19</v>
      </c>
      <c r="N860" s="225" t="s">
        <v>44</v>
      </c>
      <c r="O860" s="86"/>
      <c r="P860" s="226">
        <f>O860*H860</f>
        <v>0</v>
      </c>
      <c r="Q860" s="226">
        <v>0.0005</v>
      </c>
      <c r="R860" s="226">
        <f>Q860*H860</f>
        <v>0.0045000000000000005</v>
      </c>
      <c r="S860" s="226">
        <v>0</v>
      </c>
      <c r="T860" s="227">
        <f>S860*H860</f>
        <v>0</v>
      </c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  <c r="AE860" s="40"/>
      <c r="AR860" s="228" t="s">
        <v>159</v>
      </c>
      <c r="AT860" s="228" t="s">
        <v>154</v>
      </c>
      <c r="AU860" s="228" t="s">
        <v>81</v>
      </c>
      <c r="AY860" s="19" t="s">
        <v>152</v>
      </c>
      <c r="BE860" s="229">
        <f>IF(N860="základní",J860,0)</f>
        <v>0</v>
      </c>
      <c r="BF860" s="229">
        <f>IF(N860="snížená",J860,0)</f>
        <v>0</v>
      </c>
      <c r="BG860" s="229">
        <f>IF(N860="zákl. přenesená",J860,0)</f>
        <v>0</v>
      </c>
      <c r="BH860" s="229">
        <f>IF(N860="sníž. přenesená",J860,0)</f>
        <v>0</v>
      </c>
      <c r="BI860" s="229">
        <f>IF(N860="nulová",J860,0)</f>
        <v>0</v>
      </c>
      <c r="BJ860" s="19" t="s">
        <v>79</v>
      </c>
      <c r="BK860" s="229">
        <f>ROUND(I860*H860,2)</f>
        <v>0</v>
      </c>
      <c r="BL860" s="19" t="s">
        <v>159</v>
      </c>
      <c r="BM860" s="228" t="s">
        <v>1239</v>
      </c>
    </row>
    <row r="861" spans="1:47" s="2" customFormat="1" ht="12">
      <c r="A861" s="40"/>
      <c r="B861" s="41"/>
      <c r="C861" s="42"/>
      <c r="D861" s="230" t="s">
        <v>161</v>
      </c>
      <c r="E861" s="42"/>
      <c r="F861" s="231" t="s">
        <v>1238</v>
      </c>
      <c r="G861" s="42"/>
      <c r="H861" s="42"/>
      <c r="I861" s="232"/>
      <c r="J861" s="42"/>
      <c r="K861" s="42"/>
      <c r="L861" s="46"/>
      <c r="M861" s="233"/>
      <c r="N861" s="234"/>
      <c r="O861" s="86"/>
      <c r="P861" s="86"/>
      <c r="Q861" s="86"/>
      <c r="R861" s="86"/>
      <c r="S861" s="86"/>
      <c r="T861" s="87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  <c r="AE861" s="40"/>
      <c r="AT861" s="19" t="s">
        <v>161</v>
      </c>
      <c r="AU861" s="19" t="s">
        <v>81</v>
      </c>
    </row>
    <row r="862" spans="1:51" s="13" customFormat="1" ht="12">
      <c r="A862" s="13"/>
      <c r="B862" s="235"/>
      <c r="C862" s="236"/>
      <c r="D862" s="230" t="s">
        <v>163</v>
      </c>
      <c r="E862" s="237" t="s">
        <v>19</v>
      </c>
      <c r="F862" s="238" t="s">
        <v>803</v>
      </c>
      <c r="G862" s="236"/>
      <c r="H862" s="237" t="s">
        <v>19</v>
      </c>
      <c r="I862" s="239"/>
      <c r="J862" s="236"/>
      <c r="K862" s="236"/>
      <c r="L862" s="240"/>
      <c r="M862" s="241"/>
      <c r="N862" s="242"/>
      <c r="O862" s="242"/>
      <c r="P862" s="242"/>
      <c r="Q862" s="242"/>
      <c r="R862" s="242"/>
      <c r="S862" s="242"/>
      <c r="T862" s="24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T862" s="244" t="s">
        <v>163</v>
      </c>
      <c r="AU862" s="244" t="s">
        <v>81</v>
      </c>
      <c r="AV862" s="13" t="s">
        <v>79</v>
      </c>
      <c r="AW862" s="13" t="s">
        <v>36</v>
      </c>
      <c r="AX862" s="13" t="s">
        <v>73</v>
      </c>
      <c r="AY862" s="244" t="s">
        <v>152</v>
      </c>
    </row>
    <row r="863" spans="1:51" s="13" customFormat="1" ht="12">
      <c r="A863" s="13"/>
      <c r="B863" s="235"/>
      <c r="C863" s="236"/>
      <c r="D863" s="230" t="s">
        <v>163</v>
      </c>
      <c r="E863" s="237" t="s">
        <v>19</v>
      </c>
      <c r="F863" s="238" t="s">
        <v>1240</v>
      </c>
      <c r="G863" s="236"/>
      <c r="H863" s="237" t="s">
        <v>19</v>
      </c>
      <c r="I863" s="239"/>
      <c r="J863" s="236"/>
      <c r="K863" s="236"/>
      <c r="L863" s="240"/>
      <c r="M863" s="241"/>
      <c r="N863" s="242"/>
      <c r="O863" s="242"/>
      <c r="P863" s="242"/>
      <c r="Q863" s="242"/>
      <c r="R863" s="242"/>
      <c r="S863" s="242"/>
      <c r="T863" s="24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T863" s="244" t="s">
        <v>163</v>
      </c>
      <c r="AU863" s="244" t="s">
        <v>81</v>
      </c>
      <c r="AV863" s="13" t="s">
        <v>79</v>
      </c>
      <c r="AW863" s="13" t="s">
        <v>36</v>
      </c>
      <c r="AX863" s="13" t="s">
        <v>73</v>
      </c>
      <c r="AY863" s="244" t="s">
        <v>152</v>
      </c>
    </row>
    <row r="864" spans="1:51" s="14" customFormat="1" ht="12">
      <c r="A864" s="14"/>
      <c r="B864" s="245"/>
      <c r="C864" s="246"/>
      <c r="D864" s="230" t="s">
        <v>163</v>
      </c>
      <c r="E864" s="247" t="s">
        <v>19</v>
      </c>
      <c r="F864" s="248" t="s">
        <v>1241</v>
      </c>
      <c r="G864" s="246"/>
      <c r="H864" s="249">
        <v>9</v>
      </c>
      <c r="I864" s="250"/>
      <c r="J864" s="246"/>
      <c r="K864" s="246"/>
      <c r="L864" s="251"/>
      <c r="M864" s="252"/>
      <c r="N864" s="253"/>
      <c r="O864" s="253"/>
      <c r="P864" s="253"/>
      <c r="Q864" s="253"/>
      <c r="R864" s="253"/>
      <c r="S864" s="253"/>
      <c r="T864" s="254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T864" s="255" t="s">
        <v>163</v>
      </c>
      <c r="AU864" s="255" t="s">
        <v>81</v>
      </c>
      <c r="AV864" s="14" t="s">
        <v>81</v>
      </c>
      <c r="AW864" s="14" t="s">
        <v>36</v>
      </c>
      <c r="AX864" s="14" t="s">
        <v>73</v>
      </c>
      <c r="AY864" s="255" t="s">
        <v>152</v>
      </c>
    </row>
    <row r="865" spans="1:51" s="15" customFormat="1" ht="12">
      <c r="A865" s="15"/>
      <c r="B865" s="256"/>
      <c r="C865" s="257"/>
      <c r="D865" s="230" t="s">
        <v>163</v>
      </c>
      <c r="E865" s="258" t="s">
        <v>19</v>
      </c>
      <c r="F865" s="259" t="s">
        <v>167</v>
      </c>
      <c r="G865" s="257"/>
      <c r="H865" s="260">
        <v>9</v>
      </c>
      <c r="I865" s="261"/>
      <c r="J865" s="257"/>
      <c r="K865" s="257"/>
      <c r="L865" s="262"/>
      <c r="M865" s="263"/>
      <c r="N865" s="264"/>
      <c r="O865" s="264"/>
      <c r="P865" s="264"/>
      <c r="Q865" s="264"/>
      <c r="R865" s="264"/>
      <c r="S865" s="264"/>
      <c r="T865" s="265"/>
      <c r="U865" s="15"/>
      <c r="V865" s="15"/>
      <c r="W865" s="15"/>
      <c r="X865" s="15"/>
      <c r="Y865" s="15"/>
      <c r="Z865" s="15"/>
      <c r="AA865" s="15"/>
      <c r="AB865" s="15"/>
      <c r="AC865" s="15"/>
      <c r="AD865" s="15"/>
      <c r="AE865" s="15"/>
      <c r="AT865" s="266" t="s">
        <v>163</v>
      </c>
      <c r="AU865" s="266" t="s">
        <v>81</v>
      </c>
      <c r="AV865" s="15" t="s">
        <v>159</v>
      </c>
      <c r="AW865" s="15" t="s">
        <v>36</v>
      </c>
      <c r="AX865" s="15" t="s">
        <v>79</v>
      </c>
      <c r="AY865" s="266" t="s">
        <v>152</v>
      </c>
    </row>
    <row r="866" spans="1:65" s="2" customFormat="1" ht="14.4" customHeight="1">
      <c r="A866" s="40"/>
      <c r="B866" s="41"/>
      <c r="C866" s="217" t="s">
        <v>1242</v>
      </c>
      <c r="D866" s="217" t="s">
        <v>154</v>
      </c>
      <c r="E866" s="218" t="s">
        <v>1243</v>
      </c>
      <c r="F866" s="219" t="s">
        <v>1244</v>
      </c>
      <c r="G866" s="220" t="s">
        <v>294</v>
      </c>
      <c r="H866" s="221">
        <v>0.005</v>
      </c>
      <c r="I866" s="222"/>
      <c r="J866" s="223">
        <f>ROUND(I866*H866,2)</f>
        <v>0</v>
      </c>
      <c r="K866" s="219" t="s">
        <v>158</v>
      </c>
      <c r="L866" s="46"/>
      <c r="M866" s="224" t="s">
        <v>19</v>
      </c>
      <c r="N866" s="225" t="s">
        <v>44</v>
      </c>
      <c r="O866" s="86"/>
      <c r="P866" s="226">
        <f>O866*H866</f>
        <v>0</v>
      </c>
      <c r="Q866" s="226">
        <v>0</v>
      </c>
      <c r="R866" s="226">
        <f>Q866*H866</f>
        <v>0</v>
      </c>
      <c r="S866" s="226">
        <v>0</v>
      </c>
      <c r="T866" s="227">
        <f>S866*H866</f>
        <v>0</v>
      </c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  <c r="AE866" s="40"/>
      <c r="AR866" s="228" t="s">
        <v>159</v>
      </c>
      <c r="AT866" s="228" t="s">
        <v>154</v>
      </c>
      <c r="AU866" s="228" t="s">
        <v>81</v>
      </c>
      <c r="AY866" s="19" t="s">
        <v>152</v>
      </c>
      <c r="BE866" s="229">
        <f>IF(N866="základní",J866,0)</f>
        <v>0</v>
      </c>
      <c r="BF866" s="229">
        <f>IF(N866="snížená",J866,0)</f>
        <v>0</v>
      </c>
      <c r="BG866" s="229">
        <f>IF(N866="zákl. přenesená",J866,0)</f>
        <v>0</v>
      </c>
      <c r="BH866" s="229">
        <f>IF(N866="sníž. přenesená",J866,0)</f>
        <v>0</v>
      </c>
      <c r="BI866" s="229">
        <f>IF(N866="nulová",J866,0)</f>
        <v>0</v>
      </c>
      <c r="BJ866" s="19" t="s">
        <v>79</v>
      </c>
      <c r="BK866" s="229">
        <f>ROUND(I866*H866,2)</f>
        <v>0</v>
      </c>
      <c r="BL866" s="19" t="s">
        <v>159</v>
      </c>
      <c r="BM866" s="228" t="s">
        <v>1245</v>
      </c>
    </row>
    <row r="867" spans="1:47" s="2" customFormat="1" ht="12">
      <c r="A867" s="40"/>
      <c r="B867" s="41"/>
      <c r="C867" s="42"/>
      <c r="D867" s="230" t="s">
        <v>161</v>
      </c>
      <c r="E867" s="42"/>
      <c r="F867" s="231" t="s">
        <v>1246</v>
      </c>
      <c r="G867" s="42"/>
      <c r="H867" s="42"/>
      <c r="I867" s="232"/>
      <c r="J867" s="42"/>
      <c r="K867" s="42"/>
      <c r="L867" s="46"/>
      <c r="M867" s="233"/>
      <c r="N867" s="234"/>
      <c r="O867" s="86"/>
      <c r="P867" s="86"/>
      <c r="Q867" s="86"/>
      <c r="R867" s="86"/>
      <c r="S867" s="86"/>
      <c r="T867" s="87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  <c r="AE867" s="40"/>
      <c r="AT867" s="19" t="s">
        <v>161</v>
      </c>
      <c r="AU867" s="19" t="s">
        <v>81</v>
      </c>
    </row>
    <row r="868" spans="1:63" s="12" customFormat="1" ht="22.8" customHeight="1">
      <c r="A868" s="12"/>
      <c r="B868" s="201"/>
      <c r="C868" s="202"/>
      <c r="D868" s="203" t="s">
        <v>72</v>
      </c>
      <c r="E868" s="215" t="s">
        <v>1247</v>
      </c>
      <c r="F868" s="215" t="s">
        <v>1248</v>
      </c>
      <c r="G868" s="202"/>
      <c r="H868" s="202"/>
      <c r="I868" s="205"/>
      <c r="J868" s="216">
        <f>BK868</f>
        <v>0</v>
      </c>
      <c r="K868" s="202"/>
      <c r="L868" s="207"/>
      <c r="M868" s="208"/>
      <c r="N868" s="209"/>
      <c r="O868" s="209"/>
      <c r="P868" s="210">
        <f>SUM(P869:P875)</f>
        <v>0</v>
      </c>
      <c r="Q868" s="209"/>
      <c r="R868" s="210">
        <f>SUM(R869:R875)</f>
        <v>0.0019879999999999997</v>
      </c>
      <c r="S868" s="209"/>
      <c r="T868" s="211">
        <f>SUM(T869:T875)</f>
        <v>0</v>
      </c>
      <c r="U868" s="12"/>
      <c r="V868" s="12"/>
      <c r="W868" s="12"/>
      <c r="X868" s="12"/>
      <c r="Y868" s="12"/>
      <c r="Z868" s="12"/>
      <c r="AA868" s="12"/>
      <c r="AB868" s="12"/>
      <c r="AC868" s="12"/>
      <c r="AD868" s="12"/>
      <c r="AE868" s="12"/>
      <c r="AR868" s="212" t="s">
        <v>81</v>
      </c>
      <c r="AT868" s="213" t="s">
        <v>72</v>
      </c>
      <c r="AU868" s="213" t="s">
        <v>79</v>
      </c>
      <c r="AY868" s="212" t="s">
        <v>152</v>
      </c>
      <c r="BK868" s="214">
        <f>SUM(BK869:BK875)</f>
        <v>0</v>
      </c>
    </row>
    <row r="869" spans="1:65" s="2" customFormat="1" ht="14.4" customHeight="1">
      <c r="A869" s="40"/>
      <c r="B869" s="41"/>
      <c r="C869" s="217" t="s">
        <v>1249</v>
      </c>
      <c r="D869" s="217" t="s">
        <v>154</v>
      </c>
      <c r="E869" s="218" t="s">
        <v>1250</v>
      </c>
      <c r="F869" s="219" t="s">
        <v>1251</v>
      </c>
      <c r="G869" s="220" t="s">
        <v>381</v>
      </c>
      <c r="H869" s="221">
        <v>1.4</v>
      </c>
      <c r="I869" s="222"/>
      <c r="J869" s="223">
        <f>ROUND(I869*H869,2)</f>
        <v>0</v>
      </c>
      <c r="K869" s="219" t="s">
        <v>158</v>
      </c>
      <c r="L869" s="46"/>
      <c r="M869" s="224" t="s">
        <v>19</v>
      </c>
      <c r="N869" s="225" t="s">
        <v>44</v>
      </c>
      <c r="O869" s="86"/>
      <c r="P869" s="226">
        <f>O869*H869</f>
        <v>0</v>
      </c>
      <c r="Q869" s="226">
        <v>0.00142</v>
      </c>
      <c r="R869" s="226">
        <f>Q869*H869</f>
        <v>0.0019879999999999997</v>
      </c>
      <c r="S869" s="226">
        <v>0</v>
      </c>
      <c r="T869" s="227">
        <f>S869*H869</f>
        <v>0</v>
      </c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  <c r="AE869" s="40"/>
      <c r="AR869" s="228" t="s">
        <v>255</v>
      </c>
      <c r="AT869" s="228" t="s">
        <v>154</v>
      </c>
      <c r="AU869" s="228" t="s">
        <v>81</v>
      </c>
      <c r="AY869" s="19" t="s">
        <v>152</v>
      </c>
      <c r="BE869" s="229">
        <f>IF(N869="základní",J869,0)</f>
        <v>0</v>
      </c>
      <c r="BF869" s="229">
        <f>IF(N869="snížená",J869,0)</f>
        <v>0</v>
      </c>
      <c r="BG869" s="229">
        <f>IF(N869="zákl. přenesená",J869,0)</f>
        <v>0</v>
      </c>
      <c r="BH869" s="229">
        <f>IF(N869="sníž. přenesená",J869,0)</f>
        <v>0</v>
      </c>
      <c r="BI869" s="229">
        <f>IF(N869="nulová",J869,0)</f>
        <v>0</v>
      </c>
      <c r="BJ869" s="19" t="s">
        <v>79</v>
      </c>
      <c r="BK869" s="229">
        <f>ROUND(I869*H869,2)</f>
        <v>0</v>
      </c>
      <c r="BL869" s="19" t="s">
        <v>255</v>
      </c>
      <c r="BM869" s="228" t="s">
        <v>1252</v>
      </c>
    </row>
    <row r="870" spans="1:47" s="2" customFormat="1" ht="12">
      <c r="A870" s="40"/>
      <c r="B870" s="41"/>
      <c r="C870" s="42"/>
      <c r="D870" s="230" t="s">
        <v>161</v>
      </c>
      <c r="E870" s="42"/>
      <c r="F870" s="231" t="s">
        <v>1253</v>
      </c>
      <c r="G870" s="42"/>
      <c r="H870" s="42"/>
      <c r="I870" s="232"/>
      <c r="J870" s="42"/>
      <c r="K870" s="42"/>
      <c r="L870" s="46"/>
      <c r="M870" s="233"/>
      <c r="N870" s="234"/>
      <c r="O870" s="86"/>
      <c r="P870" s="86"/>
      <c r="Q870" s="86"/>
      <c r="R870" s="86"/>
      <c r="S870" s="86"/>
      <c r="T870" s="87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  <c r="AE870" s="40"/>
      <c r="AT870" s="19" t="s">
        <v>161</v>
      </c>
      <c r="AU870" s="19" t="s">
        <v>81</v>
      </c>
    </row>
    <row r="871" spans="1:51" s="13" customFormat="1" ht="12">
      <c r="A871" s="13"/>
      <c r="B871" s="235"/>
      <c r="C871" s="236"/>
      <c r="D871" s="230" t="s">
        <v>163</v>
      </c>
      <c r="E871" s="237" t="s">
        <v>19</v>
      </c>
      <c r="F871" s="238" t="s">
        <v>1100</v>
      </c>
      <c r="G871" s="236"/>
      <c r="H871" s="237" t="s">
        <v>19</v>
      </c>
      <c r="I871" s="239"/>
      <c r="J871" s="236"/>
      <c r="K871" s="236"/>
      <c r="L871" s="240"/>
      <c r="M871" s="241"/>
      <c r="N871" s="242"/>
      <c r="O871" s="242"/>
      <c r="P871" s="242"/>
      <c r="Q871" s="242"/>
      <c r="R871" s="242"/>
      <c r="S871" s="242"/>
      <c r="T871" s="24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T871" s="244" t="s">
        <v>163</v>
      </c>
      <c r="AU871" s="244" t="s">
        <v>81</v>
      </c>
      <c r="AV871" s="13" t="s">
        <v>79</v>
      </c>
      <c r="AW871" s="13" t="s">
        <v>36</v>
      </c>
      <c r="AX871" s="13" t="s">
        <v>73</v>
      </c>
      <c r="AY871" s="244" t="s">
        <v>152</v>
      </c>
    </row>
    <row r="872" spans="1:51" s="14" customFormat="1" ht="12">
      <c r="A872" s="14"/>
      <c r="B872" s="245"/>
      <c r="C872" s="246"/>
      <c r="D872" s="230" t="s">
        <v>163</v>
      </c>
      <c r="E872" s="247" t="s">
        <v>19</v>
      </c>
      <c r="F872" s="248" t="s">
        <v>1254</v>
      </c>
      <c r="G872" s="246"/>
      <c r="H872" s="249">
        <v>1.4</v>
      </c>
      <c r="I872" s="250"/>
      <c r="J872" s="246"/>
      <c r="K872" s="246"/>
      <c r="L872" s="251"/>
      <c r="M872" s="252"/>
      <c r="N872" s="253"/>
      <c r="O872" s="253"/>
      <c r="P872" s="253"/>
      <c r="Q872" s="253"/>
      <c r="R872" s="253"/>
      <c r="S872" s="253"/>
      <c r="T872" s="254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  <c r="AT872" s="255" t="s">
        <v>163</v>
      </c>
      <c r="AU872" s="255" t="s">
        <v>81</v>
      </c>
      <c r="AV872" s="14" t="s">
        <v>81</v>
      </c>
      <c r="AW872" s="14" t="s">
        <v>36</v>
      </c>
      <c r="AX872" s="14" t="s">
        <v>73</v>
      </c>
      <c r="AY872" s="255" t="s">
        <v>152</v>
      </c>
    </row>
    <row r="873" spans="1:51" s="15" customFormat="1" ht="12">
      <c r="A873" s="15"/>
      <c r="B873" s="256"/>
      <c r="C873" s="257"/>
      <c r="D873" s="230" t="s">
        <v>163</v>
      </c>
      <c r="E873" s="258" t="s">
        <v>19</v>
      </c>
      <c r="F873" s="259" t="s">
        <v>167</v>
      </c>
      <c r="G873" s="257"/>
      <c r="H873" s="260">
        <v>1.4</v>
      </c>
      <c r="I873" s="261"/>
      <c r="J873" s="257"/>
      <c r="K873" s="257"/>
      <c r="L873" s="262"/>
      <c r="M873" s="263"/>
      <c r="N873" s="264"/>
      <c r="O873" s="264"/>
      <c r="P873" s="264"/>
      <c r="Q873" s="264"/>
      <c r="R873" s="264"/>
      <c r="S873" s="264"/>
      <c r="T873" s="265"/>
      <c r="U873" s="15"/>
      <c r="V873" s="15"/>
      <c r="W873" s="15"/>
      <c r="X873" s="15"/>
      <c r="Y873" s="15"/>
      <c r="Z873" s="15"/>
      <c r="AA873" s="15"/>
      <c r="AB873" s="15"/>
      <c r="AC873" s="15"/>
      <c r="AD873" s="15"/>
      <c r="AE873" s="15"/>
      <c r="AT873" s="266" t="s">
        <v>163</v>
      </c>
      <c r="AU873" s="266" t="s">
        <v>81</v>
      </c>
      <c r="AV873" s="15" t="s">
        <v>159</v>
      </c>
      <c r="AW873" s="15" t="s">
        <v>36</v>
      </c>
      <c r="AX873" s="15" t="s">
        <v>79</v>
      </c>
      <c r="AY873" s="266" t="s">
        <v>152</v>
      </c>
    </row>
    <row r="874" spans="1:65" s="2" customFormat="1" ht="14.4" customHeight="1">
      <c r="A874" s="40"/>
      <c r="B874" s="41"/>
      <c r="C874" s="217" t="s">
        <v>1255</v>
      </c>
      <c r="D874" s="217" t="s">
        <v>154</v>
      </c>
      <c r="E874" s="218" t="s">
        <v>1256</v>
      </c>
      <c r="F874" s="219" t="s">
        <v>1257</v>
      </c>
      <c r="G874" s="220" t="s">
        <v>294</v>
      </c>
      <c r="H874" s="221">
        <v>0.002</v>
      </c>
      <c r="I874" s="222"/>
      <c r="J874" s="223">
        <f>ROUND(I874*H874,2)</f>
        <v>0</v>
      </c>
      <c r="K874" s="219" t="s">
        <v>158</v>
      </c>
      <c r="L874" s="46"/>
      <c r="M874" s="224" t="s">
        <v>19</v>
      </c>
      <c r="N874" s="225" t="s">
        <v>44</v>
      </c>
      <c r="O874" s="86"/>
      <c r="P874" s="226">
        <f>O874*H874</f>
        <v>0</v>
      </c>
      <c r="Q874" s="226">
        <v>0</v>
      </c>
      <c r="R874" s="226">
        <f>Q874*H874</f>
        <v>0</v>
      </c>
      <c r="S874" s="226">
        <v>0</v>
      </c>
      <c r="T874" s="227">
        <f>S874*H874</f>
        <v>0</v>
      </c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  <c r="AE874" s="40"/>
      <c r="AR874" s="228" t="s">
        <v>255</v>
      </c>
      <c r="AT874" s="228" t="s">
        <v>154</v>
      </c>
      <c r="AU874" s="228" t="s">
        <v>81</v>
      </c>
      <c r="AY874" s="19" t="s">
        <v>152</v>
      </c>
      <c r="BE874" s="229">
        <f>IF(N874="základní",J874,0)</f>
        <v>0</v>
      </c>
      <c r="BF874" s="229">
        <f>IF(N874="snížená",J874,0)</f>
        <v>0</v>
      </c>
      <c r="BG874" s="229">
        <f>IF(N874="zákl. přenesená",J874,0)</f>
        <v>0</v>
      </c>
      <c r="BH874" s="229">
        <f>IF(N874="sníž. přenesená",J874,0)</f>
        <v>0</v>
      </c>
      <c r="BI874" s="229">
        <f>IF(N874="nulová",J874,0)</f>
        <v>0</v>
      </c>
      <c r="BJ874" s="19" t="s">
        <v>79</v>
      </c>
      <c r="BK874" s="229">
        <f>ROUND(I874*H874,2)</f>
        <v>0</v>
      </c>
      <c r="BL874" s="19" t="s">
        <v>255</v>
      </c>
      <c r="BM874" s="228" t="s">
        <v>1258</v>
      </c>
    </row>
    <row r="875" spans="1:47" s="2" customFormat="1" ht="12">
      <c r="A875" s="40"/>
      <c r="B875" s="41"/>
      <c r="C875" s="42"/>
      <c r="D875" s="230" t="s">
        <v>161</v>
      </c>
      <c r="E875" s="42"/>
      <c r="F875" s="231" t="s">
        <v>1259</v>
      </c>
      <c r="G875" s="42"/>
      <c r="H875" s="42"/>
      <c r="I875" s="232"/>
      <c r="J875" s="42"/>
      <c r="K875" s="42"/>
      <c r="L875" s="46"/>
      <c r="M875" s="233"/>
      <c r="N875" s="234"/>
      <c r="O875" s="86"/>
      <c r="P875" s="86"/>
      <c r="Q875" s="86"/>
      <c r="R875" s="86"/>
      <c r="S875" s="86"/>
      <c r="T875" s="87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  <c r="AE875" s="40"/>
      <c r="AT875" s="19" t="s">
        <v>161</v>
      </c>
      <c r="AU875" s="19" t="s">
        <v>81</v>
      </c>
    </row>
    <row r="876" spans="1:63" s="12" customFormat="1" ht="22.8" customHeight="1">
      <c r="A876" s="12"/>
      <c r="B876" s="201"/>
      <c r="C876" s="202"/>
      <c r="D876" s="203" t="s">
        <v>72</v>
      </c>
      <c r="E876" s="215" t="s">
        <v>1260</v>
      </c>
      <c r="F876" s="215" t="s">
        <v>1261</v>
      </c>
      <c r="G876" s="202"/>
      <c r="H876" s="202"/>
      <c r="I876" s="205"/>
      <c r="J876" s="216">
        <f>BK876</f>
        <v>0</v>
      </c>
      <c r="K876" s="202"/>
      <c r="L876" s="207"/>
      <c r="M876" s="208"/>
      <c r="N876" s="209"/>
      <c r="O876" s="209"/>
      <c r="P876" s="210">
        <f>SUM(P877:P896)</f>
        <v>0</v>
      </c>
      <c r="Q876" s="209"/>
      <c r="R876" s="210">
        <f>SUM(R877:R896)</f>
        <v>0.46536105</v>
      </c>
      <c r="S876" s="209"/>
      <c r="T876" s="211">
        <f>SUM(T877:T896)</f>
        <v>0</v>
      </c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  <c r="AE876" s="12"/>
      <c r="AR876" s="212" t="s">
        <v>81</v>
      </c>
      <c r="AT876" s="213" t="s">
        <v>72</v>
      </c>
      <c r="AU876" s="213" t="s">
        <v>79</v>
      </c>
      <c r="AY876" s="212" t="s">
        <v>152</v>
      </c>
      <c r="BK876" s="214">
        <f>SUM(BK877:BK896)</f>
        <v>0</v>
      </c>
    </row>
    <row r="877" spans="1:65" s="2" customFormat="1" ht="14.4" customHeight="1">
      <c r="A877" s="40"/>
      <c r="B877" s="41"/>
      <c r="C877" s="217" t="s">
        <v>1262</v>
      </c>
      <c r="D877" s="217" t="s">
        <v>154</v>
      </c>
      <c r="E877" s="218" t="s">
        <v>1263</v>
      </c>
      <c r="F877" s="219" t="s">
        <v>1264</v>
      </c>
      <c r="G877" s="220" t="s">
        <v>363</v>
      </c>
      <c r="H877" s="221">
        <v>443.201</v>
      </c>
      <c r="I877" s="222"/>
      <c r="J877" s="223">
        <f>ROUND(I877*H877,2)</f>
        <v>0</v>
      </c>
      <c r="K877" s="219" t="s">
        <v>158</v>
      </c>
      <c r="L877" s="46"/>
      <c r="M877" s="224" t="s">
        <v>19</v>
      </c>
      <c r="N877" s="225" t="s">
        <v>44</v>
      </c>
      <c r="O877" s="86"/>
      <c r="P877" s="226">
        <f>O877*H877</f>
        <v>0</v>
      </c>
      <c r="Q877" s="226">
        <v>5E-05</v>
      </c>
      <c r="R877" s="226">
        <f>Q877*H877</f>
        <v>0.02216005</v>
      </c>
      <c r="S877" s="226">
        <v>0</v>
      </c>
      <c r="T877" s="227">
        <f>S877*H877</f>
        <v>0</v>
      </c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  <c r="AE877" s="40"/>
      <c r="AR877" s="228" t="s">
        <v>255</v>
      </c>
      <c r="AT877" s="228" t="s">
        <v>154</v>
      </c>
      <c r="AU877" s="228" t="s">
        <v>81</v>
      </c>
      <c r="AY877" s="19" t="s">
        <v>152</v>
      </c>
      <c r="BE877" s="229">
        <f>IF(N877="základní",J877,0)</f>
        <v>0</v>
      </c>
      <c r="BF877" s="229">
        <f>IF(N877="snížená",J877,0)</f>
        <v>0</v>
      </c>
      <c r="BG877" s="229">
        <f>IF(N877="zákl. přenesená",J877,0)</f>
        <v>0</v>
      </c>
      <c r="BH877" s="229">
        <f>IF(N877="sníž. přenesená",J877,0)</f>
        <v>0</v>
      </c>
      <c r="BI877" s="229">
        <f>IF(N877="nulová",J877,0)</f>
        <v>0</v>
      </c>
      <c r="BJ877" s="19" t="s">
        <v>79</v>
      </c>
      <c r="BK877" s="229">
        <f>ROUND(I877*H877,2)</f>
        <v>0</v>
      </c>
      <c r="BL877" s="19" t="s">
        <v>255</v>
      </c>
      <c r="BM877" s="228" t="s">
        <v>1265</v>
      </c>
    </row>
    <row r="878" spans="1:47" s="2" customFormat="1" ht="12">
      <c r="A878" s="40"/>
      <c r="B878" s="41"/>
      <c r="C878" s="42"/>
      <c r="D878" s="230" t="s">
        <v>161</v>
      </c>
      <c r="E878" s="42"/>
      <c r="F878" s="231" t="s">
        <v>1266</v>
      </c>
      <c r="G878" s="42"/>
      <c r="H878" s="42"/>
      <c r="I878" s="232"/>
      <c r="J878" s="42"/>
      <c r="K878" s="42"/>
      <c r="L878" s="46"/>
      <c r="M878" s="233"/>
      <c r="N878" s="234"/>
      <c r="O878" s="86"/>
      <c r="P878" s="86"/>
      <c r="Q878" s="86"/>
      <c r="R878" s="86"/>
      <c r="S878" s="86"/>
      <c r="T878" s="87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  <c r="AE878" s="40"/>
      <c r="AT878" s="19" t="s">
        <v>161</v>
      </c>
      <c r="AU878" s="19" t="s">
        <v>81</v>
      </c>
    </row>
    <row r="879" spans="1:51" s="13" customFormat="1" ht="12">
      <c r="A879" s="13"/>
      <c r="B879" s="235"/>
      <c r="C879" s="236"/>
      <c r="D879" s="230" t="s">
        <v>163</v>
      </c>
      <c r="E879" s="237" t="s">
        <v>19</v>
      </c>
      <c r="F879" s="238" t="s">
        <v>1267</v>
      </c>
      <c r="G879" s="236"/>
      <c r="H879" s="237" t="s">
        <v>19</v>
      </c>
      <c r="I879" s="239"/>
      <c r="J879" s="236"/>
      <c r="K879" s="236"/>
      <c r="L879" s="240"/>
      <c r="M879" s="241"/>
      <c r="N879" s="242"/>
      <c r="O879" s="242"/>
      <c r="P879" s="242"/>
      <c r="Q879" s="242"/>
      <c r="R879" s="242"/>
      <c r="S879" s="242"/>
      <c r="T879" s="24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T879" s="244" t="s">
        <v>163</v>
      </c>
      <c r="AU879" s="244" t="s">
        <v>81</v>
      </c>
      <c r="AV879" s="13" t="s">
        <v>79</v>
      </c>
      <c r="AW879" s="13" t="s">
        <v>36</v>
      </c>
      <c r="AX879" s="13" t="s">
        <v>73</v>
      </c>
      <c r="AY879" s="244" t="s">
        <v>152</v>
      </c>
    </row>
    <row r="880" spans="1:51" s="13" customFormat="1" ht="12">
      <c r="A880" s="13"/>
      <c r="B880" s="235"/>
      <c r="C880" s="236"/>
      <c r="D880" s="230" t="s">
        <v>163</v>
      </c>
      <c r="E880" s="237" t="s">
        <v>19</v>
      </c>
      <c r="F880" s="238" t="s">
        <v>1268</v>
      </c>
      <c r="G880" s="236"/>
      <c r="H880" s="237" t="s">
        <v>19</v>
      </c>
      <c r="I880" s="239"/>
      <c r="J880" s="236"/>
      <c r="K880" s="236"/>
      <c r="L880" s="240"/>
      <c r="M880" s="241"/>
      <c r="N880" s="242"/>
      <c r="O880" s="242"/>
      <c r="P880" s="242"/>
      <c r="Q880" s="242"/>
      <c r="R880" s="242"/>
      <c r="S880" s="242"/>
      <c r="T880" s="24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T880" s="244" t="s">
        <v>163</v>
      </c>
      <c r="AU880" s="244" t="s">
        <v>81</v>
      </c>
      <c r="AV880" s="13" t="s">
        <v>79</v>
      </c>
      <c r="AW880" s="13" t="s">
        <v>36</v>
      </c>
      <c r="AX880" s="13" t="s">
        <v>73</v>
      </c>
      <c r="AY880" s="244" t="s">
        <v>152</v>
      </c>
    </row>
    <row r="881" spans="1:51" s="14" customFormat="1" ht="12">
      <c r="A881" s="14"/>
      <c r="B881" s="245"/>
      <c r="C881" s="246"/>
      <c r="D881" s="230" t="s">
        <v>163</v>
      </c>
      <c r="E881" s="247" t="s">
        <v>19</v>
      </c>
      <c r="F881" s="248" t="s">
        <v>1269</v>
      </c>
      <c r="G881" s="246"/>
      <c r="H881" s="249">
        <v>372.32</v>
      </c>
      <c r="I881" s="250"/>
      <c r="J881" s="246"/>
      <c r="K881" s="246"/>
      <c r="L881" s="251"/>
      <c r="M881" s="252"/>
      <c r="N881" s="253"/>
      <c r="O881" s="253"/>
      <c r="P881" s="253"/>
      <c r="Q881" s="253"/>
      <c r="R881" s="253"/>
      <c r="S881" s="253"/>
      <c r="T881" s="254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T881" s="255" t="s">
        <v>163</v>
      </c>
      <c r="AU881" s="255" t="s">
        <v>81</v>
      </c>
      <c r="AV881" s="14" t="s">
        <v>81</v>
      </c>
      <c r="AW881" s="14" t="s">
        <v>36</v>
      </c>
      <c r="AX881" s="14" t="s">
        <v>73</v>
      </c>
      <c r="AY881" s="255" t="s">
        <v>152</v>
      </c>
    </row>
    <row r="882" spans="1:51" s="13" customFormat="1" ht="12">
      <c r="A882" s="13"/>
      <c r="B882" s="235"/>
      <c r="C882" s="236"/>
      <c r="D882" s="230" t="s">
        <v>163</v>
      </c>
      <c r="E882" s="237" t="s">
        <v>19</v>
      </c>
      <c r="F882" s="238" t="s">
        <v>1270</v>
      </c>
      <c r="G882" s="236"/>
      <c r="H882" s="237" t="s">
        <v>19</v>
      </c>
      <c r="I882" s="239"/>
      <c r="J882" s="236"/>
      <c r="K882" s="236"/>
      <c r="L882" s="240"/>
      <c r="M882" s="241"/>
      <c r="N882" s="242"/>
      <c r="O882" s="242"/>
      <c r="P882" s="242"/>
      <c r="Q882" s="242"/>
      <c r="R882" s="242"/>
      <c r="S882" s="242"/>
      <c r="T882" s="24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T882" s="244" t="s">
        <v>163</v>
      </c>
      <c r="AU882" s="244" t="s">
        <v>81</v>
      </c>
      <c r="AV882" s="13" t="s">
        <v>79</v>
      </c>
      <c r="AW882" s="13" t="s">
        <v>36</v>
      </c>
      <c r="AX882" s="13" t="s">
        <v>73</v>
      </c>
      <c r="AY882" s="244" t="s">
        <v>152</v>
      </c>
    </row>
    <row r="883" spans="1:51" s="13" customFormat="1" ht="12">
      <c r="A883" s="13"/>
      <c r="B883" s="235"/>
      <c r="C883" s="236"/>
      <c r="D883" s="230" t="s">
        <v>163</v>
      </c>
      <c r="E883" s="237" t="s">
        <v>19</v>
      </c>
      <c r="F883" s="238" t="s">
        <v>1271</v>
      </c>
      <c r="G883" s="236"/>
      <c r="H883" s="237" t="s">
        <v>19</v>
      </c>
      <c r="I883" s="239"/>
      <c r="J883" s="236"/>
      <c r="K883" s="236"/>
      <c r="L883" s="240"/>
      <c r="M883" s="241"/>
      <c r="N883" s="242"/>
      <c r="O883" s="242"/>
      <c r="P883" s="242"/>
      <c r="Q883" s="242"/>
      <c r="R883" s="242"/>
      <c r="S883" s="242"/>
      <c r="T883" s="24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T883" s="244" t="s">
        <v>163</v>
      </c>
      <c r="AU883" s="244" t="s">
        <v>81</v>
      </c>
      <c r="AV883" s="13" t="s">
        <v>79</v>
      </c>
      <c r="AW883" s="13" t="s">
        <v>36</v>
      </c>
      <c r="AX883" s="13" t="s">
        <v>73</v>
      </c>
      <c r="AY883" s="244" t="s">
        <v>152</v>
      </c>
    </row>
    <row r="884" spans="1:51" s="14" customFormat="1" ht="12">
      <c r="A884" s="14"/>
      <c r="B884" s="245"/>
      <c r="C884" s="246"/>
      <c r="D884" s="230" t="s">
        <v>163</v>
      </c>
      <c r="E884" s="247" t="s">
        <v>19</v>
      </c>
      <c r="F884" s="248" t="s">
        <v>1272</v>
      </c>
      <c r="G884" s="246"/>
      <c r="H884" s="249">
        <v>29.436</v>
      </c>
      <c r="I884" s="250"/>
      <c r="J884" s="246"/>
      <c r="K884" s="246"/>
      <c r="L884" s="251"/>
      <c r="M884" s="252"/>
      <c r="N884" s="253"/>
      <c r="O884" s="253"/>
      <c r="P884" s="253"/>
      <c r="Q884" s="253"/>
      <c r="R884" s="253"/>
      <c r="S884" s="253"/>
      <c r="T884" s="254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T884" s="255" t="s">
        <v>163</v>
      </c>
      <c r="AU884" s="255" t="s">
        <v>81</v>
      </c>
      <c r="AV884" s="14" t="s">
        <v>81</v>
      </c>
      <c r="AW884" s="14" t="s">
        <v>36</v>
      </c>
      <c r="AX884" s="14" t="s">
        <v>73</v>
      </c>
      <c r="AY884" s="255" t="s">
        <v>152</v>
      </c>
    </row>
    <row r="885" spans="1:51" s="13" customFormat="1" ht="12">
      <c r="A885" s="13"/>
      <c r="B885" s="235"/>
      <c r="C885" s="236"/>
      <c r="D885" s="230" t="s">
        <v>163</v>
      </c>
      <c r="E885" s="237" t="s">
        <v>19</v>
      </c>
      <c r="F885" s="238" t="s">
        <v>1273</v>
      </c>
      <c r="G885" s="236"/>
      <c r="H885" s="237" t="s">
        <v>19</v>
      </c>
      <c r="I885" s="239"/>
      <c r="J885" s="236"/>
      <c r="K885" s="236"/>
      <c r="L885" s="240"/>
      <c r="M885" s="241"/>
      <c r="N885" s="242"/>
      <c r="O885" s="242"/>
      <c r="P885" s="242"/>
      <c r="Q885" s="242"/>
      <c r="R885" s="242"/>
      <c r="S885" s="242"/>
      <c r="T885" s="24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T885" s="244" t="s">
        <v>163</v>
      </c>
      <c r="AU885" s="244" t="s">
        <v>81</v>
      </c>
      <c r="AV885" s="13" t="s">
        <v>79</v>
      </c>
      <c r="AW885" s="13" t="s">
        <v>36</v>
      </c>
      <c r="AX885" s="13" t="s">
        <v>73</v>
      </c>
      <c r="AY885" s="244" t="s">
        <v>152</v>
      </c>
    </row>
    <row r="886" spans="1:51" s="14" customFormat="1" ht="12">
      <c r="A886" s="14"/>
      <c r="B886" s="245"/>
      <c r="C886" s="246"/>
      <c r="D886" s="230" t="s">
        <v>163</v>
      </c>
      <c r="E886" s="247" t="s">
        <v>19</v>
      </c>
      <c r="F886" s="248" t="s">
        <v>1274</v>
      </c>
      <c r="G886" s="246"/>
      <c r="H886" s="249">
        <v>37.74</v>
      </c>
      <c r="I886" s="250"/>
      <c r="J886" s="246"/>
      <c r="K886" s="246"/>
      <c r="L886" s="251"/>
      <c r="M886" s="252"/>
      <c r="N886" s="253"/>
      <c r="O886" s="253"/>
      <c r="P886" s="253"/>
      <c r="Q886" s="253"/>
      <c r="R886" s="253"/>
      <c r="S886" s="253"/>
      <c r="T886" s="254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  <c r="AT886" s="255" t="s">
        <v>163</v>
      </c>
      <c r="AU886" s="255" t="s">
        <v>81</v>
      </c>
      <c r="AV886" s="14" t="s">
        <v>81</v>
      </c>
      <c r="AW886" s="14" t="s">
        <v>36</v>
      </c>
      <c r="AX886" s="14" t="s">
        <v>73</v>
      </c>
      <c r="AY886" s="255" t="s">
        <v>152</v>
      </c>
    </row>
    <row r="887" spans="1:51" s="13" customFormat="1" ht="12">
      <c r="A887" s="13"/>
      <c r="B887" s="235"/>
      <c r="C887" s="236"/>
      <c r="D887" s="230" t="s">
        <v>163</v>
      </c>
      <c r="E887" s="237" t="s">
        <v>19</v>
      </c>
      <c r="F887" s="238" t="s">
        <v>1275</v>
      </c>
      <c r="G887" s="236"/>
      <c r="H887" s="237" t="s">
        <v>19</v>
      </c>
      <c r="I887" s="239"/>
      <c r="J887" s="236"/>
      <c r="K887" s="236"/>
      <c r="L887" s="240"/>
      <c r="M887" s="241"/>
      <c r="N887" s="242"/>
      <c r="O887" s="242"/>
      <c r="P887" s="242"/>
      <c r="Q887" s="242"/>
      <c r="R887" s="242"/>
      <c r="S887" s="242"/>
      <c r="T887" s="24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T887" s="244" t="s">
        <v>163</v>
      </c>
      <c r="AU887" s="244" t="s">
        <v>81</v>
      </c>
      <c r="AV887" s="13" t="s">
        <v>79</v>
      </c>
      <c r="AW887" s="13" t="s">
        <v>36</v>
      </c>
      <c r="AX887" s="13" t="s">
        <v>73</v>
      </c>
      <c r="AY887" s="244" t="s">
        <v>152</v>
      </c>
    </row>
    <row r="888" spans="1:51" s="14" customFormat="1" ht="12">
      <c r="A888" s="14"/>
      <c r="B888" s="245"/>
      <c r="C888" s="246"/>
      <c r="D888" s="230" t="s">
        <v>163</v>
      </c>
      <c r="E888" s="247" t="s">
        <v>19</v>
      </c>
      <c r="F888" s="248" t="s">
        <v>1276</v>
      </c>
      <c r="G888" s="246"/>
      <c r="H888" s="249">
        <v>3.705</v>
      </c>
      <c r="I888" s="250"/>
      <c r="J888" s="246"/>
      <c r="K888" s="246"/>
      <c r="L888" s="251"/>
      <c r="M888" s="252"/>
      <c r="N888" s="253"/>
      <c r="O888" s="253"/>
      <c r="P888" s="253"/>
      <c r="Q888" s="253"/>
      <c r="R888" s="253"/>
      <c r="S888" s="253"/>
      <c r="T888" s="254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  <c r="AT888" s="255" t="s">
        <v>163</v>
      </c>
      <c r="AU888" s="255" t="s">
        <v>81</v>
      </c>
      <c r="AV888" s="14" t="s">
        <v>81</v>
      </c>
      <c r="AW888" s="14" t="s">
        <v>36</v>
      </c>
      <c r="AX888" s="14" t="s">
        <v>73</v>
      </c>
      <c r="AY888" s="255" t="s">
        <v>152</v>
      </c>
    </row>
    <row r="889" spans="1:51" s="15" customFormat="1" ht="12">
      <c r="A889" s="15"/>
      <c r="B889" s="256"/>
      <c r="C889" s="257"/>
      <c r="D889" s="230" t="s">
        <v>163</v>
      </c>
      <c r="E889" s="258" t="s">
        <v>19</v>
      </c>
      <c r="F889" s="259" t="s">
        <v>167</v>
      </c>
      <c r="G889" s="257"/>
      <c r="H889" s="260">
        <v>443.201</v>
      </c>
      <c r="I889" s="261"/>
      <c r="J889" s="257"/>
      <c r="K889" s="257"/>
      <c r="L889" s="262"/>
      <c r="M889" s="263"/>
      <c r="N889" s="264"/>
      <c r="O889" s="264"/>
      <c r="P889" s="264"/>
      <c r="Q889" s="264"/>
      <c r="R889" s="264"/>
      <c r="S889" s="264"/>
      <c r="T889" s="265"/>
      <c r="U889" s="15"/>
      <c r="V889" s="15"/>
      <c r="W889" s="15"/>
      <c r="X889" s="15"/>
      <c r="Y889" s="15"/>
      <c r="Z889" s="15"/>
      <c r="AA889" s="15"/>
      <c r="AB889" s="15"/>
      <c r="AC889" s="15"/>
      <c r="AD889" s="15"/>
      <c r="AE889" s="15"/>
      <c r="AT889" s="266" t="s">
        <v>163</v>
      </c>
      <c r="AU889" s="266" t="s">
        <v>81</v>
      </c>
      <c r="AV889" s="15" t="s">
        <v>159</v>
      </c>
      <c r="AW889" s="15" t="s">
        <v>36</v>
      </c>
      <c r="AX889" s="15" t="s">
        <v>79</v>
      </c>
      <c r="AY889" s="266" t="s">
        <v>152</v>
      </c>
    </row>
    <row r="890" spans="1:65" s="2" customFormat="1" ht="19.8" customHeight="1">
      <c r="A890" s="40"/>
      <c r="B890" s="41"/>
      <c r="C890" s="267" t="s">
        <v>1277</v>
      </c>
      <c r="D890" s="267" t="s">
        <v>360</v>
      </c>
      <c r="E890" s="268" t="s">
        <v>1278</v>
      </c>
      <c r="F890" s="269" t="s">
        <v>1279</v>
      </c>
      <c r="G890" s="270" t="s">
        <v>363</v>
      </c>
      <c r="H890" s="271">
        <v>443.201</v>
      </c>
      <c r="I890" s="272"/>
      <c r="J890" s="273">
        <f>ROUND(I890*H890,2)</f>
        <v>0</v>
      </c>
      <c r="K890" s="269" t="s">
        <v>19</v>
      </c>
      <c r="L890" s="274"/>
      <c r="M890" s="275" t="s">
        <v>19</v>
      </c>
      <c r="N890" s="276" t="s">
        <v>44</v>
      </c>
      <c r="O890" s="86"/>
      <c r="P890" s="226">
        <f>O890*H890</f>
        <v>0</v>
      </c>
      <c r="Q890" s="226">
        <v>0.001</v>
      </c>
      <c r="R890" s="226">
        <f>Q890*H890</f>
        <v>0.443201</v>
      </c>
      <c r="S890" s="226">
        <v>0</v>
      </c>
      <c r="T890" s="227">
        <f>S890*H890</f>
        <v>0</v>
      </c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  <c r="AE890" s="40"/>
      <c r="AR890" s="228" t="s">
        <v>216</v>
      </c>
      <c r="AT890" s="228" t="s">
        <v>360</v>
      </c>
      <c r="AU890" s="228" t="s">
        <v>81</v>
      </c>
      <c r="AY890" s="19" t="s">
        <v>152</v>
      </c>
      <c r="BE890" s="229">
        <f>IF(N890="základní",J890,0)</f>
        <v>0</v>
      </c>
      <c r="BF890" s="229">
        <f>IF(N890="snížená",J890,0)</f>
        <v>0</v>
      </c>
      <c r="BG890" s="229">
        <f>IF(N890="zákl. přenesená",J890,0)</f>
        <v>0</v>
      </c>
      <c r="BH890" s="229">
        <f>IF(N890="sníž. přenesená",J890,0)</f>
        <v>0</v>
      </c>
      <c r="BI890" s="229">
        <f>IF(N890="nulová",J890,0)</f>
        <v>0</v>
      </c>
      <c r="BJ890" s="19" t="s">
        <v>79</v>
      </c>
      <c r="BK890" s="229">
        <f>ROUND(I890*H890,2)</f>
        <v>0</v>
      </c>
      <c r="BL890" s="19" t="s">
        <v>159</v>
      </c>
      <c r="BM890" s="228" t="s">
        <v>1280</v>
      </c>
    </row>
    <row r="891" spans="1:47" s="2" customFormat="1" ht="12">
      <c r="A891" s="40"/>
      <c r="B891" s="41"/>
      <c r="C891" s="42"/>
      <c r="D891" s="230" t="s">
        <v>161</v>
      </c>
      <c r="E891" s="42"/>
      <c r="F891" s="231" t="s">
        <v>1279</v>
      </c>
      <c r="G891" s="42"/>
      <c r="H891" s="42"/>
      <c r="I891" s="232"/>
      <c r="J891" s="42"/>
      <c r="K891" s="42"/>
      <c r="L891" s="46"/>
      <c r="M891" s="233"/>
      <c r="N891" s="234"/>
      <c r="O891" s="86"/>
      <c r="P891" s="86"/>
      <c r="Q891" s="86"/>
      <c r="R891" s="86"/>
      <c r="S891" s="86"/>
      <c r="T891" s="87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  <c r="AE891" s="40"/>
      <c r="AT891" s="19" t="s">
        <v>161</v>
      </c>
      <c r="AU891" s="19" t="s">
        <v>81</v>
      </c>
    </row>
    <row r="892" spans="1:51" s="13" customFormat="1" ht="12">
      <c r="A892" s="13"/>
      <c r="B892" s="235"/>
      <c r="C892" s="236"/>
      <c r="D892" s="230" t="s">
        <v>163</v>
      </c>
      <c r="E892" s="237" t="s">
        <v>19</v>
      </c>
      <c r="F892" s="238" t="s">
        <v>1281</v>
      </c>
      <c r="G892" s="236"/>
      <c r="H892" s="237" t="s">
        <v>19</v>
      </c>
      <c r="I892" s="239"/>
      <c r="J892" s="236"/>
      <c r="K892" s="236"/>
      <c r="L892" s="240"/>
      <c r="M892" s="241"/>
      <c r="N892" s="242"/>
      <c r="O892" s="242"/>
      <c r="P892" s="242"/>
      <c r="Q892" s="242"/>
      <c r="R892" s="242"/>
      <c r="S892" s="242"/>
      <c r="T892" s="24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T892" s="244" t="s">
        <v>163</v>
      </c>
      <c r="AU892" s="244" t="s">
        <v>81</v>
      </c>
      <c r="AV892" s="13" t="s">
        <v>79</v>
      </c>
      <c r="AW892" s="13" t="s">
        <v>36</v>
      </c>
      <c r="AX892" s="13" t="s">
        <v>73</v>
      </c>
      <c r="AY892" s="244" t="s">
        <v>152</v>
      </c>
    </row>
    <row r="893" spans="1:51" s="13" customFormat="1" ht="12">
      <c r="A893" s="13"/>
      <c r="B893" s="235"/>
      <c r="C893" s="236"/>
      <c r="D893" s="230" t="s">
        <v>163</v>
      </c>
      <c r="E893" s="237" t="s">
        <v>19</v>
      </c>
      <c r="F893" s="238" t="s">
        <v>1030</v>
      </c>
      <c r="G893" s="236"/>
      <c r="H893" s="237" t="s">
        <v>19</v>
      </c>
      <c r="I893" s="239"/>
      <c r="J893" s="236"/>
      <c r="K893" s="236"/>
      <c r="L893" s="240"/>
      <c r="M893" s="241"/>
      <c r="N893" s="242"/>
      <c r="O893" s="242"/>
      <c r="P893" s="242"/>
      <c r="Q893" s="242"/>
      <c r="R893" s="242"/>
      <c r="S893" s="242"/>
      <c r="T893" s="24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T893" s="244" t="s">
        <v>163</v>
      </c>
      <c r="AU893" s="244" t="s">
        <v>81</v>
      </c>
      <c r="AV893" s="13" t="s">
        <v>79</v>
      </c>
      <c r="AW893" s="13" t="s">
        <v>36</v>
      </c>
      <c r="AX893" s="13" t="s">
        <v>73</v>
      </c>
      <c r="AY893" s="244" t="s">
        <v>152</v>
      </c>
    </row>
    <row r="894" spans="1:51" s="14" customFormat="1" ht="12">
      <c r="A894" s="14"/>
      <c r="B894" s="245"/>
      <c r="C894" s="246"/>
      <c r="D894" s="230" t="s">
        <v>163</v>
      </c>
      <c r="E894" s="247" t="s">
        <v>19</v>
      </c>
      <c r="F894" s="248" t="s">
        <v>1282</v>
      </c>
      <c r="G894" s="246"/>
      <c r="H894" s="249">
        <v>443.201</v>
      </c>
      <c r="I894" s="250"/>
      <c r="J894" s="246"/>
      <c r="K894" s="246"/>
      <c r="L894" s="251"/>
      <c r="M894" s="252"/>
      <c r="N894" s="253"/>
      <c r="O894" s="253"/>
      <c r="P894" s="253"/>
      <c r="Q894" s="253"/>
      <c r="R894" s="253"/>
      <c r="S894" s="253"/>
      <c r="T894" s="254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  <c r="AT894" s="255" t="s">
        <v>163</v>
      </c>
      <c r="AU894" s="255" t="s">
        <v>81</v>
      </c>
      <c r="AV894" s="14" t="s">
        <v>81</v>
      </c>
      <c r="AW894" s="14" t="s">
        <v>36</v>
      </c>
      <c r="AX894" s="14" t="s">
        <v>79</v>
      </c>
      <c r="AY894" s="255" t="s">
        <v>152</v>
      </c>
    </row>
    <row r="895" spans="1:65" s="2" customFormat="1" ht="14.4" customHeight="1">
      <c r="A895" s="40"/>
      <c r="B895" s="41"/>
      <c r="C895" s="217" t="s">
        <v>1283</v>
      </c>
      <c r="D895" s="217" t="s">
        <v>154</v>
      </c>
      <c r="E895" s="218" t="s">
        <v>1284</v>
      </c>
      <c r="F895" s="219" t="s">
        <v>1285</v>
      </c>
      <c r="G895" s="220" t="s">
        <v>294</v>
      </c>
      <c r="H895" s="221">
        <v>0.411</v>
      </c>
      <c r="I895" s="222"/>
      <c r="J895" s="223">
        <f>ROUND(I895*H895,2)</f>
        <v>0</v>
      </c>
      <c r="K895" s="219" t="s">
        <v>158</v>
      </c>
      <c r="L895" s="46"/>
      <c r="M895" s="224" t="s">
        <v>19</v>
      </c>
      <c r="N895" s="225" t="s">
        <v>44</v>
      </c>
      <c r="O895" s="86"/>
      <c r="P895" s="226">
        <f>O895*H895</f>
        <v>0</v>
      </c>
      <c r="Q895" s="226">
        <v>0</v>
      </c>
      <c r="R895" s="226">
        <f>Q895*H895</f>
        <v>0</v>
      </c>
      <c r="S895" s="226">
        <v>0</v>
      </c>
      <c r="T895" s="227">
        <f>S895*H895</f>
        <v>0</v>
      </c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  <c r="AE895" s="40"/>
      <c r="AR895" s="228" t="s">
        <v>159</v>
      </c>
      <c r="AT895" s="228" t="s">
        <v>154</v>
      </c>
      <c r="AU895" s="228" t="s">
        <v>81</v>
      </c>
      <c r="AY895" s="19" t="s">
        <v>152</v>
      </c>
      <c r="BE895" s="229">
        <f>IF(N895="základní",J895,0)</f>
        <v>0</v>
      </c>
      <c r="BF895" s="229">
        <f>IF(N895="snížená",J895,0)</f>
        <v>0</v>
      </c>
      <c r="BG895" s="229">
        <f>IF(N895="zákl. přenesená",J895,0)</f>
        <v>0</v>
      </c>
      <c r="BH895" s="229">
        <f>IF(N895="sníž. přenesená",J895,0)</f>
        <v>0</v>
      </c>
      <c r="BI895" s="229">
        <f>IF(N895="nulová",J895,0)</f>
        <v>0</v>
      </c>
      <c r="BJ895" s="19" t="s">
        <v>79</v>
      </c>
      <c r="BK895" s="229">
        <f>ROUND(I895*H895,2)</f>
        <v>0</v>
      </c>
      <c r="BL895" s="19" t="s">
        <v>159</v>
      </c>
      <c r="BM895" s="228" t="s">
        <v>1286</v>
      </c>
    </row>
    <row r="896" spans="1:47" s="2" customFormat="1" ht="12">
      <c r="A896" s="40"/>
      <c r="B896" s="41"/>
      <c r="C896" s="42"/>
      <c r="D896" s="230" t="s">
        <v>161</v>
      </c>
      <c r="E896" s="42"/>
      <c r="F896" s="231" t="s">
        <v>1287</v>
      </c>
      <c r="G896" s="42"/>
      <c r="H896" s="42"/>
      <c r="I896" s="232"/>
      <c r="J896" s="42"/>
      <c r="K896" s="42"/>
      <c r="L896" s="46"/>
      <c r="M896" s="277"/>
      <c r="N896" s="278"/>
      <c r="O896" s="279"/>
      <c r="P896" s="279"/>
      <c r="Q896" s="279"/>
      <c r="R896" s="279"/>
      <c r="S896" s="279"/>
      <c r="T896" s="28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  <c r="AE896" s="40"/>
      <c r="AT896" s="19" t="s">
        <v>161</v>
      </c>
      <c r="AU896" s="19" t="s">
        <v>81</v>
      </c>
    </row>
    <row r="897" spans="1:31" s="2" customFormat="1" ht="6.95" customHeight="1">
      <c r="A897" s="40"/>
      <c r="B897" s="61"/>
      <c r="C897" s="62"/>
      <c r="D897" s="62"/>
      <c r="E897" s="62"/>
      <c r="F897" s="62"/>
      <c r="G897" s="62"/>
      <c r="H897" s="62"/>
      <c r="I897" s="62"/>
      <c r="J897" s="62"/>
      <c r="K897" s="62"/>
      <c r="L897" s="46"/>
      <c r="M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  <c r="AE897" s="40"/>
    </row>
  </sheetData>
  <sheetProtection password="CC35" sheet="1" objects="1" scenarios="1" formatColumns="0" formatRows="0" autoFilter="0"/>
  <autoFilter ref="C101:K896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90:H90"/>
    <mergeCell ref="E92:H92"/>
    <mergeCell ref="E94:H9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4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95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81</v>
      </c>
    </row>
    <row r="4" spans="2:46" s="1" customFormat="1" ht="24.95" customHeight="1">
      <c r="B4" s="22"/>
      <c r="D4" s="143" t="s">
        <v>110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4.4" customHeight="1">
      <c r="B7" s="22"/>
      <c r="E7" s="146" t="str">
        <f>'Rekapitulace stavby'!K6</f>
        <v>Realizace SZ navržených v KoPÚ Brušperk - I. etapa</v>
      </c>
      <c r="F7" s="145"/>
      <c r="G7" s="145"/>
      <c r="H7" s="145"/>
      <c r="L7" s="22"/>
    </row>
    <row r="8" spans="2:12" ht="12">
      <c r="B8" s="22"/>
      <c r="D8" s="145" t="s">
        <v>111</v>
      </c>
      <c r="L8" s="22"/>
    </row>
    <row r="9" spans="2:12" s="1" customFormat="1" ht="14.4" customHeight="1">
      <c r="B9" s="22"/>
      <c r="E9" s="146" t="s">
        <v>112</v>
      </c>
      <c r="F9" s="1"/>
      <c r="G9" s="1"/>
      <c r="H9" s="1"/>
      <c r="L9" s="22"/>
    </row>
    <row r="10" spans="2:12" s="1" customFormat="1" ht="12" customHeight="1">
      <c r="B10" s="22"/>
      <c r="D10" s="145" t="s">
        <v>113</v>
      </c>
      <c r="L10" s="22"/>
    </row>
    <row r="11" spans="1:31" s="2" customFormat="1" ht="14.4" customHeight="1">
      <c r="A11" s="40"/>
      <c r="B11" s="46"/>
      <c r="C11" s="40"/>
      <c r="D11" s="40"/>
      <c r="E11" s="160" t="s">
        <v>585</v>
      </c>
      <c r="F11" s="40"/>
      <c r="G11" s="40"/>
      <c r="H11" s="40"/>
      <c r="I11" s="40"/>
      <c r="J11" s="40"/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5" t="s">
        <v>1288</v>
      </c>
      <c r="E12" s="40"/>
      <c r="F12" s="40"/>
      <c r="G12" s="40"/>
      <c r="H12" s="40"/>
      <c r="I12" s="40"/>
      <c r="J12" s="40"/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5.6" customHeight="1">
      <c r="A13" s="40"/>
      <c r="B13" s="46"/>
      <c r="C13" s="40"/>
      <c r="D13" s="40"/>
      <c r="E13" s="148" t="s">
        <v>1289</v>
      </c>
      <c r="F13" s="40"/>
      <c r="G13" s="40"/>
      <c r="H13" s="40"/>
      <c r="I13" s="40"/>
      <c r="J13" s="40"/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45" t="s">
        <v>18</v>
      </c>
      <c r="E15" s="40"/>
      <c r="F15" s="135" t="s">
        <v>96</v>
      </c>
      <c r="G15" s="40"/>
      <c r="H15" s="40"/>
      <c r="I15" s="145" t="s">
        <v>20</v>
      </c>
      <c r="J15" s="135" t="s">
        <v>19</v>
      </c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21</v>
      </c>
      <c r="E16" s="40"/>
      <c r="F16" s="135" t="s">
        <v>22</v>
      </c>
      <c r="G16" s="40"/>
      <c r="H16" s="40"/>
      <c r="I16" s="145" t="s">
        <v>23</v>
      </c>
      <c r="J16" s="149" t="str">
        <f>'Rekapitulace stavby'!AN8</f>
        <v>18. 3. 2021</v>
      </c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21.8" customHeight="1">
      <c r="A17" s="40"/>
      <c r="B17" s="46"/>
      <c r="C17" s="40"/>
      <c r="D17" s="40"/>
      <c r="E17" s="40"/>
      <c r="F17" s="40"/>
      <c r="G17" s="40"/>
      <c r="H17" s="40"/>
      <c r="I17" s="150" t="s">
        <v>118</v>
      </c>
      <c r="J17" s="151" t="s">
        <v>587</v>
      </c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45" t="s">
        <v>25</v>
      </c>
      <c r="E18" s="40"/>
      <c r="F18" s="40"/>
      <c r="G18" s="40"/>
      <c r="H18" s="40"/>
      <c r="I18" s="145" t="s">
        <v>26</v>
      </c>
      <c r="J18" s="135" t="s">
        <v>19</v>
      </c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5" t="s">
        <v>28</v>
      </c>
      <c r="F19" s="40"/>
      <c r="G19" s="40"/>
      <c r="H19" s="40"/>
      <c r="I19" s="145" t="s">
        <v>29</v>
      </c>
      <c r="J19" s="135" t="s">
        <v>19</v>
      </c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45" t="s">
        <v>30</v>
      </c>
      <c r="E21" s="40"/>
      <c r="F21" s="40"/>
      <c r="G21" s="40"/>
      <c r="H21" s="40"/>
      <c r="I21" s="145" t="s">
        <v>26</v>
      </c>
      <c r="J21" s="35" t="str">
        <f>'Rekapitulace stavby'!AN13</f>
        <v>Vyplň údaj</v>
      </c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45" t="s">
        <v>29</v>
      </c>
      <c r="J22" s="35" t="str">
        <f>'Rekapitulace stavby'!AN14</f>
        <v>Vyplň údaj</v>
      </c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45" t="s">
        <v>32</v>
      </c>
      <c r="E24" s="40"/>
      <c r="F24" s="40"/>
      <c r="G24" s="40"/>
      <c r="H24" s="40"/>
      <c r="I24" s="145" t="s">
        <v>26</v>
      </c>
      <c r="J24" s="135" t="s">
        <v>19</v>
      </c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8" customHeight="1">
      <c r="A25" s="40"/>
      <c r="B25" s="46"/>
      <c r="C25" s="40"/>
      <c r="D25" s="40"/>
      <c r="E25" s="135" t="s">
        <v>33</v>
      </c>
      <c r="F25" s="40"/>
      <c r="G25" s="40"/>
      <c r="H25" s="40"/>
      <c r="I25" s="145" t="s">
        <v>29</v>
      </c>
      <c r="J25" s="135" t="s">
        <v>19</v>
      </c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12" customHeight="1">
      <c r="A27" s="40"/>
      <c r="B27" s="46"/>
      <c r="C27" s="40"/>
      <c r="D27" s="145" t="s">
        <v>34</v>
      </c>
      <c r="E27" s="40"/>
      <c r="F27" s="40"/>
      <c r="G27" s="40"/>
      <c r="H27" s="40"/>
      <c r="I27" s="145" t="s">
        <v>26</v>
      </c>
      <c r="J27" s="135" t="str">
        <f>IF('Rekapitulace stavby'!AN19="","",'Rekapitulace stavby'!AN19)</f>
        <v/>
      </c>
      <c r="K27" s="40"/>
      <c r="L27" s="147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8" customHeight="1">
      <c r="A28" s="40"/>
      <c r="B28" s="46"/>
      <c r="C28" s="40"/>
      <c r="D28" s="40"/>
      <c r="E28" s="135" t="str">
        <f>IF('Rekapitulace stavby'!E20="","",'Rekapitulace stavby'!E20)</f>
        <v xml:space="preserve"> </v>
      </c>
      <c r="F28" s="40"/>
      <c r="G28" s="40"/>
      <c r="H28" s="40"/>
      <c r="I28" s="145" t="s">
        <v>29</v>
      </c>
      <c r="J28" s="135" t="str">
        <f>IF('Rekapitulace stavby'!AN20="","",'Rekapitulace stavby'!AN20)</f>
        <v/>
      </c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40"/>
      <c r="E29" s="40"/>
      <c r="F29" s="40"/>
      <c r="G29" s="40"/>
      <c r="H29" s="40"/>
      <c r="I29" s="40"/>
      <c r="J29" s="40"/>
      <c r="K29" s="40"/>
      <c r="L29" s="14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 customHeight="1">
      <c r="A30" s="40"/>
      <c r="B30" s="46"/>
      <c r="C30" s="40"/>
      <c r="D30" s="145" t="s">
        <v>37</v>
      </c>
      <c r="E30" s="40"/>
      <c r="F30" s="40"/>
      <c r="G30" s="40"/>
      <c r="H30" s="40"/>
      <c r="I30" s="40"/>
      <c r="J30" s="40"/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8" customFormat="1" ht="48" customHeight="1">
      <c r="A31" s="152"/>
      <c r="B31" s="153"/>
      <c r="C31" s="152"/>
      <c r="D31" s="152"/>
      <c r="E31" s="154" t="s">
        <v>120</v>
      </c>
      <c r="F31" s="154"/>
      <c r="G31" s="154"/>
      <c r="H31" s="154"/>
      <c r="I31" s="152"/>
      <c r="J31" s="152"/>
      <c r="K31" s="152"/>
      <c r="L31" s="155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</row>
    <row r="32" spans="1:31" s="2" customFormat="1" ht="6.95" customHeight="1">
      <c r="A32" s="40"/>
      <c r="B32" s="46"/>
      <c r="C32" s="40"/>
      <c r="D32" s="40"/>
      <c r="E32" s="40"/>
      <c r="F32" s="40"/>
      <c r="G32" s="40"/>
      <c r="H32" s="40"/>
      <c r="I32" s="40"/>
      <c r="J32" s="40"/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6"/>
      <c r="E33" s="156"/>
      <c r="F33" s="156"/>
      <c r="G33" s="156"/>
      <c r="H33" s="156"/>
      <c r="I33" s="156"/>
      <c r="J33" s="156"/>
      <c r="K33" s="156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6"/>
      <c r="C34" s="40"/>
      <c r="D34" s="157" t="s">
        <v>39</v>
      </c>
      <c r="E34" s="40"/>
      <c r="F34" s="40"/>
      <c r="G34" s="40"/>
      <c r="H34" s="40"/>
      <c r="I34" s="40"/>
      <c r="J34" s="158">
        <f>ROUND(J97,2)</f>
        <v>0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6"/>
      <c r="C35" s="40"/>
      <c r="D35" s="156"/>
      <c r="E35" s="156"/>
      <c r="F35" s="156"/>
      <c r="G35" s="156"/>
      <c r="H35" s="156"/>
      <c r="I35" s="156"/>
      <c r="J35" s="156"/>
      <c r="K35" s="156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40"/>
      <c r="F36" s="159" t="s">
        <v>41</v>
      </c>
      <c r="G36" s="40"/>
      <c r="H36" s="40"/>
      <c r="I36" s="159" t="s">
        <v>40</v>
      </c>
      <c r="J36" s="159" t="s">
        <v>42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60" t="s">
        <v>43</v>
      </c>
      <c r="E37" s="145" t="s">
        <v>44</v>
      </c>
      <c r="F37" s="161">
        <f>ROUND((SUM(BE97:BE233)),2)</f>
        <v>0</v>
      </c>
      <c r="G37" s="40"/>
      <c r="H37" s="40"/>
      <c r="I37" s="162">
        <v>0.21</v>
      </c>
      <c r="J37" s="161">
        <f>ROUND(((SUM(BE97:BE233))*I37),2)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5" t="s">
        <v>45</v>
      </c>
      <c r="F38" s="161">
        <f>ROUND((SUM(BF97:BF233)),2)</f>
        <v>0</v>
      </c>
      <c r="G38" s="40"/>
      <c r="H38" s="40"/>
      <c r="I38" s="162">
        <v>0.15</v>
      </c>
      <c r="J38" s="161">
        <f>ROUND(((SUM(BF97:BF233))*I38),2)</f>
        <v>0</v>
      </c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46</v>
      </c>
      <c r="F39" s="161">
        <f>ROUND((SUM(BG97:BG233)),2)</f>
        <v>0</v>
      </c>
      <c r="G39" s="40"/>
      <c r="H39" s="40"/>
      <c r="I39" s="162">
        <v>0.21</v>
      </c>
      <c r="J39" s="161">
        <f>0</f>
        <v>0</v>
      </c>
      <c r="K39" s="40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6"/>
      <c r="C40" s="40"/>
      <c r="D40" s="40"/>
      <c r="E40" s="145" t="s">
        <v>47</v>
      </c>
      <c r="F40" s="161">
        <f>ROUND((SUM(BH97:BH233)),2)</f>
        <v>0</v>
      </c>
      <c r="G40" s="40"/>
      <c r="H40" s="40"/>
      <c r="I40" s="162">
        <v>0.15</v>
      </c>
      <c r="J40" s="161">
        <f>0</f>
        <v>0</v>
      </c>
      <c r="K40" s="40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6"/>
      <c r="C41" s="40"/>
      <c r="D41" s="40"/>
      <c r="E41" s="145" t="s">
        <v>48</v>
      </c>
      <c r="F41" s="161">
        <f>ROUND((SUM(BI97:BI233)),2)</f>
        <v>0</v>
      </c>
      <c r="G41" s="40"/>
      <c r="H41" s="40"/>
      <c r="I41" s="162">
        <v>0</v>
      </c>
      <c r="J41" s="161">
        <f>0</f>
        <v>0</v>
      </c>
      <c r="K41" s="40"/>
      <c r="L41" s="147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147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6"/>
      <c r="C43" s="163"/>
      <c r="D43" s="164" t="s">
        <v>49</v>
      </c>
      <c r="E43" s="165"/>
      <c r="F43" s="165"/>
      <c r="G43" s="166" t="s">
        <v>50</v>
      </c>
      <c r="H43" s="167" t="s">
        <v>51</v>
      </c>
      <c r="I43" s="165"/>
      <c r="J43" s="168">
        <f>SUM(J34:J41)</f>
        <v>0</v>
      </c>
      <c r="K43" s="169"/>
      <c r="L43" s="147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170"/>
      <c r="C44" s="171"/>
      <c r="D44" s="171"/>
      <c r="E44" s="171"/>
      <c r="F44" s="171"/>
      <c r="G44" s="171"/>
      <c r="H44" s="171"/>
      <c r="I44" s="171"/>
      <c r="J44" s="171"/>
      <c r="K44" s="171"/>
      <c r="L44" s="14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pans="1:31" s="2" customFormat="1" ht="6.95" customHeight="1">
      <c r="A48" s="40"/>
      <c r="B48" s="172"/>
      <c r="C48" s="173"/>
      <c r="D48" s="173"/>
      <c r="E48" s="173"/>
      <c r="F48" s="173"/>
      <c r="G48" s="173"/>
      <c r="H48" s="173"/>
      <c r="I48" s="173"/>
      <c r="J48" s="173"/>
      <c r="K48" s="173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24.95" customHeight="1">
      <c r="A49" s="40"/>
      <c r="B49" s="41"/>
      <c r="C49" s="25" t="s">
        <v>121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6.95" customHeight="1">
      <c r="A50" s="40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42"/>
      <c r="J51" s="42"/>
      <c r="K51" s="42"/>
      <c r="L51" s="14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4.4" customHeight="1">
      <c r="A52" s="40"/>
      <c r="B52" s="41"/>
      <c r="C52" s="42"/>
      <c r="D52" s="42"/>
      <c r="E52" s="174" t="str">
        <f>E7</f>
        <v>Realizace SZ navržených v KoPÚ Brušperk - I. etapa</v>
      </c>
      <c r="F52" s="34"/>
      <c r="G52" s="34"/>
      <c r="H52" s="34"/>
      <c r="I52" s="42"/>
      <c r="J52" s="42"/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2:12" s="1" customFormat="1" ht="12" customHeight="1">
      <c r="B53" s="23"/>
      <c r="C53" s="34" t="s">
        <v>111</v>
      </c>
      <c r="D53" s="24"/>
      <c r="E53" s="24"/>
      <c r="F53" s="24"/>
      <c r="G53" s="24"/>
      <c r="H53" s="24"/>
      <c r="I53" s="24"/>
      <c r="J53" s="24"/>
      <c r="K53" s="24"/>
      <c r="L53" s="22"/>
    </row>
    <row r="54" spans="2:12" s="1" customFormat="1" ht="14.4" customHeight="1">
      <c r="B54" s="23"/>
      <c r="C54" s="24"/>
      <c r="D54" s="24"/>
      <c r="E54" s="174" t="s">
        <v>112</v>
      </c>
      <c r="F54" s="24"/>
      <c r="G54" s="24"/>
      <c r="H54" s="24"/>
      <c r="I54" s="24"/>
      <c r="J54" s="24"/>
      <c r="K54" s="24"/>
      <c r="L54" s="22"/>
    </row>
    <row r="55" spans="2:12" s="1" customFormat="1" ht="12" customHeight="1">
      <c r="B55" s="23"/>
      <c r="C55" s="34" t="s">
        <v>113</v>
      </c>
      <c r="D55" s="24"/>
      <c r="E55" s="24"/>
      <c r="F55" s="24"/>
      <c r="G55" s="24"/>
      <c r="H55" s="24"/>
      <c r="I55" s="24"/>
      <c r="J55" s="24"/>
      <c r="K55" s="24"/>
      <c r="L55" s="22"/>
    </row>
    <row r="56" spans="1:31" s="2" customFormat="1" ht="14.4" customHeight="1">
      <c r="A56" s="40"/>
      <c r="B56" s="41"/>
      <c r="C56" s="42"/>
      <c r="D56" s="42"/>
      <c r="E56" s="292" t="s">
        <v>585</v>
      </c>
      <c r="F56" s="42"/>
      <c r="G56" s="42"/>
      <c r="H56" s="42"/>
      <c r="I56" s="42"/>
      <c r="J56" s="42"/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2" customHeight="1">
      <c r="A57" s="40"/>
      <c r="B57" s="41"/>
      <c r="C57" s="34" t="s">
        <v>1288</v>
      </c>
      <c r="D57" s="42"/>
      <c r="E57" s="42"/>
      <c r="F57" s="42"/>
      <c r="G57" s="42"/>
      <c r="H57" s="42"/>
      <c r="I57" s="42"/>
      <c r="J57" s="42"/>
      <c r="K57" s="42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5.6" customHeight="1">
      <c r="A58" s="40"/>
      <c r="B58" s="41"/>
      <c r="C58" s="42"/>
      <c r="D58" s="42"/>
      <c r="E58" s="71" t="str">
        <f>E13</f>
        <v>01 - Následná péče - 1.rok</v>
      </c>
      <c r="F58" s="42"/>
      <c r="G58" s="42"/>
      <c r="H58" s="42"/>
      <c r="I58" s="42"/>
      <c r="J58" s="42"/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6.95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2" customHeight="1">
      <c r="A60" s="40"/>
      <c r="B60" s="41"/>
      <c r="C60" s="34" t="s">
        <v>21</v>
      </c>
      <c r="D60" s="42"/>
      <c r="E60" s="42"/>
      <c r="F60" s="29" t="str">
        <f>F16</f>
        <v>Brušperk</v>
      </c>
      <c r="G60" s="42"/>
      <c r="H60" s="42"/>
      <c r="I60" s="34" t="s">
        <v>23</v>
      </c>
      <c r="J60" s="74" t="str">
        <f>IF(J16="","",J16)</f>
        <v>18. 3. 2021</v>
      </c>
      <c r="K60" s="42"/>
      <c r="L60" s="147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47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40.8" customHeight="1">
      <c r="A62" s="40"/>
      <c r="B62" s="41"/>
      <c r="C62" s="34" t="s">
        <v>25</v>
      </c>
      <c r="D62" s="42"/>
      <c r="E62" s="42"/>
      <c r="F62" s="29" t="str">
        <f>E19</f>
        <v>ČR-Státní pozemkový úřad ,</v>
      </c>
      <c r="G62" s="42"/>
      <c r="H62" s="42"/>
      <c r="I62" s="34" t="s">
        <v>32</v>
      </c>
      <c r="J62" s="38" t="str">
        <f>E25</f>
        <v xml:space="preserve">AgPOL  s.r.o.,Jungmanova 153/12,Olomouc</v>
      </c>
      <c r="K62" s="42"/>
      <c r="L62" s="147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15.6" customHeight="1">
      <c r="A63" s="40"/>
      <c r="B63" s="41"/>
      <c r="C63" s="34" t="s">
        <v>30</v>
      </c>
      <c r="D63" s="42"/>
      <c r="E63" s="42"/>
      <c r="F63" s="29" t="str">
        <f>IF(E22="","",E22)</f>
        <v>Vyplň údaj</v>
      </c>
      <c r="G63" s="42"/>
      <c r="H63" s="42"/>
      <c r="I63" s="34" t="s">
        <v>34</v>
      </c>
      <c r="J63" s="38" t="str">
        <f>E28</f>
        <v xml:space="preserve"> </v>
      </c>
      <c r="K63" s="42"/>
      <c r="L63" s="14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10.3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47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29.25" customHeight="1">
      <c r="A65" s="40"/>
      <c r="B65" s="41"/>
      <c r="C65" s="175" t="s">
        <v>122</v>
      </c>
      <c r="D65" s="176"/>
      <c r="E65" s="176"/>
      <c r="F65" s="176"/>
      <c r="G65" s="176"/>
      <c r="H65" s="176"/>
      <c r="I65" s="176"/>
      <c r="J65" s="177" t="s">
        <v>123</v>
      </c>
      <c r="K65" s="176"/>
      <c r="L65" s="147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10.3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7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47" s="2" customFormat="1" ht="22.8" customHeight="1">
      <c r="A67" s="40"/>
      <c r="B67" s="41"/>
      <c r="C67" s="178" t="s">
        <v>71</v>
      </c>
      <c r="D67" s="42"/>
      <c r="E67" s="42"/>
      <c r="F67" s="42"/>
      <c r="G67" s="42"/>
      <c r="H67" s="42"/>
      <c r="I67" s="42"/>
      <c r="J67" s="104">
        <f>J97</f>
        <v>0</v>
      </c>
      <c r="K67" s="42"/>
      <c r="L67" s="147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124</v>
      </c>
    </row>
    <row r="68" spans="1:31" s="9" customFormat="1" ht="24.95" customHeight="1">
      <c r="A68" s="9"/>
      <c r="B68" s="179"/>
      <c r="C68" s="180"/>
      <c r="D68" s="181" t="s">
        <v>125</v>
      </c>
      <c r="E68" s="182"/>
      <c r="F68" s="182"/>
      <c r="G68" s="182"/>
      <c r="H68" s="182"/>
      <c r="I68" s="182"/>
      <c r="J68" s="183">
        <f>J98</f>
        <v>0</v>
      </c>
      <c r="K68" s="180"/>
      <c r="L68" s="184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85"/>
      <c r="C69" s="127"/>
      <c r="D69" s="186" t="s">
        <v>126</v>
      </c>
      <c r="E69" s="187"/>
      <c r="F69" s="187"/>
      <c r="G69" s="187"/>
      <c r="H69" s="187"/>
      <c r="I69" s="187"/>
      <c r="J69" s="188">
        <f>J99</f>
        <v>0</v>
      </c>
      <c r="K69" s="127"/>
      <c r="L69" s="18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5"/>
      <c r="C70" s="127"/>
      <c r="D70" s="186" t="s">
        <v>1290</v>
      </c>
      <c r="E70" s="187"/>
      <c r="F70" s="187"/>
      <c r="G70" s="187"/>
      <c r="H70" s="187"/>
      <c r="I70" s="187"/>
      <c r="J70" s="188">
        <f>J100</f>
        <v>0</v>
      </c>
      <c r="K70" s="127"/>
      <c r="L70" s="18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5"/>
      <c r="C71" s="127"/>
      <c r="D71" s="186" t="s">
        <v>136</v>
      </c>
      <c r="E71" s="187"/>
      <c r="F71" s="187"/>
      <c r="G71" s="187"/>
      <c r="H71" s="187"/>
      <c r="I71" s="187"/>
      <c r="J71" s="188">
        <f>J218</f>
        <v>0</v>
      </c>
      <c r="K71" s="127"/>
      <c r="L71" s="18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9" customFormat="1" ht="24.95" customHeight="1">
      <c r="A72" s="9"/>
      <c r="B72" s="179"/>
      <c r="C72" s="180"/>
      <c r="D72" s="181" t="s">
        <v>592</v>
      </c>
      <c r="E72" s="182"/>
      <c r="F72" s="182"/>
      <c r="G72" s="182"/>
      <c r="H72" s="182"/>
      <c r="I72" s="182"/>
      <c r="J72" s="183">
        <f>J222</f>
        <v>0</v>
      </c>
      <c r="K72" s="180"/>
      <c r="L72" s="184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10" customFormat="1" ht="19.9" customHeight="1">
      <c r="A73" s="10"/>
      <c r="B73" s="185"/>
      <c r="C73" s="127"/>
      <c r="D73" s="186" t="s">
        <v>593</v>
      </c>
      <c r="E73" s="187"/>
      <c r="F73" s="187"/>
      <c r="G73" s="187"/>
      <c r="H73" s="187"/>
      <c r="I73" s="187"/>
      <c r="J73" s="188">
        <f>J223</f>
        <v>0</v>
      </c>
      <c r="K73" s="127"/>
      <c r="L73" s="189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2" customFormat="1" ht="21.8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4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14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9" spans="1:31" s="2" customFormat="1" ht="6.95" customHeight="1">
      <c r="A79" s="40"/>
      <c r="B79" s="63"/>
      <c r="C79" s="64"/>
      <c r="D79" s="64"/>
      <c r="E79" s="64"/>
      <c r="F79" s="64"/>
      <c r="G79" s="64"/>
      <c r="H79" s="64"/>
      <c r="I79" s="64"/>
      <c r="J79" s="64"/>
      <c r="K79" s="64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24.95" customHeight="1">
      <c r="A80" s="40"/>
      <c r="B80" s="41"/>
      <c r="C80" s="25" t="s">
        <v>137</v>
      </c>
      <c r="D80" s="42"/>
      <c r="E80" s="42"/>
      <c r="F80" s="42"/>
      <c r="G80" s="42"/>
      <c r="H80" s="42"/>
      <c r="I80" s="42"/>
      <c r="J80" s="42"/>
      <c r="K80" s="42"/>
      <c r="L80" s="14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4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4" t="s">
        <v>16</v>
      </c>
      <c r="D82" s="42"/>
      <c r="E82" s="42"/>
      <c r="F82" s="42"/>
      <c r="G82" s="42"/>
      <c r="H82" s="42"/>
      <c r="I82" s="42"/>
      <c r="J82" s="42"/>
      <c r="K82" s="42"/>
      <c r="L82" s="14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4.4" customHeight="1">
      <c r="A83" s="40"/>
      <c r="B83" s="41"/>
      <c r="C83" s="42"/>
      <c r="D83" s="42"/>
      <c r="E83" s="174" t="str">
        <f>E7</f>
        <v>Realizace SZ navržených v KoPÚ Brušperk - I. etapa</v>
      </c>
      <c r="F83" s="34"/>
      <c r="G83" s="34"/>
      <c r="H83" s="34"/>
      <c r="I83" s="42"/>
      <c r="J83" s="42"/>
      <c r="K83" s="42"/>
      <c r="L83" s="14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2:12" s="1" customFormat="1" ht="12" customHeight="1">
      <c r="B84" s="23"/>
      <c r="C84" s="34" t="s">
        <v>111</v>
      </c>
      <c r="D84" s="24"/>
      <c r="E84" s="24"/>
      <c r="F84" s="24"/>
      <c r="G84" s="24"/>
      <c r="H84" s="24"/>
      <c r="I84" s="24"/>
      <c r="J84" s="24"/>
      <c r="K84" s="24"/>
      <c r="L84" s="22"/>
    </row>
    <row r="85" spans="2:12" s="1" customFormat="1" ht="14.4" customHeight="1">
      <c r="B85" s="23"/>
      <c r="C85" s="24"/>
      <c r="D85" s="24"/>
      <c r="E85" s="174" t="s">
        <v>112</v>
      </c>
      <c r="F85" s="24"/>
      <c r="G85" s="24"/>
      <c r="H85" s="24"/>
      <c r="I85" s="24"/>
      <c r="J85" s="24"/>
      <c r="K85" s="24"/>
      <c r="L85" s="22"/>
    </row>
    <row r="86" spans="2:12" s="1" customFormat="1" ht="12" customHeight="1">
      <c r="B86" s="23"/>
      <c r="C86" s="34" t="s">
        <v>113</v>
      </c>
      <c r="D86" s="24"/>
      <c r="E86" s="24"/>
      <c r="F86" s="24"/>
      <c r="G86" s="24"/>
      <c r="H86" s="24"/>
      <c r="I86" s="24"/>
      <c r="J86" s="24"/>
      <c r="K86" s="24"/>
      <c r="L86" s="22"/>
    </row>
    <row r="87" spans="1:31" s="2" customFormat="1" ht="14.4" customHeight="1">
      <c r="A87" s="40"/>
      <c r="B87" s="41"/>
      <c r="C87" s="42"/>
      <c r="D87" s="42"/>
      <c r="E87" s="292" t="s">
        <v>585</v>
      </c>
      <c r="F87" s="42"/>
      <c r="G87" s="42"/>
      <c r="H87" s="42"/>
      <c r="I87" s="42"/>
      <c r="J87" s="42"/>
      <c r="K87" s="42"/>
      <c r="L87" s="14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2" customHeight="1">
      <c r="A88" s="40"/>
      <c r="B88" s="41"/>
      <c r="C88" s="34" t="s">
        <v>1288</v>
      </c>
      <c r="D88" s="42"/>
      <c r="E88" s="42"/>
      <c r="F88" s="42"/>
      <c r="G88" s="42"/>
      <c r="H88" s="42"/>
      <c r="I88" s="42"/>
      <c r="J88" s="42"/>
      <c r="K88" s="42"/>
      <c r="L88" s="14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5.6" customHeight="1">
      <c r="A89" s="40"/>
      <c r="B89" s="41"/>
      <c r="C89" s="42"/>
      <c r="D89" s="42"/>
      <c r="E89" s="71" t="str">
        <f>E13</f>
        <v>01 - Následná péče - 1.rok</v>
      </c>
      <c r="F89" s="42"/>
      <c r="G89" s="42"/>
      <c r="H89" s="42"/>
      <c r="I89" s="42"/>
      <c r="J89" s="42"/>
      <c r="K89" s="42"/>
      <c r="L89" s="14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4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2" customHeight="1">
      <c r="A91" s="40"/>
      <c r="B91" s="41"/>
      <c r="C91" s="34" t="s">
        <v>21</v>
      </c>
      <c r="D91" s="42"/>
      <c r="E91" s="42"/>
      <c r="F91" s="29" t="str">
        <f>F16</f>
        <v>Brušperk</v>
      </c>
      <c r="G91" s="42"/>
      <c r="H91" s="42"/>
      <c r="I91" s="34" t="s">
        <v>23</v>
      </c>
      <c r="J91" s="74" t="str">
        <f>IF(J16="","",J16)</f>
        <v>18. 3. 2021</v>
      </c>
      <c r="K91" s="42"/>
      <c r="L91" s="147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6.95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147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40.8" customHeight="1">
      <c r="A93" s="40"/>
      <c r="B93" s="41"/>
      <c r="C93" s="34" t="s">
        <v>25</v>
      </c>
      <c r="D93" s="42"/>
      <c r="E93" s="42"/>
      <c r="F93" s="29" t="str">
        <f>E19</f>
        <v>ČR-Státní pozemkový úřad ,</v>
      </c>
      <c r="G93" s="42"/>
      <c r="H93" s="42"/>
      <c r="I93" s="34" t="s">
        <v>32</v>
      </c>
      <c r="J93" s="38" t="str">
        <f>E25</f>
        <v xml:space="preserve">AgPOL  s.r.o.,Jungmanova 153/12,Olomouc</v>
      </c>
      <c r="K93" s="42"/>
      <c r="L93" s="147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15.6" customHeight="1">
      <c r="A94" s="40"/>
      <c r="B94" s="41"/>
      <c r="C94" s="34" t="s">
        <v>30</v>
      </c>
      <c r="D94" s="42"/>
      <c r="E94" s="42"/>
      <c r="F94" s="29" t="str">
        <f>IF(E22="","",E22)</f>
        <v>Vyplň údaj</v>
      </c>
      <c r="G94" s="42"/>
      <c r="H94" s="42"/>
      <c r="I94" s="34" t="s">
        <v>34</v>
      </c>
      <c r="J94" s="38" t="str">
        <f>E28</f>
        <v xml:space="preserve"> </v>
      </c>
      <c r="K94" s="42"/>
      <c r="L94" s="147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147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11" customFormat="1" ht="29.25" customHeight="1">
      <c r="A96" s="190"/>
      <c r="B96" s="191"/>
      <c r="C96" s="192" t="s">
        <v>138</v>
      </c>
      <c r="D96" s="193" t="s">
        <v>58</v>
      </c>
      <c r="E96" s="193" t="s">
        <v>54</v>
      </c>
      <c r="F96" s="193" t="s">
        <v>55</v>
      </c>
      <c r="G96" s="193" t="s">
        <v>139</v>
      </c>
      <c r="H96" s="193" t="s">
        <v>140</v>
      </c>
      <c r="I96" s="193" t="s">
        <v>141</v>
      </c>
      <c r="J96" s="193" t="s">
        <v>123</v>
      </c>
      <c r="K96" s="194" t="s">
        <v>142</v>
      </c>
      <c r="L96" s="195"/>
      <c r="M96" s="94" t="s">
        <v>19</v>
      </c>
      <c r="N96" s="95" t="s">
        <v>43</v>
      </c>
      <c r="O96" s="95" t="s">
        <v>143</v>
      </c>
      <c r="P96" s="95" t="s">
        <v>144</v>
      </c>
      <c r="Q96" s="95" t="s">
        <v>145</v>
      </c>
      <c r="R96" s="95" t="s">
        <v>146</v>
      </c>
      <c r="S96" s="95" t="s">
        <v>147</v>
      </c>
      <c r="T96" s="96" t="s">
        <v>148</v>
      </c>
      <c r="U96" s="190"/>
      <c r="V96" s="190"/>
      <c r="W96" s="190"/>
      <c r="X96" s="190"/>
      <c r="Y96" s="190"/>
      <c r="Z96" s="190"/>
      <c r="AA96" s="190"/>
      <c r="AB96" s="190"/>
      <c r="AC96" s="190"/>
      <c r="AD96" s="190"/>
      <c r="AE96" s="190"/>
    </row>
    <row r="97" spans="1:63" s="2" customFormat="1" ht="22.8" customHeight="1">
      <c r="A97" s="40"/>
      <c r="B97" s="41"/>
      <c r="C97" s="101" t="s">
        <v>149</v>
      </c>
      <c r="D97" s="42"/>
      <c r="E97" s="42"/>
      <c r="F97" s="42"/>
      <c r="G97" s="42"/>
      <c r="H97" s="42"/>
      <c r="I97" s="42"/>
      <c r="J97" s="196">
        <f>BK97</f>
        <v>0</v>
      </c>
      <c r="K97" s="42"/>
      <c r="L97" s="46"/>
      <c r="M97" s="97"/>
      <c r="N97" s="197"/>
      <c r="O97" s="98"/>
      <c r="P97" s="198">
        <f>P98+P222</f>
        <v>0</v>
      </c>
      <c r="Q97" s="98"/>
      <c r="R97" s="198">
        <f>R98+R222</f>
        <v>0.002698</v>
      </c>
      <c r="S97" s="98"/>
      <c r="T97" s="199">
        <f>T98+T222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72</v>
      </c>
      <c r="AU97" s="19" t="s">
        <v>124</v>
      </c>
      <c r="BK97" s="200">
        <f>BK98+BK222</f>
        <v>0</v>
      </c>
    </row>
    <row r="98" spans="1:63" s="12" customFormat="1" ht="25.9" customHeight="1">
      <c r="A98" s="12"/>
      <c r="B98" s="201"/>
      <c r="C98" s="202"/>
      <c r="D98" s="203" t="s">
        <v>72</v>
      </c>
      <c r="E98" s="204" t="s">
        <v>150</v>
      </c>
      <c r="F98" s="204" t="s">
        <v>151</v>
      </c>
      <c r="G98" s="202"/>
      <c r="H98" s="202"/>
      <c r="I98" s="205"/>
      <c r="J98" s="206">
        <f>BK98</f>
        <v>0</v>
      </c>
      <c r="K98" s="202"/>
      <c r="L98" s="207"/>
      <c r="M98" s="208"/>
      <c r="N98" s="209"/>
      <c r="O98" s="209"/>
      <c r="P98" s="210">
        <f>P99+P100+P218</f>
        <v>0</v>
      </c>
      <c r="Q98" s="209"/>
      <c r="R98" s="210">
        <f>R99+R100+R218</f>
        <v>0.002473</v>
      </c>
      <c r="S98" s="209"/>
      <c r="T98" s="211">
        <f>T99+T100+T218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12" t="s">
        <v>79</v>
      </c>
      <c r="AT98" s="213" t="s">
        <v>72</v>
      </c>
      <c r="AU98" s="213" t="s">
        <v>73</v>
      </c>
      <c r="AY98" s="212" t="s">
        <v>152</v>
      </c>
      <c r="BK98" s="214">
        <f>BK99+BK100+BK218</f>
        <v>0</v>
      </c>
    </row>
    <row r="99" spans="1:63" s="12" customFormat="1" ht="22.8" customHeight="1">
      <c r="A99" s="12"/>
      <c r="B99" s="201"/>
      <c r="C99" s="202"/>
      <c r="D99" s="203" t="s">
        <v>72</v>
      </c>
      <c r="E99" s="215" t="s">
        <v>79</v>
      </c>
      <c r="F99" s="215" t="s">
        <v>153</v>
      </c>
      <c r="G99" s="202"/>
      <c r="H99" s="202"/>
      <c r="I99" s="205"/>
      <c r="J99" s="216">
        <f>BK99</f>
        <v>0</v>
      </c>
      <c r="K99" s="202"/>
      <c r="L99" s="207"/>
      <c r="M99" s="208"/>
      <c r="N99" s="209"/>
      <c r="O99" s="209"/>
      <c r="P99" s="210">
        <v>0</v>
      </c>
      <c r="Q99" s="209"/>
      <c r="R99" s="210">
        <v>0</v>
      </c>
      <c r="S99" s="209"/>
      <c r="T99" s="211"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12" t="s">
        <v>79</v>
      </c>
      <c r="AT99" s="213" t="s">
        <v>72</v>
      </c>
      <c r="AU99" s="213" t="s">
        <v>79</v>
      </c>
      <c r="AY99" s="212" t="s">
        <v>152</v>
      </c>
      <c r="BK99" s="214">
        <v>0</v>
      </c>
    </row>
    <row r="100" spans="1:63" s="12" customFormat="1" ht="22.8" customHeight="1">
      <c r="A100" s="12"/>
      <c r="B100" s="201"/>
      <c r="C100" s="202"/>
      <c r="D100" s="203" t="s">
        <v>72</v>
      </c>
      <c r="E100" s="215" t="s">
        <v>1291</v>
      </c>
      <c r="F100" s="215" t="s">
        <v>1292</v>
      </c>
      <c r="G100" s="202"/>
      <c r="H100" s="202"/>
      <c r="I100" s="205"/>
      <c r="J100" s="216">
        <f>BK100</f>
        <v>0</v>
      </c>
      <c r="K100" s="202"/>
      <c r="L100" s="207"/>
      <c r="M100" s="208"/>
      <c r="N100" s="209"/>
      <c r="O100" s="209"/>
      <c r="P100" s="210">
        <f>SUM(P101:P217)</f>
        <v>0</v>
      </c>
      <c r="Q100" s="209"/>
      <c r="R100" s="210">
        <f>SUM(R101:R217)</f>
        <v>0.002473</v>
      </c>
      <c r="S100" s="209"/>
      <c r="T100" s="211">
        <f>SUM(T101:T217)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12" t="s">
        <v>79</v>
      </c>
      <c r="AT100" s="213" t="s">
        <v>72</v>
      </c>
      <c r="AU100" s="213" t="s">
        <v>79</v>
      </c>
      <c r="AY100" s="212" t="s">
        <v>152</v>
      </c>
      <c r="BK100" s="214">
        <f>SUM(BK101:BK217)</f>
        <v>0</v>
      </c>
    </row>
    <row r="101" spans="1:65" s="2" customFormat="1" ht="14.4" customHeight="1">
      <c r="A101" s="40"/>
      <c r="B101" s="41"/>
      <c r="C101" s="217" t="s">
        <v>79</v>
      </c>
      <c r="D101" s="217" t="s">
        <v>154</v>
      </c>
      <c r="E101" s="218" t="s">
        <v>1293</v>
      </c>
      <c r="F101" s="219" t="s">
        <v>1294</v>
      </c>
      <c r="G101" s="220" t="s">
        <v>869</v>
      </c>
      <c r="H101" s="221">
        <v>0.42</v>
      </c>
      <c r="I101" s="222"/>
      <c r="J101" s="223">
        <f>ROUND(I101*H101,2)</f>
        <v>0</v>
      </c>
      <c r="K101" s="219" t="s">
        <v>158</v>
      </c>
      <c r="L101" s="46"/>
      <c r="M101" s="224" t="s">
        <v>19</v>
      </c>
      <c r="N101" s="225" t="s">
        <v>44</v>
      </c>
      <c r="O101" s="86"/>
      <c r="P101" s="226">
        <f>O101*H101</f>
        <v>0</v>
      </c>
      <c r="Q101" s="226">
        <v>0</v>
      </c>
      <c r="R101" s="226">
        <f>Q101*H101</f>
        <v>0</v>
      </c>
      <c r="S101" s="226">
        <v>0</v>
      </c>
      <c r="T101" s="227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8" t="s">
        <v>159</v>
      </c>
      <c r="AT101" s="228" t="s">
        <v>154</v>
      </c>
      <c r="AU101" s="228" t="s">
        <v>81</v>
      </c>
      <c r="AY101" s="19" t="s">
        <v>152</v>
      </c>
      <c r="BE101" s="229">
        <f>IF(N101="základní",J101,0)</f>
        <v>0</v>
      </c>
      <c r="BF101" s="229">
        <f>IF(N101="snížená",J101,0)</f>
        <v>0</v>
      </c>
      <c r="BG101" s="229">
        <f>IF(N101="zákl. přenesená",J101,0)</f>
        <v>0</v>
      </c>
      <c r="BH101" s="229">
        <f>IF(N101="sníž. přenesená",J101,0)</f>
        <v>0</v>
      </c>
      <c r="BI101" s="229">
        <f>IF(N101="nulová",J101,0)</f>
        <v>0</v>
      </c>
      <c r="BJ101" s="19" t="s">
        <v>79</v>
      </c>
      <c r="BK101" s="229">
        <f>ROUND(I101*H101,2)</f>
        <v>0</v>
      </c>
      <c r="BL101" s="19" t="s">
        <v>159</v>
      </c>
      <c r="BM101" s="228" t="s">
        <v>1295</v>
      </c>
    </row>
    <row r="102" spans="1:47" s="2" customFormat="1" ht="12">
      <c r="A102" s="40"/>
      <c r="B102" s="41"/>
      <c r="C102" s="42"/>
      <c r="D102" s="230" t="s">
        <v>161</v>
      </c>
      <c r="E102" s="42"/>
      <c r="F102" s="231" t="s">
        <v>1296</v>
      </c>
      <c r="G102" s="42"/>
      <c r="H102" s="42"/>
      <c r="I102" s="232"/>
      <c r="J102" s="42"/>
      <c r="K102" s="42"/>
      <c r="L102" s="46"/>
      <c r="M102" s="233"/>
      <c r="N102" s="234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161</v>
      </c>
      <c r="AU102" s="19" t="s">
        <v>81</v>
      </c>
    </row>
    <row r="103" spans="1:51" s="13" customFormat="1" ht="12">
      <c r="A103" s="13"/>
      <c r="B103" s="235"/>
      <c r="C103" s="236"/>
      <c r="D103" s="230" t="s">
        <v>163</v>
      </c>
      <c r="E103" s="237" t="s">
        <v>19</v>
      </c>
      <c r="F103" s="238" t="s">
        <v>803</v>
      </c>
      <c r="G103" s="236"/>
      <c r="H103" s="237" t="s">
        <v>19</v>
      </c>
      <c r="I103" s="239"/>
      <c r="J103" s="236"/>
      <c r="K103" s="236"/>
      <c r="L103" s="240"/>
      <c r="M103" s="241"/>
      <c r="N103" s="242"/>
      <c r="O103" s="242"/>
      <c r="P103" s="242"/>
      <c r="Q103" s="242"/>
      <c r="R103" s="242"/>
      <c r="S103" s="242"/>
      <c r="T103" s="24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4" t="s">
        <v>163</v>
      </c>
      <c r="AU103" s="244" t="s">
        <v>81</v>
      </c>
      <c r="AV103" s="13" t="s">
        <v>79</v>
      </c>
      <c r="AW103" s="13" t="s">
        <v>36</v>
      </c>
      <c r="AX103" s="13" t="s">
        <v>73</v>
      </c>
      <c r="AY103" s="244" t="s">
        <v>152</v>
      </c>
    </row>
    <row r="104" spans="1:51" s="13" customFormat="1" ht="12">
      <c r="A104" s="13"/>
      <c r="B104" s="235"/>
      <c r="C104" s="236"/>
      <c r="D104" s="230" t="s">
        <v>163</v>
      </c>
      <c r="E104" s="237" t="s">
        <v>19</v>
      </c>
      <c r="F104" s="238" t="s">
        <v>1297</v>
      </c>
      <c r="G104" s="236"/>
      <c r="H104" s="237" t="s">
        <v>19</v>
      </c>
      <c r="I104" s="239"/>
      <c r="J104" s="236"/>
      <c r="K104" s="236"/>
      <c r="L104" s="240"/>
      <c r="M104" s="241"/>
      <c r="N104" s="242"/>
      <c r="O104" s="242"/>
      <c r="P104" s="242"/>
      <c r="Q104" s="242"/>
      <c r="R104" s="242"/>
      <c r="S104" s="242"/>
      <c r="T104" s="24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4" t="s">
        <v>163</v>
      </c>
      <c r="AU104" s="244" t="s">
        <v>81</v>
      </c>
      <c r="AV104" s="13" t="s">
        <v>79</v>
      </c>
      <c r="AW104" s="13" t="s">
        <v>36</v>
      </c>
      <c r="AX104" s="13" t="s">
        <v>73</v>
      </c>
      <c r="AY104" s="244" t="s">
        <v>152</v>
      </c>
    </row>
    <row r="105" spans="1:51" s="14" customFormat="1" ht="12">
      <c r="A105" s="14"/>
      <c r="B105" s="245"/>
      <c r="C105" s="246"/>
      <c r="D105" s="230" t="s">
        <v>163</v>
      </c>
      <c r="E105" s="247" t="s">
        <v>19</v>
      </c>
      <c r="F105" s="248" t="s">
        <v>1298</v>
      </c>
      <c r="G105" s="246"/>
      <c r="H105" s="249">
        <v>0.4199604</v>
      </c>
      <c r="I105" s="250"/>
      <c r="J105" s="246"/>
      <c r="K105" s="246"/>
      <c r="L105" s="251"/>
      <c r="M105" s="252"/>
      <c r="N105" s="253"/>
      <c r="O105" s="253"/>
      <c r="P105" s="253"/>
      <c r="Q105" s="253"/>
      <c r="R105" s="253"/>
      <c r="S105" s="253"/>
      <c r="T105" s="25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55" t="s">
        <v>163</v>
      </c>
      <c r="AU105" s="255" t="s">
        <v>81</v>
      </c>
      <c r="AV105" s="14" t="s">
        <v>81</v>
      </c>
      <c r="AW105" s="14" t="s">
        <v>36</v>
      </c>
      <c r="AX105" s="14" t="s">
        <v>73</v>
      </c>
      <c r="AY105" s="255" t="s">
        <v>152</v>
      </c>
    </row>
    <row r="106" spans="1:51" s="15" customFormat="1" ht="12">
      <c r="A106" s="15"/>
      <c r="B106" s="256"/>
      <c r="C106" s="257"/>
      <c r="D106" s="230" t="s">
        <v>163</v>
      </c>
      <c r="E106" s="258" t="s">
        <v>19</v>
      </c>
      <c r="F106" s="259" t="s">
        <v>167</v>
      </c>
      <c r="G106" s="257"/>
      <c r="H106" s="260">
        <v>0.4199604</v>
      </c>
      <c r="I106" s="261"/>
      <c r="J106" s="257"/>
      <c r="K106" s="257"/>
      <c r="L106" s="262"/>
      <c r="M106" s="263"/>
      <c r="N106" s="264"/>
      <c r="O106" s="264"/>
      <c r="P106" s="264"/>
      <c r="Q106" s="264"/>
      <c r="R106" s="264"/>
      <c r="S106" s="264"/>
      <c r="T106" s="26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T106" s="266" t="s">
        <v>163</v>
      </c>
      <c r="AU106" s="266" t="s">
        <v>81</v>
      </c>
      <c r="AV106" s="15" t="s">
        <v>159</v>
      </c>
      <c r="AW106" s="15" t="s">
        <v>36</v>
      </c>
      <c r="AX106" s="15" t="s">
        <v>79</v>
      </c>
      <c r="AY106" s="266" t="s">
        <v>152</v>
      </c>
    </row>
    <row r="107" spans="1:65" s="2" customFormat="1" ht="14.4" customHeight="1">
      <c r="A107" s="40"/>
      <c r="B107" s="41"/>
      <c r="C107" s="217" t="s">
        <v>340</v>
      </c>
      <c r="D107" s="217" t="s">
        <v>154</v>
      </c>
      <c r="E107" s="218" t="s">
        <v>867</v>
      </c>
      <c r="F107" s="219" t="s">
        <v>868</v>
      </c>
      <c r="G107" s="220" t="s">
        <v>869</v>
      </c>
      <c r="H107" s="221">
        <v>0.42</v>
      </c>
      <c r="I107" s="222"/>
      <c r="J107" s="223">
        <f>ROUND(I107*H107,2)</f>
        <v>0</v>
      </c>
      <c r="K107" s="219" t="s">
        <v>158</v>
      </c>
      <c r="L107" s="46"/>
      <c r="M107" s="224" t="s">
        <v>19</v>
      </c>
      <c r="N107" s="225" t="s">
        <v>44</v>
      </c>
      <c r="O107" s="86"/>
      <c r="P107" s="226">
        <f>O107*H107</f>
        <v>0</v>
      </c>
      <c r="Q107" s="226">
        <v>0</v>
      </c>
      <c r="R107" s="226">
        <f>Q107*H107</f>
        <v>0</v>
      </c>
      <c r="S107" s="226">
        <v>0</v>
      </c>
      <c r="T107" s="227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8" t="s">
        <v>159</v>
      </c>
      <c r="AT107" s="228" t="s">
        <v>154</v>
      </c>
      <c r="AU107" s="228" t="s">
        <v>81</v>
      </c>
      <c r="AY107" s="19" t="s">
        <v>152</v>
      </c>
      <c r="BE107" s="229">
        <f>IF(N107="základní",J107,0)</f>
        <v>0</v>
      </c>
      <c r="BF107" s="229">
        <f>IF(N107="snížená",J107,0)</f>
        <v>0</v>
      </c>
      <c r="BG107" s="229">
        <f>IF(N107="zákl. přenesená",J107,0)</f>
        <v>0</v>
      </c>
      <c r="BH107" s="229">
        <f>IF(N107="sníž. přenesená",J107,0)</f>
        <v>0</v>
      </c>
      <c r="BI107" s="229">
        <f>IF(N107="nulová",J107,0)</f>
        <v>0</v>
      </c>
      <c r="BJ107" s="19" t="s">
        <v>79</v>
      </c>
      <c r="BK107" s="229">
        <f>ROUND(I107*H107,2)</f>
        <v>0</v>
      </c>
      <c r="BL107" s="19" t="s">
        <v>159</v>
      </c>
      <c r="BM107" s="228" t="s">
        <v>1299</v>
      </c>
    </row>
    <row r="108" spans="1:47" s="2" customFormat="1" ht="12">
      <c r="A108" s="40"/>
      <c r="B108" s="41"/>
      <c r="C108" s="42"/>
      <c r="D108" s="230" t="s">
        <v>161</v>
      </c>
      <c r="E108" s="42"/>
      <c r="F108" s="231" t="s">
        <v>871</v>
      </c>
      <c r="G108" s="42"/>
      <c r="H108" s="42"/>
      <c r="I108" s="232"/>
      <c r="J108" s="42"/>
      <c r="K108" s="42"/>
      <c r="L108" s="46"/>
      <c r="M108" s="233"/>
      <c r="N108" s="234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161</v>
      </c>
      <c r="AU108" s="19" t="s">
        <v>81</v>
      </c>
    </row>
    <row r="109" spans="1:51" s="13" customFormat="1" ht="12">
      <c r="A109" s="13"/>
      <c r="B109" s="235"/>
      <c r="C109" s="236"/>
      <c r="D109" s="230" t="s">
        <v>163</v>
      </c>
      <c r="E109" s="237" t="s">
        <v>19</v>
      </c>
      <c r="F109" s="238" t="s">
        <v>872</v>
      </c>
      <c r="G109" s="236"/>
      <c r="H109" s="237" t="s">
        <v>19</v>
      </c>
      <c r="I109" s="239"/>
      <c r="J109" s="236"/>
      <c r="K109" s="236"/>
      <c r="L109" s="240"/>
      <c r="M109" s="241"/>
      <c r="N109" s="242"/>
      <c r="O109" s="242"/>
      <c r="P109" s="242"/>
      <c r="Q109" s="242"/>
      <c r="R109" s="242"/>
      <c r="S109" s="242"/>
      <c r="T109" s="24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4" t="s">
        <v>163</v>
      </c>
      <c r="AU109" s="244" t="s">
        <v>81</v>
      </c>
      <c r="AV109" s="13" t="s">
        <v>79</v>
      </c>
      <c r="AW109" s="13" t="s">
        <v>36</v>
      </c>
      <c r="AX109" s="13" t="s">
        <v>73</v>
      </c>
      <c r="AY109" s="244" t="s">
        <v>152</v>
      </c>
    </row>
    <row r="110" spans="1:51" s="14" customFormat="1" ht="12">
      <c r="A110" s="14"/>
      <c r="B110" s="245"/>
      <c r="C110" s="246"/>
      <c r="D110" s="230" t="s">
        <v>163</v>
      </c>
      <c r="E110" s="247" t="s">
        <v>19</v>
      </c>
      <c r="F110" s="248" t="s">
        <v>1300</v>
      </c>
      <c r="G110" s="246"/>
      <c r="H110" s="249">
        <v>0.42</v>
      </c>
      <c r="I110" s="250"/>
      <c r="J110" s="246"/>
      <c r="K110" s="246"/>
      <c r="L110" s="251"/>
      <c r="M110" s="252"/>
      <c r="N110" s="253"/>
      <c r="O110" s="253"/>
      <c r="P110" s="253"/>
      <c r="Q110" s="253"/>
      <c r="R110" s="253"/>
      <c r="S110" s="253"/>
      <c r="T110" s="25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55" t="s">
        <v>163</v>
      </c>
      <c r="AU110" s="255" t="s">
        <v>81</v>
      </c>
      <c r="AV110" s="14" t="s">
        <v>81</v>
      </c>
      <c r="AW110" s="14" t="s">
        <v>36</v>
      </c>
      <c r="AX110" s="14" t="s">
        <v>79</v>
      </c>
      <c r="AY110" s="255" t="s">
        <v>152</v>
      </c>
    </row>
    <row r="111" spans="1:65" s="2" customFormat="1" ht="14.4" customHeight="1">
      <c r="A111" s="40"/>
      <c r="B111" s="41"/>
      <c r="C111" s="217" t="s">
        <v>92</v>
      </c>
      <c r="D111" s="217" t="s">
        <v>154</v>
      </c>
      <c r="E111" s="218" t="s">
        <v>799</v>
      </c>
      <c r="F111" s="219" t="s">
        <v>800</v>
      </c>
      <c r="G111" s="220" t="s">
        <v>212</v>
      </c>
      <c r="H111" s="221">
        <v>0.1</v>
      </c>
      <c r="I111" s="222"/>
      <c r="J111" s="223">
        <f>ROUND(I111*H111,2)</f>
        <v>0</v>
      </c>
      <c r="K111" s="219" t="s">
        <v>158</v>
      </c>
      <c r="L111" s="46"/>
      <c r="M111" s="224" t="s">
        <v>19</v>
      </c>
      <c r="N111" s="225" t="s">
        <v>44</v>
      </c>
      <c r="O111" s="86"/>
      <c r="P111" s="226">
        <f>O111*H111</f>
        <v>0</v>
      </c>
      <c r="Q111" s="226">
        <v>0</v>
      </c>
      <c r="R111" s="226">
        <f>Q111*H111</f>
        <v>0</v>
      </c>
      <c r="S111" s="226">
        <v>0</v>
      </c>
      <c r="T111" s="227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8" t="s">
        <v>159</v>
      </c>
      <c r="AT111" s="228" t="s">
        <v>154</v>
      </c>
      <c r="AU111" s="228" t="s">
        <v>81</v>
      </c>
      <c r="AY111" s="19" t="s">
        <v>152</v>
      </c>
      <c r="BE111" s="229">
        <f>IF(N111="základní",J111,0)</f>
        <v>0</v>
      </c>
      <c r="BF111" s="229">
        <f>IF(N111="snížená",J111,0)</f>
        <v>0</v>
      </c>
      <c r="BG111" s="229">
        <f>IF(N111="zákl. přenesená",J111,0)</f>
        <v>0</v>
      </c>
      <c r="BH111" s="229">
        <f>IF(N111="sníž. přenesená",J111,0)</f>
        <v>0</v>
      </c>
      <c r="BI111" s="229">
        <f>IF(N111="nulová",J111,0)</f>
        <v>0</v>
      </c>
      <c r="BJ111" s="19" t="s">
        <v>79</v>
      </c>
      <c r="BK111" s="229">
        <f>ROUND(I111*H111,2)</f>
        <v>0</v>
      </c>
      <c r="BL111" s="19" t="s">
        <v>159</v>
      </c>
      <c r="BM111" s="228" t="s">
        <v>1301</v>
      </c>
    </row>
    <row r="112" spans="1:47" s="2" customFormat="1" ht="12">
      <c r="A112" s="40"/>
      <c r="B112" s="41"/>
      <c r="C112" s="42"/>
      <c r="D112" s="230" t="s">
        <v>161</v>
      </c>
      <c r="E112" s="42"/>
      <c r="F112" s="231" t="s">
        <v>802</v>
      </c>
      <c r="G112" s="42"/>
      <c r="H112" s="42"/>
      <c r="I112" s="232"/>
      <c r="J112" s="42"/>
      <c r="K112" s="42"/>
      <c r="L112" s="46"/>
      <c r="M112" s="233"/>
      <c r="N112" s="234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161</v>
      </c>
      <c r="AU112" s="19" t="s">
        <v>81</v>
      </c>
    </row>
    <row r="113" spans="1:51" s="13" customFormat="1" ht="12">
      <c r="A113" s="13"/>
      <c r="B113" s="235"/>
      <c r="C113" s="236"/>
      <c r="D113" s="230" t="s">
        <v>163</v>
      </c>
      <c r="E113" s="237" t="s">
        <v>19</v>
      </c>
      <c r="F113" s="238" t="s">
        <v>803</v>
      </c>
      <c r="G113" s="236"/>
      <c r="H113" s="237" t="s">
        <v>19</v>
      </c>
      <c r="I113" s="239"/>
      <c r="J113" s="236"/>
      <c r="K113" s="236"/>
      <c r="L113" s="240"/>
      <c r="M113" s="241"/>
      <c r="N113" s="242"/>
      <c r="O113" s="242"/>
      <c r="P113" s="242"/>
      <c r="Q113" s="242"/>
      <c r="R113" s="242"/>
      <c r="S113" s="242"/>
      <c r="T113" s="24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4" t="s">
        <v>163</v>
      </c>
      <c r="AU113" s="244" t="s">
        <v>81</v>
      </c>
      <c r="AV113" s="13" t="s">
        <v>79</v>
      </c>
      <c r="AW113" s="13" t="s">
        <v>36</v>
      </c>
      <c r="AX113" s="13" t="s">
        <v>73</v>
      </c>
      <c r="AY113" s="244" t="s">
        <v>152</v>
      </c>
    </row>
    <row r="114" spans="1:51" s="13" customFormat="1" ht="12">
      <c r="A114" s="13"/>
      <c r="B114" s="235"/>
      <c r="C114" s="236"/>
      <c r="D114" s="230" t="s">
        <v>163</v>
      </c>
      <c r="E114" s="237" t="s">
        <v>19</v>
      </c>
      <c r="F114" s="238" t="s">
        <v>1297</v>
      </c>
      <c r="G114" s="236"/>
      <c r="H114" s="237" t="s">
        <v>19</v>
      </c>
      <c r="I114" s="239"/>
      <c r="J114" s="236"/>
      <c r="K114" s="236"/>
      <c r="L114" s="240"/>
      <c r="M114" s="241"/>
      <c r="N114" s="242"/>
      <c r="O114" s="242"/>
      <c r="P114" s="242"/>
      <c r="Q114" s="242"/>
      <c r="R114" s="242"/>
      <c r="S114" s="242"/>
      <c r="T114" s="24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4" t="s">
        <v>163</v>
      </c>
      <c r="AU114" s="244" t="s">
        <v>81</v>
      </c>
      <c r="AV114" s="13" t="s">
        <v>79</v>
      </c>
      <c r="AW114" s="13" t="s">
        <v>36</v>
      </c>
      <c r="AX114" s="13" t="s">
        <v>73</v>
      </c>
      <c r="AY114" s="244" t="s">
        <v>152</v>
      </c>
    </row>
    <row r="115" spans="1:51" s="14" customFormat="1" ht="12">
      <c r="A115" s="14"/>
      <c r="B115" s="245"/>
      <c r="C115" s="246"/>
      <c r="D115" s="230" t="s">
        <v>163</v>
      </c>
      <c r="E115" s="247" t="s">
        <v>19</v>
      </c>
      <c r="F115" s="248" t="s">
        <v>883</v>
      </c>
      <c r="G115" s="246"/>
      <c r="H115" s="249">
        <v>0.1</v>
      </c>
      <c r="I115" s="250"/>
      <c r="J115" s="246"/>
      <c r="K115" s="246"/>
      <c r="L115" s="251"/>
      <c r="M115" s="252"/>
      <c r="N115" s="253"/>
      <c r="O115" s="253"/>
      <c r="P115" s="253"/>
      <c r="Q115" s="253"/>
      <c r="R115" s="253"/>
      <c r="S115" s="253"/>
      <c r="T115" s="25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55" t="s">
        <v>163</v>
      </c>
      <c r="AU115" s="255" t="s">
        <v>81</v>
      </c>
      <c r="AV115" s="14" t="s">
        <v>81</v>
      </c>
      <c r="AW115" s="14" t="s">
        <v>36</v>
      </c>
      <c r="AX115" s="14" t="s">
        <v>73</v>
      </c>
      <c r="AY115" s="255" t="s">
        <v>152</v>
      </c>
    </row>
    <row r="116" spans="1:51" s="15" customFormat="1" ht="12">
      <c r="A116" s="15"/>
      <c r="B116" s="256"/>
      <c r="C116" s="257"/>
      <c r="D116" s="230" t="s">
        <v>163</v>
      </c>
      <c r="E116" s="258" t="s">
        <v>19</v>
      </c>
      <c r="F116" s="259" t="s">
        <v>167</v>
      </c>
      <c r="G116" s="257"/>
      <c r="H116" s="260">
        <v>0.1</v>
      </c>
      <c r="I116" s="261"/>
      <c r="J116" s="257"/>
      <c r="K116" s="257"/>
      <c r="L116" s="262"/>
      <c r="M116" s="263"/>
      <c r="N116" s="264"/>
      <c r="O116" s="264"/>
      <c r="P116" s="264"/>
      <c r="Q116" s="264"/>
      <c r="R116" s="264"/>
      <c r="S116" s="264"/>
      <c r="T116" s="26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T116" s="266" t="s">
        <v>163</v>
      </c>
      <c r="AU116" s="266" t="s">
        <v>81</v>
      </c>
      <c r="AV116" s="15" t="s">
        <v>159</v>
      </c>
      <c r="AW116" s="15" t="s">
        <v>36</v>
      </c>
      <c r="AX116" s="15" t="s">
        <v>79</v>
      </c>
      <c r="AY116" s="266" t="s">
        <v>152</v>
      </c>
    </row>
    <row r="117" spans="1:65" s="2" customFormat="1" ht="14.4" customHeight="1">
      <c r="A117" s="40"/>
      <c r="B117" s="41"/>
      <c r="C117" s="217" t="s">
        <v>159</v>
      </c>
      <c r="D117" s="217" t="s">
        <v>154</v>
      </c>
      <c r="E117" s="218" t="s">
        <v>804</v>
      </c>
      <c r="F117" s="219" t="s">
        <v>805</v>
      </c>
      <c r="G117" s="220" t="s">
        <v>212</v>
      </c>
      <c r="H117" s="221">
        <v>0.1</v>
      </c>
      <c r="I117" s="222"/>
      <c r="J117" s="223">
        <f>ROUND(I117*H117,2)</f>
        <v>0</v>
      </c>
      <c r="K117" s="219" t="s">
        <v>158</v>
      </c>
      <c r="L117" s="46"/>
      <c r="M117" s="224" t="s">
        <v>19</v>
      </c>
      <c r="N117" s="225" t="s">
        <v>44</v>
      </c>
      <c r="O117" s="86"/>
      <c r="P117" s="226">
        <f>O117*H117</f>
        <v>0</v>
      </c>
      <c r="Q117" s="226">
        <v>0</v>
      </c>
      <c r="R117" s="226">
        <f>Q117*H117</f>
        <v>0</v>
      </c>
      <c r="S117" s="226">
        <v>0</v>
      </c>
      <c r="T117" s="227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8" t="s">
        <v>159</v>
      </c>
      <c r="AT117" s="228" t="s">
        <v>154</v>
      </c>
      <c r="AU117" s="228" t="s">
        <v>81</v>
      </c>
      <c r="AY117" s="19" t="s">
        <v>152</v>
      </c>
      <c r="BE117" s="229">
        <f>IF(N117="základní",J117,0)</f>
        <v>0</v>
      </c>
      <c r="BF117" s="229">
        <f>IF(N117="snížená",J117,0)</f>
        <v>0</v>
      </c>
      <c r="BG117" s="229">
        <f>IF(N117="zákl. přenesená",J117,0)</f>
        <v>0</v>
      </c>
      <c r="BH117" s="229">
        <f>IF(N117="sníž. přenesená",J117,0)</f>
        <v>0</v>
      </c>
      <c r="BI117" s="229">
        <f>IF(N117="nulová",J117,0)</f>
        <v>0</v>
      </c>
      <c r="BJ117" s="19" t="s">
        <v>79</v>
      </c>
      <c r="BK117" s="229">
        <f>ROUND(I117*H117,2)</f>
        <v>0</v>
      </c>
      <c r="BL117" s="19" t="s">
        <v>159</v>
      </c>
      <c r="BM117" s="228" t="s">
        <v>1302</v>
      </c>
    </row>
    <row r="118" spans="1:47" s="2" customFormat="1" ht="12">
      <c r="A118" s="40"/>
      <c r="B118" s="41"/>
      <c r="C118" s="42"/>
      <c r="D118" s="230" t="s">
        <v>161</v>
      </c>
      <c r="E118" s="42"/>
      <c r="F118" s="231" t="s">
        <v>807</v>
      </c>
      <c r="G118" s="42"/>
      <c r="H118" s="42"/>
      <c r="I118" s="232"/>
      <c r="J118" s="42"/>
      <c r="K118" s="42"/>
      <c r="L118" s="46"/>
      <c r="M118" s="233"/>
      <c r="N118" s="234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161</v>
      </c>
      <c r="AU118" s="19" t="s">
        <v>81</v>
      </c>
    </row>
    <row r="119" spans="1:51" s="13" customFormat="1" ht="12">
      <c r="A119" s="13"/>
      <c r="B119" s="235"/>
      <c r="C119" s="236"/>
      <c r="D119" s="230" t="s">
        <v>163</v>
      </c>
      <c r="E119" s="237" t="s">
        <v>19</v>
      </c>
      <c r="F119" s="238" t="s">
        <v>803</v>
      </c>
      <c r="G119" s="236"/>
      <c r="H119" s="237" t="s">
        <v>19</v>
      </c>
      <c r="I119" s="239"/>
      <c r="J119" s="236"/>
      <c r="K119" s="236"/>
      <c r="L119" s="240"/>
      <c r="M119" s="241"/>
      <c r="N119" s="242"/>
      <c r="O119" s="242"/>
      <c r="P119" s="242"/>
      <c r="Q119" s="242"/>
      <c r="R119" s="242"/>
      <c r="S119" s="242"/>
      <c r="T119" s="24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4" t="s">
        <v>163</v>
      </c>
      <c r="AU119" s="244" t="s">
        <v>81</v>
      </c>
      <c r="AV119" s="13" t="s">
        <v>79</v>
      </c>
      <c r="AW119" s="13" t="s">
        <v>36</v>
      </c>
      <c r="AX119" s="13" t="s">
        <v>73</v>
      </c>
      <c r="AY119" s="244" t="s">
        <v>152</v>
      </c>
    </row>
    <row r="120" spans="1:51" s="13" customFormat="1" ht="12">
      <c r="A120" s="13"/>
      <c r="B120" s="235"/>
      <c r="C120" s="236"/>
      <c r="D120" s="230" t="s">
        <v>163</v>
      </c>
      <c r="E120" s="237" t="s">
        <v>19</v>
      </c>
      <c r="F120" s="238" t="s">
        <v>1297</v>
      </c>
      <c r="G120" s="236"/>
      <c r="H120" s="237" t="s">
        <v>19</v>
      </c>
      <c r="I120" s="239"/>
      <c r="J120" s="236"/>
      <c r="K120" s="236"/>
      <c r="L120" s="240"/>
      <c r="M120" s="241"/>
      <c r="N120" s="242"/>
      <c r="O120" s="242"/>
      <c r="P120" s="242"/>
      <c r="Q120" s="242"/>
      <c r="R120" s="242"/>
      <c r="S120" s="242"/>
      <c r="T120" s="24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4" t="s">
        <v>163</v>
      </c>
      <c r="AU120" s="244" t="s">
        <v>81</v>
      </c>
      <c r="AV120" s="13" t="s">
        <v>79</v>
      </c>
      <c r="AW120" s="13" t="s">
        <v>36</v>
      </c>
      <c r="AX120" s="13" t="s">
        <v>73</v>
      </c>
      <c r="AY120" s="244" t="s">
        <v>152</v>
      </c>
    </row>
    <row r="121" spans="1:51" s="14" customFormat="1" ht="12">
      <c r="A121" s="14"/>
      <c r="B121" s="245"/>
      <c r="C121" s="246"/>
      <c r="D121" s="230" t="s">
        <v>163</v>
      </c>
      <c r="E121" s="247" t="s">
        <v>19</v>
      </c>
      <c r="F121" s="248" t="s">
        <v>883</v>
      </c>
      <c r="G121" s="246"/>
      <c r="H121" s="249">
        <v>0.1</v>
      </c>
      <c r="I121" s="250"/>
      <c r="J121" s="246"/>
      <c r="K121" s="246"/>
      <c r="L121" s="251"/>
      <c r="M121" s="252"/>
      <c r="N121" s="253"/>
      <c r="O121" s="253"/>
      <c r="P121" s="253"/>
      <c r="Q121" s="253"/>
      <c r="R121" s="253"/>
      <c r="S121" s="253"/>
      <c r="T121" s="25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55" t="s">
        <v>163</v>
      </c>
      <c r="AU121" s="255" t="s">
        <v>81</v>
      </c>
      <c r="AV121" s="14" t="s">
        <v>81</v>
      </c>
      <c r="AW121" s="14" t="s">
        <v>36</v>
      </c>
      <c r="AX121" s="14" t="s">
        <v>73</v>
      </c>
      <c r="AY121" s="255" t="s">
        <v>152</v>
      </c>
    </row>
    <row r="122" spans="1:51" s="15" customFormat="1" ht="12">
      <c r="A122" s="15"/>
      <c r="B122" s="256"/>
      <c r="C122" s="257"/>
      <c r="D122" s="230" t="s">
        <v>163</v>
      </c>
      <c r="E122" s="258" t="s">
        <v>19</v>
      </c>
      <c r="F122" s="259" t="s">
        <v>167</v>
      </c>
      <c r="G122" s="257"/>
      <c r="H122" s="260">
        <v>0.1</v>
      </c>
      <c r="I122" s="261"/>
      <c r="J122" s="257"/>
      <c r="K122" s="257"/>
      <c r="L122" s="262"/>
      <c r="M122" s="263"/>
      <c r="N122" s="264"/>
      <c r="O122" s="264"/>
      <c r="P122" s="264"/>
      <c r="Q122" s="264"/>
      <c r="R122" s="264"/>
      <c r="S122" s="264"/>
      <c r="T122" s="26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T122" s="266" t="s">
        <v>163</v>
      </c>
      <c r="AU122" s="266" t="s">
        <v>81</v>
      </c>
      <c r="AV122" s="15" t="s">
        <v>159</v>
      </c>
      <c r="AW122" s="15" t="s">
        <v>36</v>
      </c>
      <c r="AX122" s="15" t="s">
        <v>79</v>
      </c>
      <c r="AY122" s="266" t="s">
        <v>152</v>
      </c>
    </row>
    <row r="123" spans="1:65" s="2" customFormat="1" ht="14.4" customHeight="1">
      <c r="A123" s="40"/>
      <c r="B123" s="41"/>
      <c r="C123" s="267" t="s">
        <v>195</v>
      </c>
      <c r="D123" s="267" t="s">
        <v>360</v>
      </c>
      <c r="E123" s="268" t="s">
        <v>808</v>
      </c>
      <c r="F123" s="269" t="s">
        <v>809</v>
      </c>
      <c r="G123" s="270" t="s">
        <v>538</v>
      </c>
      <c r="H123" s="271">
        <v>0.1</v>
      </c>
      <c r="I123" s="272"/>
      <c r="J123" s="273">
        <f>ROUND(I123*H123,2)</f>
        <v>0</v>
      </c>
      <c r="K123" s="269" t="s">
        <v>19</v>
      </c>
      <c r="L123" s="274"/>
      <c r="M123" s="275" t="s">
        <v>19</v>
      </c>
      <c r="N123" s="276" t="s">
        <v>44</v>
      </c>
      <c r="O123" s="86"/>
      <c r="P123" s="226">
        <f>O123*H123</f>
        <v>0</v>
      </c>
      <c r="Q123" s="226">
        <v>0</v>
      </c>
      <c r="R123" s="226">
        <f>Q123*H123</f>
        <v>0</v>
      </c>
      <c r="S123" s="226">
        <v>0</v>
      </c>
      <c r="T123" s="227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8" t="s">
        <v>216</v>
      </c>
      <c r="AT123" s="228" t="s">
        <v>360</v>
      </c>
      <c r="AU123" s="228" t="s">
        <v>81</v>
      </c>
      <c r="AY123" s="19" t="s">
        <v>152</v>
      </c>
      <c r="BE123" s="229">
        <f>IF(N123="základní",J123,0)</f>
        <v>0</v>
      </c>
      <c r="BF123" s="229">
        <f>IF(N123="snížená",J123,0)</f>
        <v>0</v>
      </c>
      <c r="BG123" s="229">
        <f>IF(N123="zákl. přenesená",J123,0)</f>
        <v>0</v>
      </c>
      <c r="BH123" s="229">
        <f>IF(N123="sníž. přenesená",J123,0)</f>
        <v>0</v>
      </c>
      <c r="BI123" s="229">
        <f>IF(N123="nulová",J123,0)</f>
        <v>0</v>
      </c>
      <c r="BJ123" s="19" t="s">
        <v>79</v>
      </c>
      <c r="BK123" s="229">
        <f>ROUND(I123*H123,2)</f>
        <v>0</v>
      </c>
      <c r="BL123" s="19" t="s">
        <v>159</v>
      </c>
      <c r="BM123" s="228" t="s">
        <v>1303</v>
      </c>
    </row>
    <row r="124" spans="1:47" s="2" customFormat="1" ht="12">
      <c r="A124" s="40"/>
      <c r="B124" s="41"/>
      <c r="C124" s="42"/>
      <c r="D124" s="230" t="s">
        <v>161</v>
      </c>
      <c r="E124" s="42"/>
      <c r="F124" s="231" t="s">
        <v>809</v>
      </c>
      <c r="G124" s="42"/>
      <c r="H124" s="42"/>
      <c r="I124" s="232"/>
      <c r="J124" s="42"/>
      <c r="K124" s="42"/>
      <c r="L124" s="46"/>
      <c r="M124" s="233"/>
      <c r="N124" s="234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161</v>
      </c>
      <c r="AU124" s="19" t="s">
        <v>81</v>
      </c>
    </row>
    <row r="125" spans="1:51" s="13" customFormat="1" ht="12">
      <c r="A125" s="13"/>
      <c r="B125" s="235"/>
      <c r="C125" s="236"/>
      <c r="D125" s="230" t="s">
        <v>163</v>
      </c>
      <c r="E125" s="237" t="s">
        <v>19</v>
      </c>
      <c r="F125" s="238" t="s">
        <v>1304</v>
      </c>
      <c r="G125" s="236"/>
      <c r="H125" s="237" t="s">
        <v>19</v>
      </c>
      <c r="I125" s="239"/>
      <c r="J125" s="236"/>
      <c r="K125" s="236"/>
      <c r="L125" s="240"/>
      <c r="M125" s="241"/>
      <c r="N125" s="242"/>
      <c r="O125" s="242"/>
      <c r="P125" s="242"/>
      <c r="Q125" s="242"/>
      <c r="R125" s="242"/>
      <c r="S125" s="242"/>
      <c r="T125" s="24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4" t="s">
        <v>163</v>
      </c>
      <c r="AU125" s="244" t="s">
        <v>81</v>
      </c>
      <c r="AV125" s="13" t="s">
        <v>79</v>
      </c>
      <c r="AW125" s="13" t="s">
        <v>36</v>
      </c>
      <c r="AX125" s="13" t="s">
        <v>73</v>
      </c>
      <c r="AY125" s="244" t="s">
        <v>152</v>
      </c>
    </row>
    <row r="126" spans="1:51" s="13" customFormat="1" ht="12">
      <c r="A126" s="13"/>
      <c r="B126" s="235"/>
      <c r="C126" s="236"/>
      <c r="D126" s="230" t="s">
        <v>163</v>
      </c>
      <c r="E126" s="237" t="s">
        <v>19</v>
      </c>
      <c r="F126" s="238" t="s">
        <v>1297</v>
      </c>
      <c r="G126" s="236"/>
      <c r="H126" s="237" t="s">
        <v>19</v>
      </c>
      <c r="I126" s="239"/>
      <c r="J126" s="236"/>
      <c r="K126" s="236"/>
      <c r="L126" s="240"/>
      <c r="M126" s="241"/>
      <c r="N126" s="242"/>
      <c r="O126" s="242"/>
      <c r="P126" s="242"/>
      <c r="Q126" s="242"/>
      <c r="R126" s="242"/>
      <c r="S126" s="242"/>
      <c r="T126" s="24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4" t="s">
        <v>163</v>
      </c>
      <c r="AU126" s="244" t="s">
        <v>81</v>
      </c>
      <c r="AV126" s="13" t="s">
        <v>79</v>
      </c>
      <c r="AW126" s="13" t="s">
        <v>36</v>
      </c>
      <c r="AX126" s="13" t="s">
        <v>73</v>
      </c>
      <c r="AY126" s="244" t="s">
        <v>152</v>
      </c>
    </row>
    <row r="127" spans="1:51" s="14" customFormat="1" ht="12">
      <c r="A127" s="14"/>
      <c r="B127" s="245"/>
      <c r="C127" s="246"/>
      <c r="D127" s="230" t="s">
        <v>163</v>
      </c>
      <c r="E127" s="247" t="s">
        <v>19</v>
      </c>
      <c r="F127" s="248" t="s">
        <v>883</v>
      </c>
      <c r="G127" s="246"/>
      <c r="H127" s="249">
        <v>0.1</v>
      </c>
      <c r="I127" s="250"/>
      <c r="J127" s="246"/>
      <c r="K127" s="246"/>
      <c r="L127" s="251"/>
      <c r="M127" s="252"/>
      <c r="N127" s="253"/>
      <c r="O127" s="253"/>
      <c r="P127" s="253"/>
      <c r="Q127" s="253"/>
      <c r="R127" s="253"/>
      <c r="S127" s="253"/>
      <c r="T127" s="25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5" t="s">
        <v>163</v>
      </c>
      <c r="AU127" s="255" t="s">
        <v>81</v>
      </c>
      <c r="AV127" s="14" t="s">
        <v>81</v>
      </c>
      <c r="AW127" s="14" t="s">
        <v>36</v>
      </c>
      <c r="AX127" s="14" t="s">
        <v>73</v>
      </c>
      <c r="AY127" s="255" t="s">
        <v>152</v>
      </c>
    </row>
    <row r="128" spans="1:51" s="15" customFormat="1" ht="12">
      <c r="A128" s="15"/>
      <c r="B128" s="256"/>
      <c r="C128" s="257"/>
      <c r="D128" s="230" t="s">
        <v>163</v>
      </c>
      <c r="E128" s="258" t="s">
        <v>19</v>
      </c>
      <c r="F128" s="259" t="s">
        <v>167</v>
      </c>
      <c r="G128" s="257"/>
      <c r="H128" s="260">
        <v>0.1</v>
      </c>
      <c r="I128" s="261"/>
      <c r="J128" s="257"/>
      <c r="K128" s="257"/>
      <c r="L128" s="262"/>
      <c r="M128" s="263"/>
      <c r="N128" s="264"/>
      <c r="O128" s="264"/>
      <c r="P128" s="264"/>
      <c r="Q128" s="264"/>
      <c r="R128" s="264"/>
      <c r="S128" s="264"/>
      <c r="T128" s="26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T128" s="266" t="s">
        <v>163</v>
      </c>
      <c r="AU128" s="266" t="s">
        <v>81</v>
      </c>
      <c r="AV128" s="15" t="s">
        <v>159</v>
      </c>
      <c r="AW128" s="15" t="s">
        <v>36</v>
      </c>
      <c r="AX128" s="15" t="s">
        <v>79</v>
      </c>
      <c r="AY128" s="266" t="s">
        <v>152</v>
      </c>
    </row>
    <row r="129" spans="1:65" s="2" customFormat="1" ht="14.4" customHeight="1">
      <c r="A129" s="40"/>
      <c r="B129" s="41"/>
      <c r="C129" s="217" t="s">
        <v>202</v>
      </c>
      <c r="D129" s="217" t="s">
        <v>154</v>
      </c>
      <c r="E129" s="218" t="s">
        <v>811</v>
      </c>
      <c r="F129" s="219" t="s">
        <v>812</v>
      </c>
      <c r="G129" s="220" t="s">
        <v>212</v>
      </c>
      <c r="H129" s="221">
        <v>0.1</v>
      </c>
      <c r="I129" s="222"/>
      <c r="J129" s="223">
        <f>ROUND(I129*H129,2)</f>
        <v>0</v>
      </c>
      <c r="K129" s="219" t="s">
        <v>158</v>
      </c>
      <c r="L129" s="46"/>
      <c r="M129" s="224" t="s">
        <v>19</v>
      </c>
      <c r="N129" s="225" t="s">
        <v>44</v>
      </c>
      <c r="O129" s="86"/>
      <c r="P129" s="226">
        <f>O129*H129</f>
        <v>0</v>
      </c>
      <c r="Q129" s="226">
        <v>6E-05</v>
      </c>
      <c r="R129" s="226">
        <f>Q129*H129</f>
        <v>6E-06</v>
      </c>
      <c r="S129" s="226">
        <v>0</v>
      </c>
      <c r="T129" s="227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8" t="s">
        <v>159</v>
      </c>
      <c r="AT129" s="228" t="s">
        <v>154</v>
      </c>
      <c r="AU129" s="228" t="s">
        <v>81</v>
      </c>
      <c r="AY129" s="19" t="s">
        <v>152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9" t="s">
        <v>79</v>
      </c>
      <c r="BK129" s="229">
        <f>ROUND(I129*H129,2)</f>
        <v>0</v>
      </c>
      <c r="BL129" s="19" t="s">
        <v>159</v>
      </c>
      <c r="BM129" s="228" t="s">
        <v>1305</v>
      </c>
    </row>
    <row r="130" spans="1:47" s="2" customFormat="1" ht="12">
      <c r="A130" s="40"/>
      <c r="B130" s="41"/>
      <c r="C130" s="42"/>
      <c r="D130" s="230" t="s">
        <v>161</v>
      </c>
      <c r="E130" s="42"/>
      <c r="F130" s="231" t="s">
        <v>814</v>
      </c>
      <c r="G130" s="42"/>
      <c r="H130" s="42"/>
      <c r="I130" s="232"/>
      <c r="J130" s="42"/>
      <c r="K130" s="42"/>
      <c r="L130" s="46"/>
      <c r="M130" s="233"/>
      <c r="N130" s="234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161</v>
      </c>
      <c r="AU130" s="19" t="s">
        <v>81</v>
      </c>
    </row>
    <row r="131" spans="1:51" s="13" customFormat="1" ht="12">
      <c r="A131" s="13"/>
      <c r="B131" s="235"/>
      <c r="C131" s="236"/>
      <c r="D131" s="230" t="s">
        <v>163</v>
      </c>
      <c r="E131" s="237" t="s">
        <v>19</v>
      </c>
      <c r="F131" s="238" t="s">
        <v>803</v>
      </c>
      <c r="G131" s="236"/>
      <c r="H131" s="237" t="s">
        <v>19</v>
      </c>
      <c r="I131" s="239"/>
      <c r="J131" s="236"/>
      <c r="K131" s="236"/>
      <c r="L131" s="240"/>
      <c r="M131" s="241"/>
      <c r="N131" s="242"/>
      <c r="O131" s="242"/>
      <c r="P131" s="242"/>
      <c r="Q131" s="242"/>
      <c r="R131" s="242"/>
      <c r="S131" s="242"/>
      <c r="T131" s="24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4" t="s">
        <v>163</v>
      </c>
      <c r="AU131" s="244" t="s">
        <v>81</v>
      </c>
      <c r="AV131" s="13" t="s">
        <v>79</v>
      </c>
      <c r="AW131" s="13" t="s">
        <v>36</v>
      </c>
      <c r="AX131" s="13" t="s">
        <v>73</v>
      </c>
      <c r="AY131" s="244" t="s">
        <v>152</v>
      </c>
    </row>
    <row r="132" spans="1:51" s="13" customFormat="1" ht="12">
      <c r="A132" s="13"/>
      <c r="B132" s="235"/>
      <c r="C132" s="236"/>
      <c r="D132" s="230" t="s">
        <v>163</v>
      </c>
      <c r="E132" s="237" t="s">
        <v>19</v>
      </c>
      <c r="F132" s="238" t="s">
        <v>1297</v>
      </c>
      <c r="G132" s="236"/>
      <c r="H132" s="237" t="s">
        <v>19</v>
      </c>
      <c r="I132" s="239"/>
      <c r="J132" s="236"/>
      <c r="K132" s="236"/>
      <c r="L132" s="240"/>
      <c r="M132" s="241"/>
      <c r="N132" s="242"/>
      <c r="O132" s="242"/>
      <c r="P132" s="242"/>
      <c r="Q132" s="242"/>
      <c r="R132" s="242"/>
      <c r="S132" s="242"/>
      <c r="T132" s="24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4" t="s">
        <v>163</v>
      </c>
      <c r="AU132" s="244" t="s">
        <v>81</v>
      </c>
      <c r="AV132" s="13" t="s">
        <v>79</v>
      </c>
      <c r="AW132" s="13" t="s">
        <v>36</v>
      </c>
      <c r="AX132" s="13" t="s">
        <v>73</v>
      </c>
      <c r="AY132" s="244" t="s">
        <v>152</v>
      </c>
    </row>
    <row r="133" spans="1:51" s="14" customFormat="1" ht="12">
      <c r="A133" s="14"/>
      <c r="B133" s="245"/>
      <c r="C133" s="246"/>
      <c r="D133" s="230" t="s">
        <v>163</v>
      </c>
      <c r="E133" s="247" t="s">
        <v>19</v>
      </c>
      <c r="F133" s="248" t="s">
        <v>883</v>
      </c>
      <c r="G133" s="246"/>
      <c r="H133" s="249">
        <v>0.1</v>
      </c>
      <c r="I133" s="250"/>
      <c r="J133" s="246"/>
      <c r="K133" s="246"/>
      <c r="L133" s="251"/>
      <c r="M133" s="252"/>
      <c r="N133" s="253"/>
      <c r="O133" s="253"/>
      <c r="P133" s="253"/>
      <c r="Q133" s="253"/>
      <c r="R133" s="253"/>
      <c r="S133" s="253"/>
      <c r="T133" s="25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5" t="s">
        <v>163</v>
      </c>
      <c r="AU133" s="255" t="s">
        <v>81</v>
      </c>
      <c r="AV133" s="14" t="s">
        <v>81</v>
      </c>
      <c r="AW133" s="14" t="s">
        <v>36</v>
      </c>
      <c r="AX133" s="14" t="s">
        <v>73</v>
      </c>
      <c r="AY133" s="255" t="s">
        <v>152</v>
      </c>
    </row>
    <row r="134" spans="1:51" s="15" customFormat="1" ht="12">
      <c r="A134" s="15"/>
      <c r="B134" s="256"/>
      <c r="C134" s="257"/>
      <c r="D134" s="230" t="s">
        <v>163</v>
      </c>
      <c r="E134" s="258" t="s">
        <v>19</v>
      </c>
      <c r="F134" s="259" t="s">
        <v>167</v>
      </c>
      <c r="G134" s="257"/>
      <c r="H134" s="260">
        <v>0.1</v>
      </c>
      <c r="I134" s="261"/>
      <c r="J134" s="257"/>
      <c r="K134" s="257"/>
      <c r="L134" s="262"/>
      <c r="M134" s="263"/>
      <c r="N134" s="264"/>
      <c r="O134" s="264"/>
      <c r="P134" s="264"/>
      <c r="Q134" s="264"/>
      <c r="R134" s="264"/>
      <c r="S134" s="264"/>
      <c r="T134" s="26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66" t="s">
        <v>163</v>
      </c>
      <c r="AU134" s="266" t="s">
        <v>81</v>
      </c>
      <c r="AV134" s="15" t="s">
        <v>159</v>
      </c>
      <c r="AW134" s="15" t="s">
        <v>36</v>
      </c>
      <c r="AX134" s="15" t="s">
        <v>79</v>
      </c>
      <c r="AY134" s="266" t="s">
        <v>152</v>
      </c>
    </row>
    <row r="135" spans="1:65" s="2" customFormat="1" ht="14.4" customHeight="1">
      <c r="A135" s="40"/>
      <c r="B135" s="41"/>
      <c r="C135" s="267" t="s">
        <v>209</v>
      </c>
      <c r="D135" s="267" t="s">
        <v>360</v>
      </c>
      <c r="E135" s="268" t="s">
        <v>815</v>
      </c>
      <c r="F135" s="269" t="s">
        <v>816</v>
      </c>
      <c r="G135" s="270" t="s">
        <v>212</v>
      </c>
      <c r="H135" s="271">
        <v>0.3</v>
      </c>
      <c r="I135" s="272"/>
      <c r="J135" s="273">
        <f>ROUND(I135*H135,2)</f>
        <v>0</v>
      </c>
      <c r="K135" s="269" t="s">
        <v>19</v>
      </c>
      <c r="L135" s="274"/>
      <c r="M135" s="275" t="s">
        <v>19</v>
      </c>
      <c r="N135" s="276" t="s">
        <v>44</v>
      </c>
      <c r="O135" s="86"/>
      <c r="P135" s="226">
        <f>O135*H135</f>
        <v>0</v>
      </c>
      <c r="Q135" s="226">
        <v>0.003</v>
      </c>
      <c r="R135" s="226">
        <f>Q135*H135</f>
        <v>0.0009</v>
      </c>
      <c r="S135" s="226">
        <v>0</v>
      </c>
      <c r="T135" s="227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8" t="s">
        <v>216</v>
      </c>
      <c r="AT135" s="228" t="s">
        <v>360</v>
      </c>
      <c r="AU135" s="228" t="s">
        <v>81</v>
      </c>
      <c r="AY135" s="19" t="s">
        <v>152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19" t="s">
        <v>79</v>
      </c>
      <c r="BK135" s="229">
        <f>ROUND(I135*H135,2)</f>
        <v>0</v>
      </c>
      <c r="BL135" s="19" t="s">
        <v>159</v>
      </c>
      <c r="BM135" s="228" t="s">
        <v>1306</v>
      </c>
    </row>
    <row r="136" spans="1:47" s="2" customFormat="1" ht="12">
      <c r="A136" s="40"/>
      <c r="B136" s="41"/>
      <c r="C136" s="42"/>
      <c r="D136" s="230" t="s">
        <v>161</v>
      </c>
      <c r="E136" s="42"/>
      <c r="F136" s="231" t="s">
        <v>816</v>
      </c>
      <c r="G136" s="42"/>
      <c r="H136" s="42"/>
      <c r="I136" s="232"/>
      <c r="J136" s="42"/>
      <c r="K136" s="42"/>
      <c r="L136" s="46"/>
      <c r="M136" s="233"/>
      <c r="N136" s="234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9" t="s">
        <v>161</v>
      </c>
      <c r="AU136" s="19" t="s">
        <v>81</v>
      </c>
    </row>
    <row r="137" spans="1:51" s="13" customFormat="1" ht="12">
      <c r="A137" s="13"/>
      <c r="B137" s="235"/>
      <c r="C137" s="236"/>
      <c r="D137" s="230" t="s">
        <v>163</v>
      </c>
      <c r="E137" s="237" t="s">
        <v>19</v>
      </c>
      <c r="F137" s="238" t="s">
        <v>803</v>
      </c>
      <c r="G137" s="236"/>
      <c r="H137" s="237" t="s">
        <v>19</v>
      </c>
      <c r="I137" s="239"/>
      <c r="J137" s="236"/>
      <c r="K137" s="236"/>
      <c r="L137" s="240"/>
      <c r="M137" s="241"/>
      <c r="N137" s="242"/>
      <c r="O137" s="242"/>
      <c r="P137" s="242"/>
      <c r="Q137" s="242"/>
      <c r="R137" s="242"/>
      <c r="S137" s="242"/>
      <c r="T137" s="24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4" t="s">
        <v>163</v>
      </c>
      <c r="AU137" s="244" t="s">
        <v>81</v>
      </c>
      <c r="AV137" s="13" t="s">
        <v>79</v>
      </c>
      <c r="AW137" s="13" t="s">
        <v>36</v>
      </c>
      <c r="AX137" s="13" t="s">
        <v>73</v>
      </c>
      <c r="AY137" s="244" t="s">
        <v>152</v>
      </c>
    </row>
    <row r="138" spans="1:51" s="13" customFormat="1" ht="12">
      <c r="A138" s="13"/>
      <c r="B138" s="235"/>
      <c r="C138" s="236"/>
      <c r="D138" s="230" t="s">
        <v>163</v>
      </c>
      <c r="E138" s="237" t="s">
        <v>19</v>
      </c>
      <c r="F138" s="238" t="s">
        <v>1297</v>
      </c>
      <c r="G138" s="236"/>
      <c r="H138" s="237" t="s">
        <v>19</v>
      </c>
      <c r="I138" s="239"/>
      <c r="J138" s="236"/>
      <c r="K138" s="236"/>
      <c r="L138" s="240"/>
      <c r="M138" s="241"/>
      <c r="N138" s="242"/>
      <c r="O138" s="242"/>
      <c r="P138" s="242"/>
      <c r="Q138" s="242"/>
      <c r="R138" s="242"/>
      <c r="S138" s="242"/>
      <c r="T138" s="24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4" t="s">
        <v>163</v>
      </c>
      <c r="AU138" s="244" t="s">
        <v>81</v>
      </c>
      <c r="AV138" s="13" t="s">
        <v>79</v>
      </c>
      <c r="AW138" s="13" t="s">
        <v>36</v>
      </c>
      <c r="AX138" s="13" t="s">
        <v>73</v>
      </c>
      <c r="AY138" s="244" t="s">
        <v>152</v>
      </c>
    </row>
    <row r="139" spans="1:51" s="14" customFormat="1" ht="12">
      <c r="A139" s="14"/>
      <c r="B139" s="245"/>
      <c r="C139" s="246"/>
      <c r="D139" s="230" t="s">
        <v>163</v>
      </c>
      <c r="E139" s="247" t="s">
        <v>19</v>
      </c>
      <c r="F139" s="248" t="s">
        <v>1307</v>
      </c>
      <c r="G139" s="246"/>
      <c r="H139" s="249">
        <v>0.3</v>
      </c>
      <c r="I139" s="250"/>
      <c r="J139" s="246"/>
      <c r="K139" s="246"/>
      <c r="L139" s="251"/>
      <c r="M139" s="252"/>
      <c r="N139" s="253"/>
      <c r="O139" s="253"/>
      <c r="P139" s="253"/>
      <c r="Q139" s="253"/>
      <c r="R139" s="253"/>
      <c r="S139" s="253"/>
      <c r="T139" s="25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5" t="s">
        <v>163</v>
      </c>
      <c r="AU139" s="255" t="s">
        <v>81</v>
      </c>
      <c r="AV139" s="14" t="s">
        <v>81</v>
      </c>
      <c r="AW139" s="14" t="s">
        <v>36</v>
      </c>
      <c r="AX139" s="14" t="s">
        <v>73</v>
      </c>
      <c r="AY139" s="255" t="s">
        <v>152</v>
      </c>
    </row>
    <row r="140" spans="1:51" s="15" customFormat="1" ht="12">
      <c r="A140" s="15"/>
      <c r="B140" s="256"/>
      <c r="C140" s="257"/>
      <c r="D140" s="230" t="s">
        <v>163</v>
      </c>
      <c r="E140" s="258" t="s">
        <v>19</v>
      </c>
      <c r="F140" s="259" t="s">
        <v>167</v>
      </c>
      <c r="G140" s="257"/>
      <c r="H140" s="260">
        <v>0.3</v>
      </c>
      <c r="I140" s="261"/>
      <c r="J140" s="257"/>
      <c r="K140" s="257"/>
      <c r="L140" s="262"/>
      <c r="M140" s="263"/>
      <c r="N140" s="264"/>
      <c r="O140" s="264"/>
      <c r="P140" s="264"/>
      <c r="Q140" s="264"/>
      <c r="R140" s="264"/>
      <c r="S140" s="264"/>
      <c r="T140" s="26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66" t="s">
        <v>163</v>
      </c>
      <c r="AU140" s="266" t="s">
        <v>81</v>
      </c>
      <c r="AV140" s="15" t="s">
        <v>159</v>
      </c>
      <c r="AW140" s="15" t="s">
        <v>36</v>
      </c>
      <c r="AX140" s="15" t="s">
        <v>79</v>
      </c>
      <c r="AY140" s="266" t="s">
        <v>152</v>
      </c>
    </row>
    <row r="141" spans="1:65" s="2" customFormat="1" ht="14.4" customHeight="1">
      <c r="A141" s="40"/>
      <c r="B141" s="41"/>
      <c r="C141" s="217" t="s">
        <v>216</v>
      </c>
      <c r="D141" s="217" t="s">
        <v>154</v>
      </c>
      <c r="E141" s="218" t="s">
        <v>820</v>
      </c>
      <c r="F141" s="219" t="s">
        <v>821</v>
      </c>
      <c r="G141" s="220" t="s">
        <v>157</v>
      </c>
      <c r="H141" s="221">
        <v>0.075</v>
      </c>
      <c r="I141" s="222"/>
      <c r="J141" s="223">
        <f>ROUND(I141*H141,2)</f>
        <v>0</v>
      </c>
      <c r="K141" s="219" t="s">
        <v>158</v>
      </c>
      <c r="L141" s="46"/>
      <c r="M141" s="224" t="s">
        <v>19</v>
      </c>
      <c r="N141" s="225" t="s">
        <v>44</v>
      </c>
      <c r="O141" s="86"/>
      <c r="P141" s="226">
        <f>O141*H141</f>
        <v>0</v>
      </c>
      <c r="Q141" s="226">
        <v>0.00036</v>
      </c>
      <c r="R141" s="226">
        <f>Q141*H141</f>
        <v>2.7000000000000002E-05</v>
      </c>
      <c r="S141" s="226">
        <v>0</v>
      </c>
      <c r="T141" s="227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28" t="s">
        <v>159</v>
      </c>
      <c r="AT141" s="228" t="s">
        <v>154</v>
      </c>
      <c r="AU141" s="228" t="s">
        <v>81</v>
      </c>
      <c r="AY141" s="19" t="s">
        <v>152</v>
      </c>
      <c r="BE141" s="229">
        <f>IF(N141="základní",J141,0)</f>
        <v>0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19" t="s">
        <v>79</v>
      </c>
      <c r="BK141" s="229">
        <f>ROUND(I141*H141,2)</f>
        <v>0</v>
      </c>
      <c r="BL141" s="19" t="s">
        <v>159</v>
      </c>
      <c r="BM141" s="228" t="s">
        <v>1308</v>
      </c>
    </row>
    <row r="142" spans="1:47" s="2" customFormat="1" ht="12">
      <c r="A142" s="40"/>
      <c r="B142" s="41"/>
      <c r="C142" s="42"/>
      <c r="D142" s="230" t="s">
        <v>161</v>
      </c>
      <c r="E142" s="42"/>
      <c r="F142" s="231" t="s">
        <v>823</v>
      </c>
      <c r="G142" s="42"/>
      <c r="H142" s="42"/>
      <c r="I142" s="232"/>
      <c r="J142" s="42"/>
      <c r="K142" s="42"/>
      <c r="L142" s="46"/>
      <c r="M142" s="233"/>
      <c r="N142" s="234"/>
      <c r="O142" s="86"/>
      <c r="P142" s="86"/>
      <c r="Q142" s="86"/>
      <c r="R142" s="86"/>
      <c r="S142" s="86"/>
      <c r="T142" s="87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9" t="s">
        <v>161</v>
      </c>
      <c r="AU142" s="19" t="s">
        <v>81</v>
      </c>
    </row>
    <row r="143" spans="1:51" s="13" customFormat="1" ht="12">
      <c r="A143" s="13"/>
      <c r="B143" s="235"/>
      <c r="C143" s="236"/>
      <c r="D143" s="230" t="s">
        <v>163</v>
      </c>
      <c r="E143" s="237" t="s">
        <v>19</v>
      </c>
      <c r="F143" s="238" t="s">
        <v>803</v>
      </c>
      <c r="G143" s="236"/>
      <c r="H143" s="237" t="s">
        <v>19</v>
      </c>
      <c r="I143" s="239"/>
      <c r="J143" s="236"/>
      <c r="K143" s="236"/>
      <c r="L143" s="240"/>
      <c r="M143" s="241"/>
      <c r="N143" s="242"/>
      <c r="O143" s="242"/>
      <c r="P143" s="242"/>
      <c r="Q143" s="242"/>
      <c r="R143" s="242"/>
      <c r="S143" s="242"/>
      <c r="T143" s="24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4" t="s">
        <v>163</v>
      </c>
      <c r="AU143" s="244" t="s">
        <v>81</v>
      </c>
      <c r="AV143" s="13" t="s">
        <v>79</v>
      </c>
      <c r="AW143" s="13" t="s">
        <v>36</v>
      </c>
      <c r="AX143" s="13" t="s">
        <v>73</v>
      </c>
      <c r="AY143" s="244" t="s">
        <v>152</v>
      </c>
    </row>
    <row r="144" spans="1:51" s="13" customFormat="1" ht="12">
      <c r="A144" s="13"/>
      <c r="B144" s="235"/>
      <c r="C144" s="236"/>
      <c r="D144" s="230" t="s">
        <v>163</v>
      </c>
      <c r="E144" s="237" t="s">
        <v>19</v>
      </c>
      <c r="F144" s="238" t="s">
        <v>1297</v>
      </c>
      <c r="G144" s="236"/>
      <c r="H144" s="237" t="s">
        <v>19</v>
      </c>
      <c r="I144" s="239"/>
      <c r="J144" s="236"/>
      <c r="K144" s="236"/>
      <c r="L144" s="240"/>
      <c r="M144" s="241"/>
      <c r="N144" s="242"/>
      <c r="O144" s="242"/>
      <c r="P144" s="242"/>
      <c r="Q144" s="242"/>
      <c r="R144" s="242"/>
      <c r="S144" s="242"/>
      <c r="T144" s="24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4" t="s">
        <v>163</v>
      </c>
      <c r="AU144" s="244" t="s">
        <v>81</v>
      </c>
      <c r="AV144" s="13" t="s">
        <v>79</v>
      </c>
      <c r="AW144" s="13" t="s">
        <v>36</v>
      </c>
      <c r="AX144" s="13" t="s">
        <v>73</v>
      </c>
      <c r="AY144" s="244" t="s">
        <v>152</v>
      </c>
    </row>
    <row r="145" spans="1:51" s="14" customFormat="1" ht="12">
      <c r="A145" s="14"/>
      <c r="B145" s="245"/>
      <c r="C145" s="246"/>
      <c r="D145" s="230" t="s">
        <v>163</v>
      </c>
      <c r="E145" s="247" t="s">
        <v>19</v>
      </c>
      <c r="F145" s="248" t="s">
        <v>1309</v>
      </c>
      <c r="G145" s="246"/>
      <c r="H145" s="249">
        <v>0.07536</v>
      </c>
      <c r="I145" s="250"/>
      <c r="J145" s="246"/>
      <c r="K145" s="246"/>
      <c r="L145" s="251"/>
      <c r="M145" s="252"/>
      <c r="N145" s="253"/>
      <c r="O145" s="253"/>
      <c r="P145" s="253"/>
      <c r="Q145" s="253"/>
      <c r="R145" s="253"/>
      <c r="S145" s="253"/>
      <c r="T145" s="25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5" t="s">
        <v>163</v>
      </c>
      <c r="AU145" s="255" t="s">
        <v>81</v>
      </c>
      <c r="AV145" s="14" t="s">
        <v>81</v>
      </c>
      <c r="AW145" s="14" t="s">
        <v>36</v>
      </c>
      <c r="AX145" s="14" t="s">
        <v>73</v>
      </c>
      <c r="AY145" s="255" t="s">
        <v>152</v>
      </c>
    </row>
    <row r="146" spans="1:51" s="15" customFormat="1" ht="12">
      <c r="A146" s="15"/>
      <c r="B146" s="256"/>
      <c r="C146" s="257"/>
      <c r="D146" s="230" t="s">
        <v>163</v>
      </c>
      <c r="E146" s="258" t="s">
        <v>19</v>
      </c>
      <c r="F146" s="259" t="s">
        <v>167</v>
      </c>
      <c r="G146" s="257"/>
      <c r="H146" s="260">
        <v>0.07536</v>
      </c>
      <c r="I146" s="261"/>
      <c r="J146" s="257"/>
      <c r="K146" s="257"/>
      <c r="L146" s="262"/>
      <c r="M146" s="263"/>
      <c r="N146" s="264"/>
      <c r="O146" s="264"/>
      <c r="P146" s="264"/>
      <c r="Q146" s="264"/>
      <c r="R146" s="264"/>
      <c r="S146" s="264"/>
      <c r="T146" s="26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66" t="s">
        <v>163</v>
      </c>
      <c r="AU146" s="266" t="s">
        <v>81</v>
      </c>
      <c r="AV146" s="15" t="s">
        <v>159</v>
      </c>
      <c r="AW146" s="15" t="s">
        <v>36</v>
      </c>
      <c r="AX146" s="15" t="s">
        <v>79</v>
      </c>
      <c r="AY146" s="266" t="s">
        <v>152</v>
      </c>
    </row>
    <row r="147" spans="1:65" s="2" customFormat="1" ht="14.4" customHeight="1">
      <c r="A147" s="40"/>
      <c r="B147" s="41"/>
      <c r="C147" s="267" t="s">
        <v>221</v>
      </c>
      <c r="D147" s="267" t="s">
        <v>360</v>
      </c>
      <c r="E147" s="268" t="s">
        <v>1310</v>
      </c>
      <c r="F147" s="269" t="s">
        <v>1311</v>
      </c>
      <c r="G147" s="270" t="s">
        <v>381</v>
      </c>
      <c r="H147" s="271">
        <v>0.515</v>
      </c>
      <c r="I147" s="272"/>
      <c r="J147" s="273">
        <f>ROUND(I147*H147,2)</f>
        <v>0</v>
      </c>
      <c r="K147" s="269" t="s">
        <v>19</v>
      </c>
      <c r="L147" s="274"/>
      <c r="M147" s="275" t="s">
        <v>19</v>
      </c>
      <c r="N147" s="276" t="s">
        <v>44</v>
      </c>
      <c r="O147" s="86"/>
      <c r="P147" s="226">
        <f>O147*H147</f>
        <v>0</v>
      </c>
      <c r="Q147" s="226">
        <v>0</v>
      </c>
      <c r="R147" s="226">
        <f>Q147*H147</f>
        <v>0</v>
      </c>
      <c r="S147" s="226">
        <v>0</v>
      </c>
      <c r="T147" s="227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28" t="s">
        <v>216</v>
      </c>
      <c r="AT147" s="228" t="s">
        <v>360</v>
      </c>
      <c r="AU147" s="228" t="s">
        <v>81</v>
      </c>
      <c r="AY147" s="19" t="s">
        <v>152</v>
      </c>
      <c r="BE147" s="229">
        <f>IF(N147="základní",J147,0)</f>
        <v>0</v>
      </c>
      <c r="BF147" s="229">
        <f>IF(N147="snížená",J147,0)</f>
        <v>0</v>
      </c>
      <c r="BG147" s="229">
        <f>IF(N147="zákl. přenesená",J147,0)</f>
        <v>0</v>
      </c>
      <c r="BH147" s="229">
        <f>IF(N147="sníž. přenesená",J147,0)</f>
        <v>0</v>
      </c>
      <c r="BI147" s="229">
        <f>IF(N147="nulová",J147,0)</f>
        <v>0</v>
      </c>
      <c r="BJ147" s="19" t="s">
        <v>79</v>
      </c>
      <c r="BK147" s="229">
        <f>ROUND(I147*H147,2)</f>
        <v>0</v>
      </c>
      <c r="BL147" s="19" t="s">
        <v>159</v>
      </c>
      <c r="BM147" s="228" t="s">
        <v>1312</v>
      </c>
    </row>
    <row r="148" spans="1:47" s="2" customFormat="1" ht="12">
      <c r="A148" s="40"/>
      <c r="B148" s="41"/>
      <c r="C148" s="42"/>
      <c r="D148" s="230" t="s">
        <v>161</v>
      </c>
      <c r="E148" s="42"/>
      <c r="F148" s="231" t="s">
        <v>1311</v>
      </c>
      <c r="G148" s="42"/>
      <c r="H148" s="42"/>
      <c r="I148" s="232"/>
      <c r="J148" s="42"/>
      <c r="K148" s="42"/>
      <c r="L148" s="46"/>
      <c r="M148" s="233"/>
      <c r="N148" s="234"/>
      <c r="O148" s="86"/>
      <c r="P148" s="86"/>
      <c r="Q148" s="86"/>
      <c r="R148" s="86"/>
      <c r="S148" s="86"/>
      <c r="T148" s="87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9" t="s">
        <v>161</v>
      </c>
      <c r="AU148" s="19" t="s">
        <v>81</v>
      </c>
    </row>
    <row r="149" spans="1:51" s="13" customFormat="1" ht="12">
      <c r="A149" s="13"/>
      <c r="B149" s="235"/>
      <c r="C149" s="236"/>
      <c r="D149" s="230" t="s">
        <v>163</v>
      </c>
      <c r="E149" s="237" t="s">
        <v>19</v>
      </c>
      <c r="F149" s="238" t="s">
        <v>1313</v>
      </c>
      <c r="G149" s="236"/>
      <c r="H149" s="237" t="s">
        <v>19</v>
      </c>
      <c r="I149" s="239"/>
      <c r="J149" s="236"/>
      <c r="K149" s="236"/>
      <c r="L149" s="240"/>
      <c r="M149" s="241"/>
      <c r="N149" s="242"/>
      <c r="O149" s="242"/>
      <c r="P149" s="242"/>
      <c r="Q149" s="242"/>
      <c r="R149" s="242"/>
      <c r="S149" s="242"/>
      <c r="T149" s="24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4" t="s">
        <v>163</v>
      </c>
      <c r="AU149" s="244" t="s">
        <v>81</v>
      </c>
      <c r="AV149" s="13" t="s">
        <v>79</v>
      </c>
      <c r="AW149" s="13" t="s">
        <v>36</v>
      </c>
      <c r="AX149" s="13" t="s">
        <v>73</v>
      </c>
      <c r="AY149" s="244" t="s">
        <v>152</v>
      </c>
    </row>
    <row r="150" spans="1:51" s="14" customFormat="1" ht="12">
      <c r="A150" s="14"/>
      <c r="B150" s="245"/>
      <c r="C150" s="246"/>
      <c r="D150" s="230" t="s">
        <v>163</v>
      </c>
      <c r="E150" s="247" t="s">
        <v>19</v>
      </c>
      <c r="F150" s="248" t="s">
        <v>1314</v>
      </c>
      <c r="G150" s="246"/>
      <c r="H150" s="249">
        <v>0.515</v>
      </c>
      <c r="I150" s="250"/>
      <c r="J150" s="246"/>
      <c r="K150" s="246"/>
      <c r="L150" s="251"/>
      <c r="M150" s="252"/>
      <c r="N150" s="253"/>
      <c r="O150" s="253"/>
      <c r="P150" s="253"/>
      <c r="Q150" s="253"/>
      <c r="R150" s="253"/>
      <c r="S150" s="253"/>
      <c r="T150" s="25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5" t="s">
        <v>163</v>
      </c>
      <c r="AU150" s="255" t="s">
        <v>81</v>
      </c>
      <c r="AV150" s="14" t="s">
        <v>81</v>
      </c>
      <c r="AW150" s="14" t="s">
        <v>36</v>
      </c>
      <c r="AX150" s="14" t="s">
        <v>73</v>
      </c>
      <c r="AY150" s="255" t="s">
        <v>152</v>
      </c>
    </row>
    <row r="151" spans="1:51" s="15" customFormat="1" ht="12">
      <c r="A151" s="15"/>
      <c r="B151" s="256"/>
      <c r="C151" s="257"/>
      <c r="D151" s="230" t="s">
        <v>163</v>
      </c>
      <c r="E151" s="258" t="s">
        <v>19</v>
      </c>
      <c r="F151" s="259" t="s">
        <v>167</v>
      </c>
      <c r="G151" s="257"/>
      <c r="H151" s="260">
        <v>0.515</v>
      </c>
      <c r="I151" s="261"/>
      <c r="J151" s="257"/>
      <c r="K151" s="257"/>
      <c r="L151" s="262"/>
      <c r="M151" s="263"/>
      <c r="N151" s="264"/>
      <c r="O151" s="264"/>
      <c r="P151" s="264"/>
      <c r="Q151" s="264"/>
      <c r="R151" s="264"/>
      <c r="S151" s="264"/>
      <c r="T151" s="26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66" t="s">
        <v>163</v>
      </c>
      <c r="AU151" s="266" t="s">
        <v>81</v>
      </c>
      <c r="AV151" s="15" t="s">
        <v>159</v>
      </c>
      <c r="AW151" s="15" t="s">
        <v>36</v>
      </c>
      <c r="AX151" s="15" t="s">
        <v>79</v>
      </c>
      <c r="AY151" s="266" t="s">
        <v>152</v>
      </c>
    </row>
    <row r="152" spans="1:65" s="2" customFormat="1" ht="14.4" customHeight="1">
      <c r="A152" s="40"/>
      <c r="B152" s="41"/>
      <c r="C152" s="217" t="s">
        <v>226</v>
      </c>
      <c r="D152" s="217" t="s">
        <v>154</v>
      </c>
      <c r="E152" s="218" t="s">
        <v>1315</v>
      </c>
      <c r="F152" s="219" t="s">
        <v>1316</v>
      </c>
      <c r="G152" s="220" t="s">
        <v>212</v>
      </c>
      <c r="H152" s="221">
        <v>2</v>
      </c>
      <c r="I152" s="222"/>
      <c r="J152" s="223">
        <f>ROUND(I152*H152,2)</f>
        <v>0</v>
      </c>
      <c r="K152" s="219" t="s">
        <v>158</v>
      </c>
      <c r="L152" s="46"/>
      <c r="M152" s="224" t="s">
        <v>19</v>
      </c>
      <c r="N152" s="225" t="s">
        <v>44</v>
      </c>
      <c r="O152" s="86"/>
      <c r="P152" s="226">
        <f>O152*H152</f>
        <v>0</v>
      </c>
      <c r="Q152" s="226">
        <v>0</v>
      </c>
      <c r="R152" s="226">
        <f>Q152*H152</f>
        <v>0</v>
      </c>
      <c r="S152" s="226">
        <v>0</v>
      </c>
      <c r="T152" s="227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28" t="s">
        <v>159</v>
      </c>
      <c r="AT152" s="228" t="s">
        <v>154</v>
      </c>
      <c r="AU152" s="228" t="s">
        <v>81</v>
      </c>
      <c r="AY152" s="19" t="s">
        <v>152</v>
      </c>
      <c r="BE152" s="229">
        <f>IF(N152="základní",J152,0)</f>
        <v>0</v>
      </c>
      <c r="BF152" s="229">
        <f>IF(N152="snížená",J152,0)</f>
        <v>0</v>
      </c>
      <c r="BG152" s="229">
        <f>IF(N152="zákl. přenesená",J152,0)</f>
        <v>0</v>
      </c>
      <c r="BH152" s="229">
        <f>IF(N152="sníž. přenesená",J152,0)</f>
        <v>0</v>
      </c>
      <c r="BI152" s="229">
        <f>IF(N152="nulová",J152,0)</f>
        <v>0</v>
      </c>
      <c r="BJ152" s="19" t="s">
        <v>79</v>
      </c>
      <c r="BK152" s="229">
        <f>ROUND(I152*H152,2)</f>
        <v>0</v>
      </c>
      <c r="BL152" s="19" t="s">
        <v>159</v>
      </c>
      <c r="BM152" s="228" t="s">
        <v>1317</v>
      </c>
    </row>
    <row r="153" spans="1:47" s="2" customFormat="1" ht="12">
      <c r="A153" s="40"/>
      <c r="B153" s="41"/>
      <c r="C153" s="42"/>
      <c r="D153" s="230" t="s">
        <v>161</v>
      </c>
      <c r="E153" s="42"/>
      <c r="F153" s="231" t="s">
        <v>1318</v>
      </c>
      <c r="G153" s="42"/>
      <c r="H153" s="42"/>
      <c r="I153" s="232"/>
      <c r="J153" s="42"/>
      <c r="K153" s="42"/>
      <c r="L153" s="46"/>
      <c r="M153" s="233"/>
      <c r="N153" s="234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9" t="s">
        <v>161</v>
      </c>
      <c r="AU153" s="19" t="s">
        <v>81</v>
      </c>
    </row>
    <row r="154" spans="1:51" s="13" customFormat="1" ht="12">
      <c r="A154" s="13"/>
      <c r="B154" s="235"/>
      <c r="C154" s="236"/>
      <c r="D154" s="230" t="s">
        <v>163</v>
      </c>
      <c r="E154" s="237" t="s">
        <v>19</v>
      </c>
      <c r="F154" s="238" t="s">
        <v>803</v>
      </c>
      <c r="G154" s="236"/>
      <c r="H154" s="237" t="s">
        <v>19</v>
      </c>
      <c r="I154" s="239"/>
      <c r="J154" s="236"/>
      <c r="K154" s="236"/>
      <c r="L154" s="240"/>
      <c r="M154" s="241"/>
      <c r="N154" s="242"/>
      <c r="O154" s="242"/>
      <c r="P154" s="242"/>
      <c r="Q154" s="242"/>
      <c r="R154" s="242"/>
      <c r="S154" s="242"/>
      <c r="T154" s="24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4" t="s">
        <v>163</v>
      </c>
      <c r="AU154" s="244" t="s">
        <v>81</v>
      </c>
      <c r="AV154" s="13" t="s">
        <v>79</v>
      </c>
      <c r="AW154" s="13" t="s">
        <v>36</v>
      </c>
      <c r="AX154" s="13" t="s">
        <v>73</v>
      </c>
      <c r="AY154" s="244" t="s">
        <v>152</v>
      </c>
    </row>
    <row r="155" spans="1:51" s="14" customFormat="1" ht="12">
      <c r="A155" s="14"/>
      <c r="B155" s="245"/>
      <c r="C155" s="246"/>
      <c r="D155" s="230" t="s">
        <v>163</v>
      </c>
      <c r="E155" s="247" t="s">
        <v>19</v>
      </c>
      <c r="F155" s="248" t="s">
        <v>81</v>
      </c>
      <c r="G155" s="246"/>
      <c r="H155" s="249">
        <v>2</v>
      </c>
      <c r="I155" s="250"/>
      <c r="J155" s="246"/>
      <c r="K155" s="246"/>
      <c r="L155" s="251"/>
      <c r="M155" s="252"/>
      <c r="N155" s="253"/>
      <c r="O155" s="253"/>
      <c r="P155" s="253"/>
      <c r="Q155" s="253"/>
      <c r="R155" s="253"/>
      <c r="S155" s="253"/>
      <c r="T155" s="25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5" t="s">
        <v>163</v>
      </c>
      <c r="AU155" s="255" t="s">
        <v>81</v>
      </c>
      <c r="AV155" s="14" t="s">
        <v>81</v>
      </c>
      <c r="AW155" s="14" t="s">
        <v>36</v>
      </c>
      <c r="AX155" s="14" t="s">
        <v>79</v>
      </c>
      <c r="AY155" s="255" t="s">
        <v>152</v>
      </c>
    </row>
    <row r="156" spans="1:65" s="2" customFormat="1" ht="14.4" customHeight="1">
      <c r="A156" s="40"/>
      <c r="B156" s="41"/>
      <c r="C156" s="217" t="s">
        <v>232</v>
      </c>
      <c r="D156" s="217" t="s">
        <v>154</v>
      </c>
      <c r="E156" s="218" t="s">
        <v>1319</v>
      </c>
      <c r="F156" s="219" t="s">
        <v>1320</v>
      </c>
      <c r="G156" s="220" t="s">
        <v>212</v>
      </c>
      <c r="H156" s="221">
        <v>0.3</v>
      </c>
      <c r="I156" s="222"/>
      <c r="J156" s="223">
        <f>ROUND(I156*H156,2)</f>
        <v>0</v>
      </c>
      <c r="K156" s="219" t="s">
        <v>158</v>
      </c>
      <c r="L156" s="46"/>
      <c r="M156" s="224" t="s">
        <v>19</v>
      </c>
      <c r="N156" s="225" t="s">
        <v>44</v>
      </c>
      <c r="O156" s="86"/>
      <c r="P156" s="226">
        <f>O156*H156</f>
        <v>0</v>
      </c>
      <c r="Q156" s="226">
        <v>0</v>
      </c>
      <c r="R156" s="226">
        <f>Q156*H156</f>
        <v>0</v>
      </c>
      <c r="S156" s="226">
        <v>0</v>
      </c>
      <c r="T156" s="227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28" t="s">
        <v>159</v>
      </c>
      <c r="AT156" s="228" t="s">
        <v>154</v>
      </c>
      <c r="AU156" s="228" t="s">
        <v>81</v>
      </c>
      <c r="AY156" s="19" t="s">
        <v>152</v>
      </c>
      <c r="BE156" s="229">
        <f>IF(N156="základní",J156,0)</f>
        <v>0</v>
      </c>
      <c r="BF156" s="229">
        <f>IF(N156="snížená",J156,0)</f>
        <v>0</v>
      </c>
      <c r="BG156" s="229">
        <f>IF(N156="zákl. přenesená",J156,0)</f>
        <v>0</v>
      </c>
      <c r="BH156" s="229">
        <f>IF(N156="sníž. přenesená",J156,0)</f>
        <v>0</v>
      </c>
      <c r="BI156" s="229">
        <f>IF(N156="nulová",J156,0)</f>
        <v>0</v>
      </c>
      <c r="BJ156" s="19" t="s">
        <v>79</v>
      </c>
      <c r="BK156" s="229">
        <f>ROUND(I156*H156,2)</f>
        <v>0</v>
      </c>
      <c r="BL156" s="19" t="s">
        <v>159</v>
      </c>
      <c r="BM156" s="228" t="s">
        <v>1321</v>
      </c>
    </row>
    <row r="157" spans="1:47" s="2" customFormat="1" ht="12">
      <c r="A157" s="40"/>
      <c r="B157" s="41"/>
      <c r="C157" s="42"/>
      <c r="D157" s="230" t="s">
        <v>161</v>
      </c>
      <c r="E157" s="42"/>
      <c r="F157" s="231" t="s">
        <v>1322</v>
      </c>
      <c r="G157" s="42"/>
      <c r="H157" s="42"/>
      <c r="I157" s="232"/>
      <c r="J157" s="42"/>
      <c r="K157" s="42"/>
      <c r="L157" s="46"/>
      <c r="M157" s="233"/>
      <c r="N157" s="234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161</v>
      </c>
      <c r="AU157" s="19" t="s">
        <v>81</v>
      </c>
    </row>
    <row r="158" spans="1:51" s="13" customFormat="1" ht="12">
      <c r="A158" s="13"/>
      <c r="B158" s="235"/>
      <c r="C158" s="236"/>
      <c r="D158" s="230" t="s">
        <v>163</v>
      </c>
      <c r="E158" s="237" t="s">
        <v>19</v>
      </c>
      <c r="F158" s="238" t="s">
        <v>1323</v>
      </c>
      <c r="G158" s="236"/>
      <c r="H158" s="237" t="s">
        <v>19</v>
      </c>
      <c r="I158" s="239"/>
      <c r="J158" s="236"/>
      <c r="K158" s="236"/>
      <c r="L158" s="240"/>
      <c r="M158" s="241"/>
      <c r="N158" s="242"/>
      <c r="O158" s="242"/>
      <c r="P158" s="242"/>
      <c r="Q158" s="242"/>
      <c r="R158" s="242"/>
      <c r="S158" s="242"/>
      <c r="T158" s="24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4" t="s">
        <v>163</v>
      </c>
      <c r="AU158" s="244" t="s">
        <v>81</v>
      </c>
      <c r="AV158" s="13" t="s">
        <v>79</v>
      </c>
      <c r="AW158" s="13" t="s">
        <v>36</v>
      </c>
      <c r="AX158" s="13" t="s">
        <v>73</v>
      </c>
      <c r="AY158" s="244" t="s">
        <v>152</v>
      </c>
    </row>
    <row r="159" spans="1:51" s="14" customFormat="1" ht="12">
      <c r="A159" s="14"/>
      <c r="B159" s="245"/>
      <c r="C159" s="246"/>
      <c r="D159" s="230" t="s">
        <v>163</v>
      </c>
      <c r="E159" s="247" t="s">
        <v>19</v>
      </c>
      <c r="F159" s="248" t="s">
        <v>1324</v>
      </c>
      <c r="G159" s="246"/>
      <c r="H159" s="249">
        <v>0.3</v>
      </c>
      <c r="I159" s="250"/>
      <c r="J159" s="246"/>
      <c r="K159" s="246"/>
      <c r="L159" s="251"/>
      <c r="M159" s="252"/>
      <c r="N159" s="253"/>
      <c r="O159" s="253"/>
      <c r="P159" s="253"/>
      <c r="Q159" s="253"/>
      <c r="R159" s="253"/>
      <c r="S159" s="253"/>
      <c r="T159" s="25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5" t="s">
        <v>163</v>
      </c>
      <c r="AU159" s="255" t="s">
        <v>81</v>
      </c>
      <c r="AV159" s="14" t="s">
        <v>81</v>
      </c>
      <c r="AW159" s="14" t="s">
        <v>36</v>
      </c>
      <c r="AX159" s="14" t="s">
        <v>79</v>
      </c>
      <c r="AY159" s="255" t="s">
        <v>152</v>
      </c>
    </row>
    <row r="160" spans="1:65" s="2" customFormat="1" ht="14.4" customHeight="1">
      <c r="A160" s="40"/>
      <c r="B160" s="41"/>
      <c r="C160" s="217" t="s">
        <v>249</v>
      </c>
      <c r="D160" s="217" t="s">
        <v>154</v>
      </c>
      <c r="E160" s="218" t="s">
        <v>1325</v>
      </c>
      <c r="F160" s="219" t="s">
        <v>1326</v>
      </c>
      <c r="G160" s="220" t="s">
        <v>212</v>
      </c>
      <c r="H160" s="221">
        <v>2</v>
      </c>
      <c r="I160" s="222"/>
      <c r="J160" s="223">
        <f>ROUND(I160*H160,2)</f>
        <v>0</v>
      </c>
      <c r="K160" s="219" t="s">
        <v>19</v>
      </c>
      <c r="L160" s="46"/>
      <c r="M160" s="224" t="s">
        <v>19</v>
      </c>
      <c r="N160" s="225" t="s">
        <v>44</v>
      </c>
      <c r="O160" s="86"/>
      <c r="P160" s="226">
        <f>O160*H160</f>
        <v>0</v>
      </c>
      <c r="Q160" s="226">
        <v>0</v>
      </c>
      <c r="R160" s="226">
        <f>Q160*H160</f>
        <v>0</v>
      </c>
      <c r="S160" s="226">
        <v>0</v>
      </c>
      <c r="T160" s="227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28" t="s">
        <v>159</v>
      </c>
      <c r="AT160" s="228" t="s">
        <v>154</v>
      </c>
      <c r="AU160" s="228" t="s">
        <v>81</v>
      </c>
      <c r="AY160" s="19" t="s">
        <v>152</v>
      </c>
      <c r="BE160" s="229">
        <f>IF(N160="základní",J160,0)</f>
        <v>0</v>
      </c>
      <c r="BF160" s="229">
        <f>IF(N160="snížená",J160,0)</f>
        <v>0</v>
      </c>
      <c r="BG160" s="229">
        <f>IF(N160="zákl. přenesená",J160,0)</f>
        <v>0</v>
      </c>
      <c r="BH160" s="229">
        <f>IF(N160="sníž. přenesená",J160,0)</f>
        <v>0</v>
      </c>
      <c r="BI160" s="229">
        <f>IF(N160="nulová",J160,0)</f>
        <v>0</v>
      </c>
      <c r="BJ160" s="19" t="s">
        <v>79</v>
      </c>
      <c r="BK160" s="229">
        <f>ROUND(I160*H160,2)</f>
        <v>0</v>
      </c>
      <c r="BL160" s="19" t="s">
        <v>159</v>
      </c>
      <c r="BM160" s="228" t="s">
        <v>1327</v>
      </c>
    </row>
    <row r="161" spans="1:47" s="2" customFormat="1" ht="12">
      <c r="A161" s="40"/>
      <c r="B161" s="41"/>
      <c r="C161" s="42"/>
      <c r="D161" s="230" t="s">
        <v>161</v>
      </c>
      <c r="E161" s="42"/>
      <c r="F161" s="231" t="s">
        <v>1326</v>
      </c>
      <c r="G161" s="42"/>
      <c r="H161" s="42"/>
      <c r="I161" s="232"/>
      <c r="J161" s="42"/>
      <c r="K161" s="42"/>
      <c r="L161" s="46"/>
      <c r="M161" s="233"/>
      <c r="N161" s="234"/>
      <c r="O161" s="86"/>
      <c r="P161" s="86"/>
      <c r="Q161" s="86"/>
      <c r="R161" s="86"/>
      <c r="S161" s="86"/>
      <c r="T161" s="87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9" t="s">
        <v>161</v>
      </c>
      <c r="AU161" s="19" t="s">
        <v>81</v>
      </c>
    </row>
    <row r="162" spans="1:51" s="13" customFormat="1" ht="12">
      <c r="A162" s="13"/>
      <c r="B162" s="235"/>
      <c r="C162" s="236"/>
      <c r="D162" s="230" t="s">
        <v>163</v>
      </c>
      <c r="E162" s="237" t="s">
        <v>19</v>
      </c>
      <c r="F162" s="238" t="s">
        <v>803</v>
      </c>
      <c r="G162" s="236"/>
      <c r="H162" s="237" t="s">
        <v>19</v>
      </c>
      <c r="I162" s="239"/>
      <c r="J162" s="236"/>
      <c r="K162" s="236"/>
      <c r="L162" s="240"/>
      <c r="M162" s="241"/>
      <c r="N162" s="242"/>
      <c r="O162" s="242"/>
      <c r="P162" s="242"/>
      <c r="Q162" s="242"/>
      <c r="R162" s="242"/>
      <c r="S162" s="242"/>
      <c r="T162" s="24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4" t="s">
        <v>163</v>
      </c>
      <c r="AU162" s="244" t="s">
        <v>81</v>
      </c>
      <c r="AV162" s="13" t="s">
        <v>79</v>
      </c>
      <c r="AW162" s="13" t="s">
        <v>36</v>
      </c>
      <c r="AX162" s="13" t="s">
        <v>73</v>
      </c>
      <c r="AY162" s="244" t="s">
        <v>152</v>
      </c>
    </row>
    <row r="163" spans="1:51" s="13" customFormat="1" ht="12">
      <c r="A163" s="13"/>
      <c r="B163" s="235"/>
      <c r="C163" s="236"/>
      <c r="D163" s="230" t="s">
        <v>163</v>
      </c>
      <c r="E163" s="237" t="s">
        <v>19</v>
      </c>
      <c r="F163" s="238" t="s">
        <v>1297</v>
      </c>
      <c r="G163" s="236"/>
      <c r="H163" s="237" t="s">
        <v>19</v>
      </c>
      <c r="I163" s="239"/>
      <c r="J163" s="236"/>
      <c r="K163" s="236"/>
      <c r="L163" s="240"/>
      <c r="M163" s="241"/>
      <c r="N163" s="242"/>
      <c r="O163" s="242"/>
      <c r="P163" s="242"/>
      <c r="Q163" s="242"/>
      <c r="R163" s="242"/>
      <c r="S163" s="242"/>
      <c r="T163" s="24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4" t="s">
        <v>163</v>
      </c>
      <c r="AU163" s="244" t="s">
        <v>81</v>
      </c>
      <c r="AV163" s="13" t="s">
        <v>79</v>
      </c>
      <c r="AW163" s="13" t="s">
        <v>36</v>
      </c>
      <c r="AX163" s="13" t="s">
        <v>73</v>
      </c>
      <c r="AY163" s="244" t="s">
        <v>152</v>
      </c>
    </row>
    <row r="164" spans="1:51" s="14" customFormat="1" ht="12">
      <c r="A164" s="14"/>
      <c r="B164" s="245"/>
      <c r="C164" s="246"/>
      <c r="D164" s="230" t="s">
        <v>163</v>
      </c>
      <c r="E164" s="247" t="s">
        <v>19</v>
      </c>
      <c r="F164" s="248" t="s">
        <v>81</v>
      </c>
      <c r="G164" s="246"/>
      <c r="H164" s="249">
        <v>2</v>
      </c>
      <c r="I164" s="250"/>
      <c r="J164" s="246"/>
      <c r="K164" s="246"/>
      <c r="L164" s="251"/>
      <c r="M164" s="252"/>
      <c r="N164" s="253"/>
      <c r="O164" s="253"/>
      <c r="P164" s="253"/>
      <c r="Q164" s="253"/>
      <c r="R164" s="253"/>
      <c r="S164" s="253"/>
      <c r="T164" s="25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5" t="s">
        <v>163</v>
      </c>
      <c r="AU164" s="255" t="s">
        <v>81</v>
      </c>
      <c r="AV164" s="14" t="s">
        <v>81</v>
      </c>
      <c r="AW164" s="14" t="s">
        <v>36</v>
      </c>
      <c r="AX164" s="14" t="s">
        <v>73</v>
      </c>
      <c r="AY164" s="255" t="s">
        <v>152</v>
      </c>
    </row>
    <row r="165" spans="1:51" s="15" customFormat="1" ht="12">
      <c r="A165" s="15"/>
      <c r="B165" s="256"/>
      <c r="C165" s="257"/>
      <c r="D165" s="230" t="s">
        <v>163</v>
      </c>
      <c r="E165" s="258" t="s">
        <v>19</v>
      </c>
      <c r="F165" s="259" t="s">
        <v>167</v>
      </c>
      <c r="G165" s="257"/>
      <c r="H165" s="260">
        <v>2</v>
      </c>
      <c r="I165" s="261"/>
      <c r="J165" s="257"/>
      <c r="K165" s="257"/>
      <c r="L165" s="262"/>
      <c r="M165" s="263"/>
      <c r="N165" s="264"/>
      <c r="O165" s="264"/>
      <c r="P165" s="264"/>
      <c r="Q165" s="264"/>
      <c r="R165" s="264"/>
      <c r="S165" s="264"/>
      <c r="T165" s="26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66" t="s">
        <v>163</v>
      </c>
      <c r="AU165" s="266" t="s">
        <v>81</v>
      </c>
      <c r="AV165" s="15" t="s">
        <v>159</v>
      </c>
      <c r="AW165" s="15" t="s">
        <v>36</v>
      </c>
      <c r="AX165" s="15" t="s">
        <v>79</v>
      </c>
      <c r="AY165" s="266" t="s">
        <v>152</v>
      </c>
    </row>
    <row r="166" spans="1:65" s="2" customFormat="1" ht="14.4" customHeight="1">
      <c r="A166" s="40"/>
      <c r="B166" s="41"/>
      <c r="C166" s="217" t="s">
        <v>8</v>
      </c>
      <c r="D166" s="217" t="s">
        <v>154</v>
      </c>
      <c r="E166" s="218" t="s">
        <v>855</v>
      </c>
      <c r="F166" s="219" t="s">
        <v>856</v>
      </c>
      <c r="G166" s="220" t="s">
        <v>212</v>
      </c>
      <c r="H166" s="221">
        <v>0.5</v>
      </c>
      <c r="I166" s="222"/>
      <c r="J166" s="223">
        <f>ROUND(I166*H166,2)</f>
        <v>0</v>
      </c>
      <c r="K166" s="219" t="s">
        <v>19</v>
      </c>
      <c r="L166" s="46"/>
      <c r="M166" s="224" t="s">
        <v>19</v>
      </c>
      <c r="N166" s="225" t="s">
        <v>44</v>
      </c>
      <c r="O166" s="86"/>
      <c r="P166" s="226">
        <f>O166*H166</f>
        <v>0</v>
      </c>
      <c r="Q166" s="226">
        <v>0.00208</v>
      </c>
      <c r="R166" s="226">
        <f>Q166*H166</f>
        <v>0.00104</v>
      </c>
      <c r="S166" s="226">
        <v>0</v>
      </c>
      <c r="T166" s="227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28" t="s">
        <v>159</v>
      </c>
      <c r="AT166" s="228" t="s">
        <v>154</v>
      </c>
      <c r="AU166" s="228" t="s">
        <v>81</v>
      </c>
      <c r="AY166" s="19" t="s">
        <v>152</v>
      </c>
      <c r="BE166" s="229">
        <f>IF(N166="základní",J166,0)</f>
        <v>0</v>
      </c>
      <c r="BF166" s="229">
        <f>IF(N166="snížená",J166,0)</f>
        <v>0</v>
      </c>
      <c r="BG166" s="229">
        <f>IF(N166="zákl. přenesená",J166,0)</f>
        <v>0</v>
      </c>
      <c r="BH166" s="229">
        <f>IF(N166="sníž. přenesená",J166,0)</f>
        <v>0</v>
      </c>
      <c r="BI166" s="229">
        <f>IF(N166="nulová",J166,0)</f>
        <v>0</v>
      </c>
      <c r="BJ166" s="19" t="s">
        <v>79</v>
      </c>
      <c r="BK166" s="229">
        <f>ROUND(I166*H166,2)</f>
        <v>0</v>
      </c>
      <c r="BL166" s="19" t="s">
        <v>159</v>
      </c>
      <c r="BM166" s="228" t="s">
        <v>1328</v>
      </c>
    </row>
    <row r="167" spans="1:47" s="2" customFormat="1" ht="12">
      <c r="A167" s="40"/>
      <c r="B167" s="41"/>
      <c r="C167" s="42"/>
      <c r="D167" s="230" t="s">
        <v>161</v>
      </c>
      <c r="E167" s="42"/>
      <c r="F167" s="231" t="s">
        <v>856</v>
      </c>
      <c r="G167" s="42"/>
      <c r="H167" s="42"/>
      <c r="I167" s="232"/>
      <c r="J167" s="42"/>
      <c r="K167" s="42"/>
      <c r="L167" s="46"/>
      <c r="M167" s="233"/>
      <c r="N167" s="234"/>
      <c r="O167" s="86"/>
      <c r="P167" s="86"/>
      <c r="Q167" s="86"/>
      <c r="R167" s="86"/>
      <c r="S167" s="86"/>
      <c r="T167" s="87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9" t="s">
        <v>161</v>
      </c>
      <c r="AU167" s="19" t="s">
        <v>81</v>
      </c>
    </row>
    <row r="168" spans="1:51" s="13" customFormat="1" ht="12">
      <c r="A168" s="13"/>
      <c r="B168" s="235"/>
      <c r="C168" s="236"/>
      <c r="D168" s="230" t="s">
        <v>163</v>
      </c>
      <c r="E168" s="237" t="s">
        <v>19</v>
      </c>
      <c r="F168" s="238" t="s">
        <v>803</v>
      </c>
      <c r="G168" s="236"/>
      <c r="H168" s="237" t="s">
        <v>19</v>
      </c>
      <c r="I168" s="239"/>
      <c r="J168" s="236"/>
      <c r="K168" s="236"/>
      <c r="L168" s="240"/>
      <c r="M168" s="241"/>
      <c r="N168" s="242"/>
      <c r="O168" s="242"/>
      <c r="P168" s="242"/>
      <c r="Q168" s="242"/>
      <c r="R168" s="242"/>
      <c r="S168" s="242"/>
      <c r="T168" s="24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4" t="s">
        <v>163</v>
      </c>
      <c r="AU168" s="244" t="s">
        <v>81</v>
      </c>
      <c r="AV168" s="13" t="s">
        <v>79</v>
      </c>
      <c r="AW168" s="13" t="s">
        <v>36</v>
      </c>
      <c r="AX168" s="13" t="s">
        <v>73</v>
      </c>
      <c r="AY168" s="244" t="s">
        <v>152</v>
      </c>
    </row>
    <row r="169" spans="1:51" s="13" customFormat="1" ht="12">
      <c r="A169" s="13"/>
      <c r="B169" s="235"/>
      <c r="C169" s="236"/>
      <c r="D169" s="230" t="s">
        <v>163</v>
      </c>
      <c r="E169" s="237" t="s">
        <v>19</v>
      </c>
      <c r="F169" s="238" t="s">
        <v>1329</v>
      </c>
      <c r="G169" s="236"/>
      <c r="H169" s="237" t="s">
        <v>19</v>
      </c>
      <c r="I169" s="239"/>
      <c r="J169" s="236"/>
      <c r="K169" s="236"/>
      <c r="L169" s="240"/>
      <c r="M169" s="241"/>
      <c r="N169" s="242"/>
      <c r="O169" s="242"/>
      <c r="P169" s="242"/>
      <c r="Q169" s="242"/>
      <c r="R169" s="242"/>
      <c r="S169" s="242"/>
      <c r="T169" s="24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4" t="s">
        <v>163</v>
      </c>
      <c r="AU169" s="244" t="s">
        <v>81</v>
      </c>
      <c r="AV169" s="13" t="s">
        <v>79</v>
      </c>
      <c r="AW169" s="13" t="s">
        <v>36</v>
      </c>
      <c r="AX169" s="13" t="s">
        <v>73</v>
      </c>
      <c r="AY169" s="244" t="s">
        <v>152</v>
      </c>
    </row>
    <row r="170" spans="1:51" s="14" customFormat="1" ht="12">
      <c r="A170" s="14"/>
      <c r="B170" s="245"/>
      <c r="C170" s="246"/>
      <c r="D170" s="230" t="s">
        <v>163</v>
      </c>
      <c r="E170" s="247" t="s">
        <v>19</v>
      </c>
      <c r="F170" s="248" t="s">
        <v>1324</v>
      </c>
      <c r="G170" s="246"/>
      <c r="H170" s="249">
        <v>0.3</v>
      </c>
      <c r="I170" s="250"/>
      <c r="J170" s="246"/>
      <c r="K170" s="246"/>
      <c r="L170" s="251"/>
      <c r="M170" s="252"/>
      <c r="N170" s="253"/>
      <c r="O170" s="253"/>
      <c r="P170" s="253"/>
      <c r="Q170" s="253"/>
      <c r="R170" s="253"/>
      <c r="S170" s="253"/>
      <c r="T170" s="25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5" t="s">
        <v>163</v>
      </c>
      <c r="AU170" s="255" t="s">
        <v>81</v>
      </c>
      <c r="AV170" s="14" t="s">
        <v>81</v>
      </c>
      <c r="AW170" s="14" t="s">
        <v>36</v>
      </c>
      <c r="AX170" s="14" t="s">
        <v>73</v>
      </c>
      <c r="AY170" s="255" t="s">
        <v>152</v>
      </c>
    </row>
    <row r="171" spans="1:51" s="13" customFormat="1" ht="12">
      <c r="A171" s="13"/>
      <c r="B171" s="235"/>
      <c r="C171" s="236"/>
      <c r="D171" s="230" t="s">
        <v>163</v>
      </c>
      <c r="E171" s="237" t="s">
        <v>19</v>
      </c>
      <c r="F171" s="238" t="s">
        <v>1297</v>
      </c>
      <c r="G171" s="236"/>
      <c r="H171" s="237" t="s">
        <v>19</v>
      </c>
      <c r="I171" s="239"/>
      <c r="J171" s="236"/>
      <c r="K171" s="236"/>
      <c r="L171" s="240"/>
      <c r="M171" s="241"/>
      <c r="N171" s="242"/>
      <c r="O171" s="242"/>
      <c r="P171" s="242"/>
      <c r="Q171" s="242"/>
      <c r="R171" s="242"/>
      <c r="S171" s="242"/>
      <c r="T171" s="24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4" t="s">
        <v>163</v>
      </c>
      <c r="AU171" s="244" t="s">
        <v>81</v>
      </c>
      <c r="AV171" s="13" t="s">
        <v>79</v>
      </c>
      <c r="AW171" s="13" t="s">
        <v>36</v>
      </c>
      <c r="AX171" s="13" t="s">
        <v>73</v>
      </c>
      <c r="AY171" s="244" t="s">
        <v>152</v>
      </c>
    </row>
    <row r="172" spans="1:51" s="14" customFormat="1" ht="12">
      <c r="A172" s="14"/>
      <c r="B172" s="245"/>
      <c r="C172" s="246"/>
      <c r="D172" s="230" t="s">
        <v>163</v>
      </c>
      <c r="E172" s="247" t="s">
        <v>19</v>
      </c>
      <c r="F172" s="248" t="s">
        <v>1330</v>
      </c>
      <c r="G172" s="246"/>
      <c r="H172" s="249">
        <v>0.2</v>
      </c>
      <c r="I172" s="250"/>
      <c r="J172" s="246"/>
      <c r="K172" s="246"/>
      <c r="L172" s="251"/>
      <c r="M172" s="252"/>
      <c r="N172" s="253"/>
      <c r="O172" s="253"/>
      <c r="P172" s="253"/>
      <c r="Q172" s="253"/>
      <c r="R172" s="253"/>
      <c r="S172" s="253"/>
      <c r="T172" s="25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5" t="s">
        <v>163</v>
      </c>
      <c r="AU172" s="255" t="s">
        <v>81</v>
      </c>
      <c r="AV172" s="14" t="s">
        <v>81</v>
      </c>
      <c r="AW172" s="14" t="s">
        <v>36</v>
      </c>
      <c r="AX172" s="14" t="s">
        <v>73</v>
      </c>
      <c r="AY172" s="255" t="s">
        <v>152</v>
      </c>
    </row>
    <row r="173" spans="1:51" s="15" customFormat="1" ht="12">
      <c r="A173" s="15"/>
      <c r="B173" s="256"/>
      <c r="C173" s="257"/>
      <c r="D173" s="230" t="s">
        <v>163</v>
      </c>
      <c r="E173" s="258" t="s">
        <v>19</v>
      </c>
      <c r="F173" s="259" t="s">
        <v>167</v>
      </c>
      <c r="G173" s="257"/>
      <c r="H173" s="260">
        <v>0.5</v>
      </c>
      <c r="I173" s="261"/>
      <c r="J173" s="257"/>
      <c r="K173" s="257"/>
      <c r="L173" s="262"/>
      <c r="M173" s="263"/>
      <c r="N173" s="264"/>
      <c r="O173" s="264"/>
      <c r="P173" s="264"/>
      <c r="Q173" s="264"/>
      <c r="R173" s="264"/>
      <c r="S173" s="264"/>
      <c r="T173" s="26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266" t="s">
        <v>163</v>
      </c>
      <c r="AU173" s="266" t="s">
        <v>81</v>
      </c>
      <c r="AV173" s="15" t="s">
        <v>159</v>
      </c>
      <c r="AW173" s="15" t="s">
        <v>36</v>
      </c>
      <c r="AX173" s="15" t="s">
        <v>79</v>
      </c>
      <c r="AY173" s="266" t="s">
        <v>152</v>
      </c>
    </row>
    <row r="174" spans="1:65" s="2" customFormat="1" ht="14.4" customHeight="1">
      <c r="A174" s="40"/>
      <c r="B174" s="41"/>
      <c r="C174" s="217" t="s">
        <v>255</v>
      </c>
      <c r="D174" s="217" t="s">
        <v>154</v>
      </c>
      <c r="E174" s="218" t="s">
        <v>859</v>
      </c>
      <c r="F174" s="219" t="s">
        <v>860</v>
      </c>
      <c r="G174" s="220" t="s">
        <v>538</v>
      </c>
      <c r="H174" s="221">
        <v>0.5</v>
      </c>
      <c r="I174" s="222"/>
      <c r="J174" s="223">
        <f>ROUND(I174*H174,2)</f>
        <v>0</v>
      </c>
      <c r="K174" s="219" t="s">
        <v>19</v>
      </c>
      <c r="L174" s="46"/>
      <c r="M174" s="224" t="s">
        <v>19</v>
      </c>
      <c r="N174" s="225" t="s">
        <v>44</v>
      </c>
      <c r="O174" s="86"/>
      <c r="P174" s="226">
        <f>O174*H174</f>
        <v>0</v>
      </c>
      <c r="Q174" s="226">
        <v>0</v>
      </c>
      <c r="R174" s="226">
        <f>Q174*H174</f>
        <v>0</v>
      </c>
      <c r="S174" s="226">
        <v>0</v>
      </c>
      <c r="T174" s="227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28" t="s">
        <v>159</v>
      </c>
      <c r="AT174" s="228" t="s">
        <v>154</v>
      </c>
      <c r="AU174" s="228" t="s">
        <v>81</v>
      </c>
      <c r="AY174" s="19" t="s">
        <v>152</v>
      </c>
      <c r="BE174" s="229">
        <f>IF(N174="základní",J174,0)</f>
        <v>0</v>
      </c>
      <c r="BF174" s="229">
        <f>IF(N174="snížená",J174,0)</f>
        <v>0</v>
      </c>
      <c r="BG174" s="229">
        <f>IF(N174="zákl. přenesená",J174,0)</f>
        <v>0</v>
      </c>
      <c r="BH174" s="229">
        <f>IF(N174="sníž. přenesená",J174,0)</f>
        <v>0</v>
      </c>
      <c r="BI174" s="229">
        <f>IF(N174="nulová",J174,0)</f>
        <v>0</v>
      </c>
      <c r="BJ174" s="19" t="s">
        <v>79</v>
      </c>
      <c r="BK174" s="229">
        <f>ROUND(I174*H174,2)</f>
        <v>0</v>
      </c>
      <c r="BL174" s="19" t="s">
        <v>159</v>
      </c>
      <c r="BM174" s="228" t="s">
        <v>1331</v>
      </c>
    </row>
    <row r="175" spans="1:47" s="2" customFormat="1" ht="12">
      <c r="A175" s="40"/>
      <c r="B175" s="41"/>
      <c r="C175" s="42"/>
      <c r="D175" s="230" t="s">
        <v>161</v>
      </c>
      <c r="E175" s="42"/>
      <c r="F175" s="231" t="s">
        <v>860</v>
      </c>
      <c r="G175" s="42"/>
      <c r="H175" s="42"/>
      <c r="I175" s="232"/>
      <c r="J175" s="42"/>
      <c r="K175" s="42"/>
      <c r="L175" s="46"/>
      <c r="M175" s="233"/>
      <c r="N175" s="234"/>
      <c r="O175" s="86"/>
      <c r="P175" s="86"/>
      <c r="Q175" s="86"/>
      <c r="R175" s="86"/>
      <c r="S175" s="86"/>
      <c r="T175" s="87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T175" s="19" t="s">
        <v>161</v>
      </c>
      <c r="AU175" s="19" t="s">
        <v>81</v>
      </c>
    </row>
    <row r="176" spans="1:51" s="13" customFormat="1" ht="12">
      <c r="A176" s="13"/>
      <c r="B176" s="235"/>
      <c r="C176" s="236"/>
      <c r="D176" s="230" t="s">
        <v>163</v>
      </c>
      <c r="E176" s="237" t="s">
        <v>19</v>
      </c>
      <c r="F176" s="238" t="s">
        <v>803</v>
      </c>
      <c r="G176" s="236"/>
      <c r="H176" s="237" t="s">
        <v>19</v>
      </c>
      <c r="I176" s="239"/>
      <c r="J176" s="236"/>
      <c r="K176" s="236"/>
      <c r="L176" s="240"/>
      <c r="M176" s="241"/>
      <c r="N176" s="242"/>
      <c r="O176" s="242"/>
      <c r="P176" s="242"/>
      <c r="Q176" s="242"/>
      <c r="R176" s="242"/>
      <c r="S176" s="242"/>
      <c r="T176" s="24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4" t="s">
        <v>163</v>
      </c>
      <c r="AU176" s="244" t="s">
        <v>81</v>
      </c>
      <c r="AV176" s="13" t="s">
        <v>79</v>
      </c>
      <c r="AW176" s="13" t="s">
        <v>36</v>
      </c>
      <c r="AX176" s="13" t="s">
        <v>73</v>
      </c>
      <c r="AY176" s="244" t="s">
        <v>152</v>
      </c>
    </row>
    <row r="177" spans="1:51" s="13" customFormat="1" ht="12">
      <c r="A177" s="13"/>
      <c r="B177" s="235"/>
      <c r="C177" s="236"/>
      <c r="D177" s="230" t="s">
        <v>163</v>
      </c>
      <c r="E177" s="237" t="s">
        <v>19</v>
      </c>
      <c r="F177" s="238" t="s">
        <v>1297</v>
      </c>
      <c r="G177" s="236"/>
      <c r="H177" s="237" t="s">
        <v>19</v>
      </c>
      <c r="I177" s="239"/>
      <c r="J177" s="236"/>
      <c r="K177" s="236"/>
      <c r="L177" s="240"/>
      <c r="M177" s="241"/>
      <c r="N177" s="242"/>
      <c r="O177" s="242"/>
      <c r="P177" s="242"/>
      <c r="Q177" s="242"/>
      <c r="R177" s="242"/>
      <c r="S177" s="242"/>
      <c r="T177" s="24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4" t="s">
        <v>163</v>
      </c>
      <c r="AU177" s="244" t="s">
        <v>81</v>
      </c>
      <c r="AV177" s="13" t="s">
        <v>79</v>
      </c>
      <c r="AW177" s="13" t="s">
        <v>36</v>
      </c>
      <c r="AX177" s="13" t="s">
        <v>73</v>
      </c>
      <c r="AY177" s="244" t="s">
        <v>152</v>
      </c>
    </row>
    <row r="178" spans="1:51" s="14" customFormat="1" ht="12">
      <c r="A178" s="14"/>
      <c r="B178" s="245"/>
      <c r="C178" s="246"/>
      <c r="D178" s="230" t="s">
        <v>163</v>
      </c>
      <c r="E178" s="247" t="s">
        <v>19</v>
      </c>
      <c r="F178" s="248" t="s">
        <v>883</v>
      </c>
      <c r="G178" s="246"/>
      <c r="H178" s="249">
        <v>0.1</v>
      </c>
      <c r="I178" s="250"/>
      <c r="J178" s="246"/>
      <c r="K178" s="246"/>
      <c r="L178" s="251"/>
      <c r="M178" s="252"/>
      <c r="N178" s="253"/>
      <c r="O178" s="253"/>
      <c r="P178" s="253"/>
      <c r="Q178" s="253"/>
      <c r="R178" s="253"/>
      <c r="S178" s="253"/>
      <c r="T178" s="25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5" t="s">
        <v>163</v>
      </c>
      <c r="AU178" s="255" t="s">
        <v>81</v>
      </c>
      <c r="AV178" s="14" t="s">
        <v>81</v>
      </c>
      <c r="AW178" s="14" t="s">
        <v>36</v>
      </c>
      <c r="AX178" s="14" t="s">
        <v>73</v>
      </c>
      <c r="AY178" s="255" t="s">
        <v>152</v>
      </c>
    </row>
    <row r="179" spans="1:51" s="16" customFormat="1" ht="12">
      <c r="A179" s="16"/>
      <c r="B179" s="281"/>
      <c r="C179" s="282"/>
      <c r="D179" s="230" t="s">
        <v>163</v>
      </c>
      <c r="E179" s="283" t="s">
        <v>19</v>
      </c>
      <c r="F179" s="284" t="s">
        <v>741</v>
      </c>
      <c r="G179" s="282"/>
      <c r="H179" s="285">
        <v>0.1</v>
      </c>
      <c r="I179" s="286"/>
      <c r="J179" s="282"/>
      <c r="K179" s="282"/>
      <c r="L179" s="287"/>
      <c r="M179" s="288"/>
      <c r="N179" s="289"/>
      <c r="O179" s="289"/>
      <c r="P179" s="289"/>
      <c r="Q179" s="289"/>
      <c r="R179" s="289"/>
      <c r="S179" s="289"/>
      <c r="T179" s="290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T179" s="291" t="s">
        <v>163</v>
      </c>
      <c r="AU179" s="291" t="s">
        <v>81</v>
      </c>
      <c r="AV179" s="16" t="s">
        <v>92</v>
      </c>
      <c r="AW179" s="16" t="s">
        <v>36</v>
      </c>
      <c r="AX179" s="16" t="s">
        <v>73</v>
      </c>
      <c r="AY179" s="291" t="s">
        <v>152</v>
      </c>
    </row>
    <row r="180" spans="1:51" s="13" customFormat="1" ht="12">
      <c r="A180" s="13"/>
      <c r="B180" s="235"/>
      <c r="C180" s="236"/>
      <c r="D180" s="230" t="s">
        <v>163</v>
      </c>
      <c r="E180" s="237" t="s">
        <v>19</v>
      </c>
      <c r="F180" s="238" t="s">
        <v>1332</v>
      </c>
      <c r="G180" s="236"/>
      <c r="H180" s="237" t="s">
        <v>19</v>
      </c>
      <c r="I180" s="239"/>
      <c r="J180" s="236"/>
      <c r="K180" s="236"/>
      <c r="L180" s="240"/>
      <c r="M180" s="241"/>
      <c r="N180" s="242"/>
      <c r="O180" s="242"/>
      <c r="P180" s="242"/>
      <c r="Q180" s="242"/>
      <c r="R180" s="242"/>
      <c r="S180" s="242"/>
      <c r="T180" s="24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4" t="s">
        <v>163</v>
      </c>
      <c r="AU180" s="244" t="s">
        <v>81</v>
      </c>
      <c r="AV180" s="13" t="s">
        <v>79</v>
      </c>
      <c r="AW180" s="13" t="s">
        <v>36</v>
      </c>
      <c r="AX180" s="13" t="s">
        <v>73</v>
      </c>
      <c r="AY180" s="244" t="s">
        <v>152</v>
      </c>
    </row>
    <row r="181" spans="1:51" s="14" customFormat="1" ht="12">
      <c r="A181" s="14"/>
      <c r="B181" s="245"/>
      <c r="C181" s="246"/>
      <c r="D181" s="230" t="s">
        <v>163</v>
      </c>
      <c r="E181" s="247" t="s">
        <v>19</v>
      </c>
      <c r="F181" s="248" t="s">
        <v>1333</v>
      </c>
      <c r="G181" s="246"/>
      <c r="H181" s="249">
        <v>0.5</v>
      </c>
      <c r="I181" s="250"/>
      <c r="J181" s="246"/>
      <c r="K181" s="246"/>
      <c r="L181" s="251"/>
      <c r="M181" s="252"/>
      <c r="N181" s="253"/>
      <c r="O181" s="253"/>
      <c r="P181" s="253"/>
      <c r="Q181" s="253"/>
      <c r="R181" s="253"/>
      <c r="S181" s="253"/>
      <c r="T181" s="25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5" t="s">
        <v>163</v>
      </c>
      <c r="AU181" s="255" t="s">
        <v>81</v>
      </c>
      <c r="AV181" s="14" t="s">
        <v>81</v>
      </c>
      <c r="AW181" s="14" t="s">
        <v>36</v>
      </c>
      <c r="AX181" s="14" t="s">
        <v>79</v>
      </c>
      <c r="AY181" s="255" t="s">
        <v>152</v>
      </c>
    </row>
    <row r="182" spans="1:65" s="2" customFormat="1" ht="14.4" customHeight="1">
      <c r="A182" s="40"/>
      <c r="B182" s="41"/>
      <c r="C182" s="267" t="s">
        <v>264</v>
      </c>
      <c r="D182" s="267" t="s">
        <v>360</v>
      </c>
      <c r="E182" s="268" t="s">
        <v>863</v>
      </c>
      <c r="F182" s="269" t="s">
        <v>864</v>
      </c>
      <c r="G182" s="270" t="s">
        <v>538</v>
      </c>
      <c r="H182" s="271">
        <v>0.5</v>
      </c>
      <c r="I182" s="272"/>
      <c r="J182" s="273">
        <f>ROUND(I182*H182,2)</f>
        <v>0</v>
      </c>
      <c r="K182" s="269" t="s">
        <v>19</v>
      </c>
      <c r="L182" s="274"/>
      <c r="M182" s="275" t="s">
        <v>19</v>
      </c>
      <c r="N182" s="276" t="s">
        <v>44</v>
      </c>
      <c r="O182" s="86"/>
      <c r="P182" s="226">
        <f>O182*H182</f>
        <v>0</v>
      </c>
      <c r="Q182" s="226">
        <v>0.001</v>
      </c>
      <c r="R182" s="226">
        <f>Q182*H182</f>
        <v>0.0005</v>
      </c>
      <c r="S182" s="226">
        <v>0</v>
      </c>
      <c r="T182" s="227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28" t="s">
        <v>216</v>
      </c>
      <c r="AT182" s="228" t="s">
        <v>360</v>
      </c>
      <c r="AU182" s="228" t="s">
        <v>81</v>
      </c>
      <c r="AY182" s="19" t="s">
        <v>152</v>
      </c>
      <c r="BE182" s="229">
        <f>IF(N182="základní",J182,0)</f>
        <v>0</v>
      </c>
      <c r="BF182" s="229">
        <f>IF(N182="snížená",J182,0)</f>
        <v>0</v>
      </c>
      <c r="BG182" s="229">
        <f>IF(N182="zákl. přenesená",J182,0)</f>
        <v>0</v>
      </c>
      <c r="BH182" s="229">
        <f>IF(N182="sníž. přenesená",J182,0)</f>
        <v>0</v>
      </c>
      <c r="BI182" s="229">
        <f>IF(N182="nulová",J182,0)</f>
        <v>0</v>
      </c>
      <c r="BJ182" s="19" t="s">
        <v>79</v>
      </c>
      <c r="BK182" s="229">
        <f>ROUND(I182*H182,2)</f>
        <v>0</v>
      </c>
      <c r="BL182" s="19" t="s">
        <v>159</v>
      </c>
      <c r="BM182" s="228" t="s">
        <v>1334</v>
      </c>
    </row>
    <row r="183" spans="1:47" s="2" customFormat="1" ht="12">
      <c r="A183" s="40"/>
      <c r="B183" s="41"/>
      <c r="C183" s="42"/>
      <c r="D183" s="230" t="s">
        <v>161</v>
      </c>
      <c r="E183" s="42"/>
      <c r="F183" s="231" t="s">
        <v>864</v>
      </c>
      <c r="G183" s="42"/>
      <c r="H183" s="42"/>
      <c r="I183" s="232"/>
      <c r="J183" s="42"/>
      <c r="K183" s="42"/>
      <c r="L183" s="46"/>
      <c r="M183" s="233"/>
      <c r="N183" s="234"/>
      <c r="O183" s="86"/>
      <c r="P183" s="86"/>
      <c r="Q183" s="86"/>
      <c r="R183" s="86"/>
      <c r="S183" s="86"/>
      <c r="T183" s="87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T183" s="19" t="s">
        <v>161</v>
      </c>
      <c r="AU183" s="19" t="s">
        <v>81</v>
      </c>
    </row>
    <row r="184" spans="1:51" s="13" customFormat="1" ht="12">
      <c r="A184" s="13"/>
      <c r="B184" s="235"/>
      <c r="C184" s="236"/>
      <c r="D184" s="230" t="s">
        <v>163</v>
      </c>
      <c r="E184" s="237" t="s">
        <v>19</v>
      </c>
      <c r="F184" s="238" t="s">
        <v>866</v>
      </c>
      <c r="G184" s="236"/>
      <c r="H184" s="237" t="s">
        <v>19</v>
      </c>
      <c r="I184" s="239"/>
      <c r="J184" s="236"/>
      <c r="K184" s="236"/>
      <c r="L184" s="240"/>
      <c r="M184" s="241"/>
      <c r="N184" s="242"/>
      <c r="O184" s="242"/>
      <c r="P184" s="242"/>
      <c r="Q184" s="242"/>
      <c r="R184" s="242"/>
      <c r="S184" s="242"/>
      <c r="T184" s="24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4" t="s">
        <v>163</v>
      </c>
      <c r="AU184" s="244" t="s">
        <v>81</v>
      </c>
      <c r="AV184" s="13" t="s">
        <v>79</v>
      </c>
      <c r="AW184" s="13" t="s">
        <v>36</v>
      </c>
      <c r="AX184" s="13" t="s">
        <v>73</v>
      </c>
      <c r="AY184" s="244" t="s">
        <v>152</v>
      </c>
    </row>
    <row r="185" spans="1:51" s="14" customFormat="1" ht="12">
      <c r="A185" s="14"/>
      <c r="B185" s="245"/>
      <c r="C185" s="246"/>
      <c r="D185" s="230" t="s">
        <v>163</v>
      </c>
      <c r="E185" s="247" t="s">
        <v>19</v>
      </c>
      <c r="F185" s="248" t="s">
        <v>1335</v>
      </c>
      <c r="G185" s="246"/>
      <c r="H185" s="249">
        <v>0.5</v>
      </c>
      <c r="I185" s="250"/>
      <c r="J185" s="246"/>
      <c r="K185" s="246"/>
      <c r="L185" s="251"/>
      <c r="M185" s="252"/>
      <c r="N185" s="253"/>
      <c r="O185" s="253"/>
      <c r="P185" s="253"/>
      <c r="Q185" s="253"/>
      <c r="R185" s="253"/>
      <c r="S185" s="253"/>
      <c r="T185" s="25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5" t="s">
        <v>163</v>
      </c>
      <c r="AU185" s="255" t="s">
        <v>81</v>
      </c>
      <c r="AV185" s="14" t="s">
        <v>81</v>
      </c>
      <c r="AW185" s="14" t="s">
        <v>36</v>
      </c>
      <c r="AX185" s="14" t="s">
        <v>79</v>
      </c>
      <c r="AY185" s="255" t="s">
        <v>152</v>
      </c>
    </row>
    <row r="186" spans="1:65" s="2" customFormat="1" ht="14.4" customHeight="1">
      <c r="A186" s="40"/>
      <c r="B186" s="41"/>
      <c r="C186" s="217" t="s">
        <v>269</v>
      </c>
      <c r="D186" s="217" t="s">
        <v>154</v>
      </c>
      <c r="E186" s="218" t="s">
        <v>1336</v>
      </c>
      <c r="F186" s="219" t="s">
        <v>1337</v>
      </c>
      <c r="G186" s="220" t="s">
        <v>212</v>
      </c>
      <c r="H186" s="221">
        <v>0.1</v>
      </c>
      <c r="I186" s="222"/>
      <c r="J186" s="223">
        <f>ROUND(I186*H186,2)</f>
        <v>0</v>
      </c>
      <c r="K186" s="219" t="s">
        <v>19</v>
      </c>
      <c r="L186" s="46"/>
      <c r="M186" s="224" t="s">
        <v>19</v>
      </c>
      <c r="N186" s="225" t="s">
        <v>44</v>
      </c>
      <c r="O186" s="86"/>
      <c r="P186" s="226">
        <f>O186*H186</f>
        <v>0</v>
      </c>
      <c r="Q186" s="226">
        <v>0</v>
      </c>
      <c r="R186" s="226">
        <f>Q186*H186</f>
        <v>0</v>
      </c>
      <c r="S186" s="226">
        <v>0</v>
      </c>
      <c r="T186" s="227">
        <f>S186*H186</f>
        <v>0</v>
      </c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R186" s="228" t="s">
        <v>159</v>
      </c>
      <c r="AT186" s="228" t="s">
        <v>154</v>
      </c>
      <c r="AU186" s="228" t="s">
        <v>81</v>
      </c>
      <c r="AY186" s="19" t="s">
        <v>152</v>
      </c>
      <c r="BE186" s="229">
        <f>IF(N186="základní",J186,0)</f>
        <v>0</v>
      </c>
      <c r="BF186" s="229">
        <f>IF(N186="snížená",J186,0)</f>
        <v>0</v>
      </c>
      <c r="BG186" s="229">
        <f>IF(N186="zákl. přenesená",J186,0)</f>
        <v>0</v>
      </c>
      <c r="BH186" s="229">
        <f>IF(N186="sníž. přenesená",J186,0)</f>
        <v>0</v>
      </c>
      <c r="BI186" s="229">
        <f>IF(N186="nulová",J186,0)</f>
        <v>0</v>
      </c>
      <c r="BJ186" s="19" t="s">
        <v>79</v>
      </c>
      <c r="BK186" s="229">
        <f>ROUND(I186*H186,2)</f>
        <v>0</v>
      </c>
      <c r="BL186" s="19" t="s">
        <v>159</v>
      </c>
      <c r="BM186" s="228" t="s">
        <v>1338</v>
      </c>
    </row>
    <row r="187" spans="1:47" s="2" customFormat="1" ht="12">
      <c r="A187" s="40"/>
      <c r="B187" s="41"/>
      <c r="C187" s="42"/>
      <c r="D187" s="230" t="s">
        <v>161</v>
      </c>
      <c r="E187" s="42"/>
      <c r="F187" s="231" t="s">
        <v>1337</v>
      </c>
      <c r="G187" s="42"/>
      <c r="H187" s="42"/>
      <c r="I187" s="232"/>
      <c r="J187" s="42"/>
      <c r="K187" s="42"/>
      <c r="L187" s="46"/>
      <c r="M187" s="233"/>
      <c r="N187" s="234"/>
      <c r="O187" s="86"/>
      <c r="P187" s="86"/>
      <c r="Q187" s="86"/>
      <c r="R187" s="86"/>
      <c r="S187" s="86"/>
      <c r="T187" s="87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T187" s="19" t="s">
        <v>161</v>
      </c>
      <c r="AU187" s="19" t="s">
        <v>81</v>
      </c>
    </row>
    <row r="188" spans="1:51" s="13" customFormat="1" ht="12">
      <c r="A188" s="13"/>
      <c r="B188" s="235"/>
      <c r="C188" s="236"/>
      <c r="D188" s="230" t="s">
        <v>163</v>
      </c>
      <c r="E188" s="237" t="s">
        <v>19</v>
      </c>
      <c r="F188" s="238" t="s">
        <v>803</v>
      </c>
      <c r="G188" s="236"/>
      <c r="H188" s="237" t="s">
        <v>19</v>
      </c>
      <c r="I188" s="239"/>
      <c r="J188" s="236"/>
      <c r="K188" s="236"/>
      <c r="L188" s="240"/>
      <c r="M188" s="241"/>
      <c r="N188" s="242"/>
      <c r="O188" s="242"/>
      <c r="P188" s="242"/>
      <c r="Q188" s="242"/>
      <c r="R188" s="242"/>
      <c r="S188" s="242"/>
      <c r="T188" s="24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4" t="s">
        <v>163</v>
      </c>
      <c r="AU188" s="244" t="s">
        <v>81</v>
      </c>
      <c r="AV188" s="13" t="s">
        <v>79</v>
      </c>
      <c r="AW188" s="13" t="s">
        <v>36</v>
      </c>
      <c r="AX188" s="13" t="s">
        <v>73</v>
      </c>
      <c r="AY188" s="244" t="s">
        <v>152</v>
      </c>
    </row>
    <row r="189" spans="1:51" s="13" customFormat="1" ht="12">
      <c r="A189" s="13"/>
      <c r="B189" s="235"/>
      <c r="C189" s="236"/>
      <c r="D189" s="230" t="s">
        <v>163</v>
      </c>
      <c r="E189" s="237" t="s">
        <v>19</v>
      </c>
      <c r="F189" s="238" t="s">
        <v>1297</v>
      </c>
      <c r="G189" s="236"/>
      <c r="H189" s="237" t="s">
        <v>19</v>
      </c>
      <c r="I189" s="239"/>
      <c r="J189" s="236"/>
      <c r="K189" s="236"/>
      <c r="L189" s="240"/>
      <c r="M189" s="241"/>
      <c r="N189" s="242"/>
      <c r="O189" s="242"/>
      <c r="P189" s="242"/>
      <c r="Q189" s="242"/>
      <c r="R189" s="242"/>
      <c r="S189" s="242"/>
      <c r="T189" s="24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4" t="s">
        <v>163</v>
      </c>
      <c r="AU189" s="244" t="s">
        <v>81</v>
      </c>
      <c r="AV189" s="13" t="s">
        <v>79</v>
      </c>
      <c r="AW189" s="13" t="s">
        <v>36</v>
      </c>
      <c r="AX189" s="13" t="s">
        <v>73</v>
      </c>
      <c r="AY189" s="244" t="s">
        <v>152</v>
      </c>
    </row>
    <row r="190" spans="1:51" s="14" customFormat="1" ht="12">
      <c r="A190" s="14"/>
      <c r="B190" s="245"/>
      <c r="C190" s="246"/>
      <c r="D190" s="230" t="s">
        <v>163</v>
      </c>
      <c r="E190" s="247" t="s">
        <v>19</v>
      </c>
      <c r="F190" s="248" t="s">
        <v>883</v>
      </c>
      <c r="G190" s="246"/>
      <c r="H190" s="249">
        <v>0.1</v>
      </c>
      <c r="I190" s="250"/>
      <c r="J190" s="246"/>
      <c r="K190" s="246"/>
      <c r="L190" s="251"/>
      <c r="M190" s="252"/>
      <c r="N190" s="253"/>
      <c r="O190" s="253"/>
      <c r="P190" s="253"/>
      <c r="Q190" s="253"/>
      <c r="R190" s="253"/>
      <c r="S190" s="253"/>
      <c r="T190" s="25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5" t="s">
        <v>163</v>
      </c>
      <c r="AU190" s="255" t="s">
        <v>81</v>
      </c>
      <c r="AV190" s="14" t="s">
        <v>81</v>
      </c>
      <c r="AW190" s="14" t="s">
        <v>36</v>
      </c>
      <c r="AX190" s="14" t="s">
        <v>73</v>
      </c>
      <c r="AY190" s="255" t="s">
        <v>152</v>
      </c>
    </row>
    <row r="191" spans="1:51" s="15" customFormat="1" ht="12">
      <c r="A191" s="15"/>
      <c r="B191" s="256"/>
      <c r="C191" s="257"/>
      <c r="D191" s="230" t="s">
        <v>163</v>
      </c>
      <c r="E191" s="258" t="s">
        <v>19</v>
      </c>
      <c r="F191" s="259" t="s">
        <v>167</v>
      </c>
      <c r="G191" s="257"/>
      <c r="H191" s="260">
        <v>0.1</v>
      </c>
      <c r="I191" s="261"/>
      <c r="J191" s="257"/>
      <c r="K191" s="257"/>
      <c r="L191" s="262"/>
      <c r="M191" s="263"/>
      <c r="N191" s="264"/>
      <c r="O191" s="264"/>
      <c r="P191" s="264"/>
      <c r="Q191" s="264"/>
      <c r="R191" s="264"/>
      <c r="S191" s="264"/>
      <c r="T191" s="26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66" t="s">
        <v>163</v>
      </c>
      <c r="AU191" s="266" t="s">
        <v>81</v>
      </c>
      <c r="AV191" s="15" t="s">
        <v>159</v>
      </c>
      <c r="AW191" s="15" t="s">
        <v>36</v>
      </c>
      <c r="AX191" s="15" t="s">
        <v>79</v>
      </c>
      <c r="AY191" s="266" t="s">
        <v>152</v>
      </c>
    </row>
    <row r="192" spans="1:65" s="2" customFormat="1" ht="14.4" customHeight="1">
      <c r="A192" s="40"/>
      <c r="B192" s="41"/>
      <c r="C192" s="267" t="s">
        <v>276</v>
      </c>
      <c r="D192" s="267" t="s">
        <v>360</v>
      </c>
      <c r="E192" s="268" t="s">
        <v>1339</v>
      </c>
      <c r="F192" s="269" t="s">
        <v>1340</v>
      </c>
      <c r="G192" s="270" t="s">
        <v>381</v>
      </c>
      <c r="H192" s="271">
        <v>0.2</v>
      </c>
      <c r="I192" s="272"/>
      <c r="J192" s="273">
        <f>ROUND(I192*H192,2)</f>
        <v>0</v>
      </c>
      <c r="K192" s="269" t="s">
        <v>19</v>
      </c>
      <c r="L192" s="274"/>
      <c r="M192" s="275" t="s">
        <v>19</v>
      </c>
      <c r="N192" s="276" t="s">
        <v>44</v>
      </c>
      <c r="O192" s="86"/>
      <c r="P192" s="226">
        <f>O192*H192</f>
        <v>0</v>
      </c>
      <c r="Q192" s="226">
        <v>0</v>
      </c>
      <c r="R192" s="226">
        <f>Q192*H192</f>
        <v>0</v>
      </c>
      <c r="S192" s="226">
        <v>0</v>
      </c>
      <c r="T192" s="227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28" t="s">
        <v>216</v>
      </c>
      <c r="AT192" s="228" t="s">
        <v>360</v>
      </c>
      <c r="AU192" s="228" t="s">
        <v>81</v>
      </c>
      <c r="AY192" s="19" t="s">
        <v>152</v>
      </c>
      <c r="BE192" s="229">
        <f>IF(N192="základní",J192,0)</f>
        <v>0</v>
      </c>
      <c r="BF192" s="229">
        <f>IF(N192="snížená",J192,0)</f>
        <v>0</v>
      </c>
      <c r="BG192" s="229">
        <f>IF(N192="zákl. přenesená",J192,0)</f>
        <v>0</v>
      </c>
      <c r="BH192" s="229">
        <f>IF(N192="sníž. přenesená",J192,0)</f>
        <v>0</v>
      </c>
      <c r="BI192" s="229">
        <f>IF(N192="nulová",J192,0)</f>
        <v>0</v>
      </c>
      <c r="BJ192" s="19" t="s">
        <v>79</v>
      </c>
      <c r="BK192" s="229">
        <f>ROUND(I192*H192,2)</f>
        <v>0</v>
      </c>
      <c r="BL192" s="19" t="s">
        <v>159</v>
      </c>
      <c r="BM192" s="228" t="s">
        <v>1341</v>
      </c>
    </row>
    <row r="193" spans="1:47" s="2" customFormat="1" ht="12">
      <c r="A193" s="40"/>
      <c r="B193" s="41"/>
      <c r="C193" s="42"/>
      <c r="D193" s="230" t="s">
        <v>161</v>
      </c>
      <c r="E193" s="42"/>
      <c r="F193" s="231" t="s">
        <v>1340</v>
      </c>
      <c r="G193" s="42"/>
      <c r="H193" s="42"/>
      <c r="I193" s="232"/>
      <c r="J193" s="42"/>
      <c r="K193" s="42"/>
      <c r="L193" s="46"/>
      <c r="M193" s="233"/>
      <c r="N193" s="234"/>
      <c r="O193" s="86"/>
      <c r="P193" s="86"/>
      <c r="Q193" s="86"/>
      <c r="R193" s="86"/>
      <c r="S193" s="86"/>
      <c r="T193" s="87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T193" s="19" t="s">
        <v>161</v>
      </c>
      <c r="AU193" s="19" t="s">
        <v>81</v>
      </c>
    </row>
    <row r="194" spans="1:51" s="13" customFormat="1" ht="12">
      <c r="A194" s="13"/>
      <c r="B194" s="235"/>
      <c r="C194" s="236"/>
      <c r="D194" s="230" t="s">
        <v>163</v>
      </c>
      <c r="E194" s="237" t="s">
        <v>19</v>
      </c>
      <c r="F194" s="238" t="s">
        <v>858</v>
      </c>
      <c r="G194" s="236"/>
      <c r="H194" s="237" t="s">
        <v>19</v>
      </c>
      <c r="I194" s="239"/>
      <c r="J194" s="236"/>
      <c r="K194" s="236"/>
      <c r="L194" s="240"/>
      <c r="M194" s="241"/>
      <c r="N194" s="242"/>
      <c r="O194" s="242"/>
      <c r="P194" s="242"/>
      <c r="Q194" s="242"/>
      <c r="R194" s="242"/>
      <c r="S194" s="242"/>
      <c r="T194" s="24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4" t="s">
        <v>163</v>
      </c>
      <c r="AU194" s="244" t="s">
        <v>81</v>
      </c>
      <c r="AV194" s="13" t="s">
        <v>79</v>
      </c>
      <c r="AW194" s="13" t="s">
        <v>36</v>
      </c>
      <c r="AX194" s="13" t="s">
        <v>73</v>
      </c>
      <c r="AY194" s="244" t="s">
        <v>152</v>
      </c>
    </row>
    <row r="195" spans="1:51" s="13" customFormat="1" ht="12">
      <c r="A195" s="13"/>
      <c r="B195" s="235"/>
      <c r="C195" s="236"/>
      <c r="D195" s="230" t="s">
        <v>163</v>
      </c>
      <c r="E195" s="237" t="s">
        <v>19</v>
      </c>
      <c r="F195" s="238" t="s">
        <v>1297</v>
      </c>
      <c r="G195" s="236"/>
      <c r="H195" s="237" t="s">
        <v>19</v>
      </c>
      <c r="I195" s="239"/>
      <c r="J195" s="236"/>
      <c r="K195" s="236"/>
      <c r="L195" s="240"/>
      <c r="M195" s="241"/>
      <c r="N195" s="242"/>
      <c r="O195" s="242"/>
      <c r="P195" s="242"/>
      <c r="Q195" s="242"/>
      <c r="R195" s="242"/>
      <c r="S195" s="242"/>
      <c r="T195" s="24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4" t="s">
        <v>163</v>
      </c>
      <c r="AU195" s="244" t="s">
        <v>81</v>
      </c>
      <c r="AV195" s="13" t="s">
        <v>79</v>
      </c>
      <c r="AW195" s="13" t="s">
        <v>36</v>
      </c>
      <c r="AX195" s="13" t="s">
        <v>73</v>
      </c>
      <c r="AY195" s="244" t="s">
        <v>152</v>
      </c>
    </row>
    <row r="196" spans="1:51" s="14" customFormat="1" ht="12">
      <c r="A196" s="14"/>
      <c r="B196" s="245"/>
      <c r="C196" s="246"/>
      <c r="D196" s="230" t="s">
        <v>163</v>
      </c>
      <c r="E196" s="247" t="s">
        <v>19</v>
      </c>
      <c r="F196" s="248" t="s">
        <v>1342</v>
      </c>
      <c r="G196" s="246"/>
      <c r="H196" s="249">
        <v>0.2</v>
      </c>
      <c r="I196" s="250"/>
      <c r="J196" s="246"/>
      <c r="K196" s="246"/>
      <c r="L196" s="251"/>
      <c r="M196" s="252"/>
      <c r="N196" s="253"/>
      <c r="O196" s="253"/>
      <c r="P196" s="253"/>
      <c r="Q196" s="253"/>
      <c r="R196" s="253"/>
      <c r="S196" s="253"/>
      <c r="T196" s="25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5" t="s">
        <v>163</v>
      </c>
      <c r="AU196" s="255" t="s">
        <v>81</v>
      </c>
      <c r="AV196" s="14" t="s">
        <v>81</v>
      </c>
      <c r="AW196" s="14" t="s">
        <v>36</v>
      </c>
      <c r="AX196" s="14" t="s">
        <v>73</v>
      </c>
      <c r="AY196" s="255" t="s">
        <v>152</v>
      </c>
    </row>
    <row r="197" spans="1:51" s="15" customFormat="1" ht="12">
      <c r="A197" s="15"/>
      <c r="B197" s="256"/>
      <c r="C197" s="257"/>
      <c r="D197" s="230" t="s">
        <v>163</v>
      </c>
      <c r="E197" s="258" t="s">
        <v>19</v>
      </c>
      <c r="F197" s="259" t="s">
        <v>167</v>
      </c>
      <c r="G197" s="257"/>
      <c r="H197" s="260">
        <v>0.2</v>
      </c>
      <c r="I197" s="261"/>
      <c r="J197" s="257"/>
      <c r="K197" s="257"/>
      <c r="L197" s="262"/>
      <c r="M197" s="263"/>
      <c r="N197" s="264"/>
      <c r="O197" s="264"/>
      <c r="P197" s="264"/>
      <c r="Q197" s="264"/>
      <c r="R197" s="264"/>
      <c r="S197" s="264"/>
      <c r="T197" s="26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66" t="s">
        <v>163</v>
      </c>
      <c r="AU197" s="266" t="s">
        <v>81</v>
      </c>
      <c r="AV197" s="15" t="s">
        <v>159</v>
      </c>
      <c r="AW197" s="15" t="s">
        <v>36</v>
      </c>
      <c r="AX197" s="15" t="s">
        <v>79</v>
      </c>
      <c r="AY197" s="266" t="s">
        <v>152</v>
      </c>
    </row>
    <row r="198" spans="1:65" s="2" customFormat="1" ht="14.4" customHeight="1">
      <c r="A198" s="40"/>
      <c r="B198" s="41"/>
      <c r="C198" s="217" t="s">
        <v>283</v>
      </c>
      <c r="D198" s="217" t="s">
        <v>154</v>
      </c>
      <c r="E198" s="218" t="s">
        <v>879</v>
      </c>
      <c r="F198" s="219" t="s">
        <v>880</v>
      </c>
      <c r="G198" s="220" t="s">
        <v>183</v>
      </c>
      <c r="H198" s="221">
        <v>0.01</v>
      </c>
      <c r="I198" s="222"/>
      <c r="J198" s="223">
        <f>ROUND(I198*H198,2)</f>
        <v>0</v>
      </c>
      <c r="K198" s="219" t="s">
        <v>158</v>
      </c>
      <c r="L198" s="46"/>
      <c r="M198" s="224" t="s">
        <v>19</v>
      </c>
      <c r="N198" s="225" t="s">
        <v>44</v>
      </c>
      <c r="O198" s="86"/>
      <c r="P198" s="226">
        <f>O198*H198</f>
        <v>0</v>
      </c>
      <c r="Q198" s="226">
        <v>0</v>
      </c>
      <c r="R198" s="226">
        <f>Q198*H198</f>
        <v>0</v>
      </c>
      <c r="S198" s="226">
        <v>0</v>
      </c>
      <c r="T198" s="227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28" t="s">
        <v>159</v>
      </c>
      <c r="AT198" s="228" t="s">
        <v>154</v>
      </c>
      <c r="AU198" s="228" t="s">
        <v>81</v>
      </c>
      <c r="AY198" s="19" t="s">
        <v>152</v>
      </c>
      <c r="BE198" s="229">
        <f>IF(N198="základní",J198,0)</f>
        <v>0</v>
      </c>
      <c r="BF198" s="229">
        <f>IF(N198="snížená",J198,0)</f>
        <v>0</v>
      </c>
      <c r="BG198" s="229">
        <f>IF(N198="zákl. přenesená",J198,0)</f>
        <v>0</v>
      </c>
      <c r="BH198" s="229">
        <f>IF(N198="sníž. přenesená",J198,0)</f>
        <v>0</v>
      </c>
      <c r="BI198" s="229">
        <f>IF(N198="nulová",J198,0)</f>
        <v>0</v>
      </c>
      <c r="BJ198" s="19" t="s">
        <v>79</v>
      </c>
      <c r="BK198" s="229">
        <f>ROUND(I198*H198,2)</f>
        <v>0</v>
      </c>
      <c r="BL198" s="19" t="s">
        <v>159</v>
      </c>
      <c r="BM198" s="228" t="s">
        <v>1343</v>
      </c>
    </row>
    <row r="199" spans="1:47" s="2" customFormat="1" ht="12">
      <c r="A199" s="40"/>
      <c r="B199" s="41"/>
      <c r="C199" s="42"/>
      <c r="D199" s="230" t="s">
        <v>161</v>
      </c>
      <c r="E199" s="42"/>
      <c r="F199" s="231" t="s">
        <v>882</v>
      </c>
      <c r="G199" s="42"/>
      <c r="H199" s="42"/>
      <c r="I199" s="232"/>
      <c r="J199" s="42"/>
      <c r="K199" s="42"/>
      <c r="L199" s="46"/>
      <c r="M199" s="233"/>
      <c r="N199" s="234"/>
      <c r="O199" s="86"/>
      <c r="P199" s="86"/>
      <c r="Q199" s="86"/>
      <c r="R199" s="86"/>
      <c r="S199" s="86"/>
      <c r="T199" s="87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T199" s="19" t="s">
        <v>161</v>
      </c>
      <c r="AU199" s="19" t="s">
        <v>81</v>
      </c>
    </row>
    <row r="200" spans="1:51" s="13" customFormat="1" ht="12">
      <c r="A200" s="13"/>
      <c r="B200" s="235"/>
      <c r="C200" s="236"/>
      <c r="D200" s="230" t="s">
        <v>163</v>
      </c>
      <c r="E200" s="237" t="s">
        <v>19</v>
      </c>
      <c r="F200" s="238" t="s">
        <v>803</v>
      </c>
      <c r="G200" s="236"/>
      <c r="H200" s="237" t="s">
        <v>19</v>
      </c>
      <c r="I200" s="239"/>
      <c r="J200" s="236"/>
      <c r="K200" s="236"/>
      <c r="L200" s="240"/>
      <c r="M200" s="241"/>
      <c r="N200" s="242"/>
      <c r="O200" s="242"/>
      <c r="P200" s="242"/>
      <c r="Q200" s="242"/>
      <c r="R200" s="242"/>
      <c r="S200" s="242"/>
      <c r="T200" s="24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4" t="s">
        <v>163</v>
      </c>
      <c r="AU200" s="244" t="s">
        <v>81</v>
      </c>
      <c r="AV200" s="13" t="s">
        <v>79</v>
      </c>
      <c r="AW200" s="13" t="s">
        <v>36</v>
      </c>
      <c r="AX200" s="13" t="s">
        <v>73</v>
      </c>
      <c r="AY200" s="244" t="s">
        <v>152</v>
      </c>
    </row>
    <row r="201" spans="1:51" s="13" customFormat="1" ht="12">
      <c r="A201" s="13"/>
      <c r="B201" s="235"/>
      <c r="C201" s="236"/>
      <c r="D201" s="230" t="s">
        <v>163</v>
      </c>
      <c r="E201" s="237" t="s">
        <v>19</v>
      </c>
      <c r="F201" s="238" t="s">
        <v>1297</v>
      </c>
      <c r="G201" s="236"/>
      <c r="H201" s="237" t="s">
        <v>19</v>
      </c>
      <c r="I201" s="239"/>
      <c r="J201" s="236"/>
      <c r="K201" s="236"/>
      <c r="L201" s="240"/>
      <c r="M201" s="241"/>
      <c r="N201" s="242"/>
      <c r="O201" s="242"/>
      <c r="P201" s="242"/>
      <c r="Q201" s="242"/>
      <c r="R201" s="242"/>
      <c r="S201" s="242"/>
      <c r="T201" s="24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4" t="s">
        <v>163</v>
      </c>
      <c r="AU201" s="244" t="s">
        <v>81</v>
      </c>
      <c r="AV201" s="13" t="s">
        <v>79</v>
      </c>
      <c r="AW201" s="13" t="s">
        <v>36</v>
      </c>
      <c r="AX201" s="13" t="s">
        <v>73</v>
      </c>
      <c r="AY201" s="244" t="s">
        <v>152</v>
      </c>
    </row>
    <row r="202" spans="1:51" s="14" customFormat="1" ht="12">
      <c r="A202" s="14"/>
      <c r="B202" s="245"/>
      <c r="C202" s="246"/>
      <c r="D202" s="230" t="s">
        <v>163</v>
      </c>
      <c r="E202" s="247" t="s">
        <v>19</v>
      </c>
      <c r="F202" s="248" t="s">
        <v>1342</v>
      </c>
      <c r="G202" s="246"/>
      <c r="H202" s="249">
        <v>0.2</v>
      </c>
      <c r="I202" s="250"/>
      <c r="J202" s="246"/>
      <c r="K202" s="246"/>
      <c r="L202" s="251"/>
      <c r="M202" s="252"/>
      <c r="N202" s="253"/>
      <c r="O202" s="253"/>
      <c r="P202" s="253"/>
      <c r="Q202" s="253"/>
      <c r="R202" s="253"/>
      <c r="S202" s="253"/>
      <c r="T202" s="25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55" t="s">
        <v>163</v>
      </c>
      <c r="AU202" s="255" t="s">
        <v>81</v>
      </c>
      <c r="AV202" s="14" t="s">
        <v>81</v>
      </c>
      <c r="AW202" s="14" t="s">
        <v>36</v>
      </c>
      <c r="AX202" s="14" t="s">
        <v>73</v>
      </c>
      <c r="AY202" s="255" t="s">
        <v>152</v>
      </c>
    </row>
    <row r="203" spans="1:51" s="16" customFormat="1" ht="12">
      <c r="A203" s="16"/>
      <c r="B203" s="281"/>
      <c r="C203" s="282"/>
      <c r="D203" s="230" t="s">
        <v>163</v>
      </c>
      <c r="E203" s="283" t="s">
        <v>19</v>
      </c>
      <c r="F203" s="284" t="s">
        <v>741</v>
      </c>
      <c r="G203" s="282"/>
      <c r="H203" s="285">
        <v>0.2</v>
      </c>
      <c r="I203" s="286"/>
      <c r="J203" s="282"/>
      <c r="K203" s="282"/>
      <c r="L203" s="287"/>
      <c r="M203" s="288"/>
      <c r="N203" s="289"/>
      <c r="O203" s="289"/>
      <c r="P203" s="289"/>
      <c r="Q203" s="289"/>
      <c r="R203" s="289"/>
      <c r="S203" s="289"/>
      <c r="T203" s="290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T203" s="291" t="s">
        <v>163</v>
      </c>
      <c r="AU203" s="291" t="s">
        <v>81</v>
      </c>
      <c r="AV203" s="16" t="s">
        <v>92</v>
      </c>
      <c r="AW203" s="16" t="s">
        <v>36</v>
      </c>
      <c r="AX203" s="16" t="s">
        <v>73</v>
      </c>
      <c r="AY203" s="291" t="s">
        <v>152</v>
      </c>
    </row>
    <row r="204" spans="1:51" s="13" customFormat="1" ht="12">
      <c r="A204" s="13"/>
      <c r="B204" s="235"/>
      <c r="C204" s="236"/>
      <c r="D204" s="230" t="s">
        <v>163</v>
      </c>
      <c r="E204" s="237" t="s">
        <v>19</v>
      </c>
      <c r="F204" s="238" t="s">
        <v>1344</v>
      </c>
      <c r="G204" s="236"/>
      <c r="H204" s="237" t="s">
        <v>19</v>
      </c>
      <c r="I204" s="239"/>
      <c r="J204" s="236"/>
      <c r="K204" s="236"/>
      <c r="L204" s="240"/>
      <c r="M204" s="241"/>
      <c r="N204" s="242"/>
      <c r="O204" s="242"/>
      <c r="P204" s="242"/>
      <c r="Q204" s="242"/>
      <c r="R204" s="242"/>
      <c r="S204" s="242"/>
      <c r="T204" s="24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4" t="s">
        <v>163</v>
      </c>
      <c r="AU204" s="244" t="s">
        <v>81</v>
      </c>
      <c r="AV204" s="13" t="s">
        <v>79</v>
      </c>
      <c r="AW204" s="13" t="s">
        <v>36</v>
      </c>
      <c r="AX204" s="13" t="s">
        <v>73</v>
      </c>
      <c r="AY204" s="244" t="s">
        <v>152</v>
      </c>
    </row>
    <row r="205" spans="1:51" s="14" customFormat="1" ht="12">
      <c r="A205" s="14"/>
      <c r="B205" s="245"/>
      <c r="C205" s="246"/>
      <c r="D205" s="230" t="s">
        <v>163</v>
      </c>
      <c r="E205" s="247" t="s">
        <v>19</v>
      </c>
      <c r="F205" s="248" t="s">
        <v>1345</v>
      </c>
      <c r="G205" s="246"/>
      <c r="H205" s="249">
        <v>0.01</v>
      </c>
      <c r="I205" s="250"/>
      <c r="J205" s="246"/>
      <c r="K205" s="246"/>
      <c r="L205" s="251"/>
      <c r="M205" s="252"/>
      <c r="N205" s="253"/>
      <c r="O205" s="253"/>
      <c r="P205" s="253"/>
      <c r="Q205" s="253"/>
      <c r="R205" s="253"/>
      <c r="S205" s="253"/>
      <c r="T205" s="25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5" t="s">
        <v>163</v>
      </c>
      <c r="AU205" s="255" t="s">
        <v>81</v>
      </c>
      <c r="AV205" s="14" t="s">
        <v>81</v>
      </c>
      <c r="AW205" s="14" t="s">
        <v>36</v>
      </c>
      <c r="AX205" s="14" t="s">
        <v>79</v>
      </c>
      <c r="AY205" s="255" t="s">
        <v>152</v>
      </c>
    </row>
    <row r="206" spans="1:65" s="2" customFormat="1" ht="14.4" customHeight="1">
      <c r="A206" s="40"/>
      <c r="B206" s="41"/>
      <c r="C206" s="267" t="s">
        <v>7</v>
      </c>
      <c r="D206" s="267" t="s">
        <v>360</v>
      </c>
      <c r="E206" s="268" t="s">
        <v>875</v>
      </c>
      <c r="F206" s="269" t="s">
        <v>876</v>
      </c>
      <c r="G206" s="270" t="s">
        <v>183</v>
      </c>
      <c r="H206" s="271">
        <v>0.01</v>
      </c>
      <c r="I206" s="272"/>
      <c r="J206" s="273">
        <f>ROUND(I206*H206,2)</f>
        <v>0</v>
      </c>
      <c r="K206" s="269" t="s">
        <v>158</v>
      </c>
      <c r="L206" s="274"/>
      <c r="M206" s="275" t="s">
        <v>19</v>
      </c>
      <c r="N206" s="276" t="s">
        <v>44</v>
      </c>
      <c r="O206" s="86"/>
      <c r="P206" s="226">
        <f>O206*H206</f>
        <v>0</v>
      </c>
      <c r="Q206" s="226">
        <v>0</v>
      </c>
      <c r="R206" s="226">
        <f>Q206*H206</f>
        <v>0</v>
      </c>
      <c r="S206" s="226">
        <v>0</v>
      </c>
      <c r="T206" s="227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28" t="s">
        <v>216</v>
      </c>
      <c r="AT206" s="228" t="s">
        <v>360</v>
      </c>
      <c r="AU206" s="228" t="s">
        <v>81</v>
      </c>
      <c r="AY206" s="19" t="s">
        <v>152</v>
      </c>
      <c r="BE206" s="229">
        <f>IF(N206="základní",J206,0)</f>
        <v>0</v>
      </c>
      <c r="BF206" s="229">
        <f>IF(N206="snížená",J206,0)</f>
        <v>0</v>
      </c>
      <c r="BG206" s="229">
        <f>IF(N206="zákl. přenesená",J206,0)</f>
        <v>0</v>
      </c>
      <c r="BH206" s="229">
        <f>IF(N206="sníž. přenesená",J206,0)</f>
        <v>0</v>
      </c>
      <c r="BI206" s="229">
        <f>IF(N206="nulová",J206,0)</f>
        <v>0</v>
      </c>
      <c r="BJ206" s="19" t="s">
        <v>79</v>
      </c>
      <c r="BK206" s="229">
        <f>ROUND(I206*H206,2)</f>
        <v>0</v>
      </c>
      <c r="BL206" s="19" t="s">
        <v>159</v>
      </c>
      <c r="BM206" s="228" t="s">
        <v>1346</v>
      </c>
    </row>
    <row r="207" spans="1:47" s="2" customFormat="1" ht="12">
      <c r="A207" s="40"/>
      <c r="B207" s="41"/>
      <c r="C207" s="42"/>
      <c r="D207" s="230" t="s">
        <v>161</v>
      </c>
      <c r="E207" s="42"/>
      <c r="F207" s="231" t="s">
        <v>876</v>
      </c>
      <c r="G207" s="42"/>
      <c r="H207" s="42"/>
      <c r="I207" s="232"/>
      <c r="J207" s="42"/>
      <c r="K207" s="42"/>
      <c r="L207" s="46"/>
      <c r="M207" s="233"/>
      <c r="N207" s="234"/>
      <c r="O207" s="86"/>
      <c r="P207" s="86"/>
      <c r="Q207" s="86"/>
      <c r="R207" s="86"/>
      <c r="S207" s="86"/>
      <c r="T207" s="87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T207" s="19" t="s">
        <v>161</v>
      </c>
      <c r="AU207" s="19" t="s">
        <v>81</v>
      </c>
    </row>
    <row r="208" spans="1:51" s="13" customFormat="1" ht="12">
      <c r="A208" s="13"/>
      <c r="B208" s="235"/>
      <c r="C208" s="236"/>
      <c r="D208" s="230" t="s">
        <v>163</v>
      </c>
      <c r="E208" s="237" t="s">
        <v>19</v>
      </c>
      <c r="F208" s="238" t="s">
        <v>878</v>
      </c>
      <c r="G208" s="236"/>
      <c r="H208" s="237" t="s">
        <v>19</v>
      </c>
      <c r="I208" s="239"/>
      <c r="J208" s="236"/>
      <c r="K208" s="236"/>
      <c r="L208" s="240"/>
      <c r="M208" s="241"/>
      <c r="N208" s="242"/>
      <c r="O208" s="242"/>
      <c r="P208" s="242"/>
      <c r="Q208" s="242"/>
      <c r="R208" s="242"/>
      <c r="S208" s="242"/>
      <c r="T208" s="24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4" t="s">
        <v>163</v>
      </c>
      <c r="AU208" s="244" t="s">
        <v>81</v>
      </c>
      <c r="AV208" s="13" t="s">
        <v>79</v>
      </c>
      <c r="AW208" s="13" t="s">
        <v>36</v>
      </c>
      <c r="AX208" s="13" t="s">
        <v>73</v>
      </c>
      <c r="AY208" s="244" t="s">
        <v>152</v>
      </c>
    </row>
    <row r="209" spans="1:51" s="14" customFormat="1" ht="12">
      <c r="A209" s="14"/>
      <c r="B209" s="245"/>
      <c r="C209" s="246"/>
      <c r="D209" s="230" t="s">
        <v>163</v>
      </c>
      <c r="E209" s="247" t="s">
        <v>19</v>
      </c>
      <c r="F209" s="248" t="s">
        <v>6</v>
      </c>
      <c r="G209" s="246"/>
      <c r="H209" s="249">
        <v>0.01</v>
      </c>
      <c r="I209" s="250"/>
      <c r="J209" s="246"/>
      <c r="K209" s="246"/>
      <c r="L209" s="251"/>
      <c r="M209" s="252"/>
      <c r="N209" s="253"/>
      <c r="O209" s="253"/>
      <c r="P209" s="253"/>
      <c r="Q209" s="253"/>
      <c r="R209" s="253"/>
      <c r="S209" s="253"/>
      <c r="T209" s="25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55" t="s">
        <v>163</v>
      </c>
      <c r="AU209" s="255" t="s">
        <v>81</v>
      </c>
      <c r="AV209" s="14" t="s">
        <v>81</v>
      </c>
      <c r="AW209" s="14" t="s">
        <v>36</v>
      </c>
      <c r="AX209" s="14" t="s">
        <v>79</v>
      </c>
      <c r="AY209" s="255" t="s">
        <v>152</v>
      </c>
    </row>
    <row r="210" spans="1:65" s="2" customFormat="1" ht="14.4" customHeight="1">
      <c r="A210" s="40"/>
      <c r="B210" s="41"/>
      <c r="C210" s="217" t="s">
        <v>301</v>
      </c>
      <c r="D210" s="217" t="s">
        <v>154</v>
      </c>
      <c r="E210" s="218" t="s">
        <v>884</v>
      </c>
      <c r="F210" s="219" t="s">
        <v>885</v>
      </c>
      <c r="G210" s="220" t="s">
        <v>183</v>
      </c>
      <c r="H210" s="221">
        <v>0.01</v>
      </c>
      <c r="I210" s="222"/>
      <c r="J210" s="223">
        <f>ROUND(I210*H210,2)</f>
        <v>0</v>
      </c>
      <c r="K210" s="219" t="s">
        <v>158</v>
      </c>
      <c r="L210" s="46"/>
      <c r="M210" s="224" t="s">
        <v>19</v>
      </c>
      <c r="N210" s="225" t="s">
        <v>44</v>
      </c>
      <c r="O210" s="86"/>
      <c r="P210" s="226">
        <f>O210*H210</f>
        <v>0</v>
      </c>
      <c r="Q210" s="226">
        <v>0</v>
      </c>
      <c r="R210" s="226">
        <f>Q210*H210</f>
        <v>0</v>
      </c>
      <c r="S210" s="226">
        <v>0</v>
      </c>
      <c r="T210" s="227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28" t="s">
        <v>159</v>
      </c>
      <c r="AT210" s="228" t="s">
        <v>154</v>
      </c>
      <c r="AU210" s="228" t="s">
        <v>81</v>
      </c>
      <c r="AY210" s="19" t="s">
        <v>152</v>
      </c>
      <c r="BE210" s="229">
        <f>IF(N210="základní",J210,0)</f>
        <v>0</v>
      </c>
      <c r="BF210" s="229">
        <f>IF(N210="snížená",J210,0)</f>
        <v>0</v>
      </c>
      <c r="BG210" s="229">
        <f>IF(N210="zákl. přenesená",J210,0)</f>
        <v>0</v>
      </c>
      <c r="BH210" s="229">
        <f>IF(N210="sníž. přenesená",J210,0)</f>
        <v>0</v>
      </c>
      <c r="BI210" s="229">
        <f>IF(N210="nulová",J210,0)</f>
        <v>0</v>
      </c>
      <c r="BJ210" s="19" t="s">
        <v>79</v>
      </c>
      <c r="BK210" s="229">
        <f>ROUND(I210*H210,2)</f>
        <v>0</v>
      </c>
      <c r="BL210" s="19" t="s">
        <v>159</v>
      </c>
      <c r="BM210" s="228" t="s">
        <v>1347</v>
      </c>
    </row>
    <row r="211" spans="1:47" s="2" customFormat="1" ht="12">
      <c r="A211" s="40"/>
      <c r="B211" s="41"/>
      <c r="C211" s="42"/>
      <c r="D211" s="230" t="s">
        <v>161</v>
      </c>
      <c r="E211" s="42"/>
      <c r="F211" s="231" t="s">
        <v>887</v>
      </c>
      <c r="G211" s="42"/>
      <c r="H211" s="42"/>
      <c r="I211" s="232"/>
      <c r="J211" s="42"/>
      <c r="K211" s="42"/>
      <c r="L211" s="46"/>
      <c r="M211" s="233"/>
      <c r="N211" s="234"/>
      <c r="O211" s="86"/>
      <c r="P211" s="86"/>
      <c r="Q211" s="86"/>
      <c r="R211" s="86"/>
      <c r="S211" s="86"/>
      <c r="T211" s="87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T211" s="19" t="s">
        <v>161</v>
      </c>
      <c r="AU211" s="19" t="s">
        <v>81</v>
      </c>
    </row>
    <row r="212" spans="1:51" s="13" customFormat="1" ht="12">
      <c r="A212" s="13"/>
      <c r="B212" s="235"/>
      <c r="C212" s="236"/>
      <c r="D212" s="230" t="s">
        <v>163</v>
      </c>
      <c r="E212" s="237" t="s">
        <v>19</v>
      </c>
      <c r="F212" s="238" t="s">
        <v>878</v>
      </c>
      <c r="G212" s="236"/>
      <c r="H212" s="237" t="s">
        <v>19</v>
      </c>
      <c r="I212" s="239"/>
      <c r="J212" s="236"/>
      <c r="K212" s="236"/>
      <c r="L212" s="240"/>
      <c r="M212" s="241"/>
      <c r="N212" s="242"/>
      <c r="O212" s="242"/>
      <c r="P212" s="242"/>
      <c r="Q212" s="242"/>
      <c r="R212" s="242"/>
      <c r="S212" s="242"/>
      <c r="T212" s="24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4" t="s">
        <v>163</v>
      </c>
      <c r="AU212" s="244" t="s">
        <v>81</v>
      </c>
      <c r="AV212" s="13" t="s">
        <v>79</v>
      </c>
      <c r="AW212" s="13" t="s">
        <v>36</v>
      </c>
      <c r="AX212" s="13" t="s">
        <v>73</v>
      </c>
      <c r="AY212" s="244" t="s">
        <v>152</v>
      </c>
    </row>
    <row r="213" spans="1:51" s="14" customFormat="1" ht="12">
      <c r="A213" s="14"/>
      <c r="B213" s="245"/>
      <c r="C213" s="246"/>
      <c r="D213" s="230" t="s">
        <v>163</v>
      </c>
      <c r="E213" s="247" t="s">
        <v>19</v>
      </c>
      <c r="F213" s="248" t="s">
        <v>6</v>
      </c>
      <c r="G213" s="246"/>
      <c r="H213" s="249">
        <v>0.01</v>
      </c>
      <c r="I213" s="250"/>
      <c r="J213" s="246"/>
      <c r="K213" s="246"/>
      <c r="L213" s="251"/>
      <c r="M213" s="252"/>
      <c r="N213" s="253"/>
      <c r="O213" s="253"/>
      <c r="P213" s="253"/>
      <c r="Q213" s="253"/>
      <c r="R213" s="253"/>
      <c r="S213" s="253"/>
      <c r="T213" s="25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55" t="s">
        <v>163</v>
      </c>
      <c r="AU213" s="255" t="s">
        <v>81</v>
      </c>
      <c r="AV213" s="14" t="s">
        <v>81</v>
      </c>
      <c r="AW213" s="14" t="s">
        <v>36</v>
      </c>
      <c r="AX213" s="14" t="s">
        <v>79</v>
      </c>
      <c r="AY213" s="255" t="s">
        <v>152</v>
      </c>
    </row>
    <row r="214" spans="1:65" s="2" customFormat="1" ht="14.4" customHeight="1">
      <c r="A214" s="40"/>
      <c r="B214" s="41"/>
      <c r="C214" s="217" t="s">
        <v>306</v>
      </c>
      <c r="D214" s="217" t="s">
        <v>154</v>
      </c>
      <c r="E214" s="218" t="s">
        <v>888</v>
      </c>
      <c r="F214" s="219" t="s">
        <v>889</v>
      </c>
      <c r="G214" s="220" t="s">
        <v>183</v>
      </c>
      <c r="H214" s="221">
        <v>0.05</v>
      </c>
      <c r="I214" s="222"/>
      <c r="J214" s="223">
        <f>ROUND(I214*H214,2)</f>
        <v>0</v>
      </c>
      <c r="K214" s="219" t="s">
        <v>158</v>
      </c>
      <c r="L214" s="46"/>
      <c r="M214" s="224" t="s">
        <v>19</v>
      </c>
      <c r="N214" s="225" t="s">
        <v>44</v>
      </c>
      <c r="O214" s="86"/>
      <c r="P214" s="226">
        <f>O214*H214</f>
        <v>0</v>
      </c>
      <c r="Q214" s="226">
        <v>0</v>
      </c>
      <c r="R214" s="226">
        <f>Q214*H214</f>
        <v>0</v>
      </c>
      <c r="S214" s="226">
        <v>0</v>
      </c>
      <c r="T214" s="227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28" t="s">
        <v>159</v>
      </c>
      <c r="AT214" s="228" t="s">
        <v>154</v>
      </c>
      <c r="AU214" s="228" t="s">
        <v>81</v>
      </c>
      <c r="AY214" s="19" t="s">
        <v>152</v>
      </c>
      <c r="BE214" s="229">
        <f>IF(N214="základní",J214,0)</f>
        <v>0</v>
      </c>
      <c r="BF214" s="229">
        <f>IF(N214="snížená",J214,0)</f>
        <v>0</v>
      </c>
      <c r="BG214" s="229">
        <f>IF(N214="zákl. přenesená",J214,0)</f>
        <v>0</v>
      </c>
      <c r="BH214" s="229">
        <f>IF(N214="sníž. přenesená",J214,0)</f>
        <v>0</v>
      </c>
      <c r="BI214" s="229">
        <f>IF(N214="nulová",J214,0)</f>
        <v>0</v>
      </c>
      <c r="BJ214" s="19" t="s">
        <v>79</v>
      </c>
      <c r="BK214" s="229">
        <f>ROUND(I214*H214,2)</f>
        <v>0</v>
      </c>
      <c r="BL214" s="19" t="s">
        <v>159</v>
      </c>
      <c r="BM214" s="228" t="s">
        <v>1348</v>
      </c>
    </row>
    <row r="215" spans="1:47" s="2" customFormat="1" ht="12">
      <c r="A215" s="40"/>
      <c r="B215" s="41"/>
      <c r="C215" s="42"/>
      <c r="D215" s="230" t="s">
        <v>161</v>
      </c>
      <c r="E215" s="42"/>
      <c r="F215" s="231" t="s">
        <v>891</v>
      </c>
      <c r="G215" s="42"/>
      <c r="H215" s="42"/>
      <c r="I215" s="232"/>
      <c r="J215" s="42"/>
      <c r="K215" s="42"/>
      <c r="L215" s="46"/>
      <c r="M215" s="233"/>
      <c r="N215" s="234"/>
      <c r="O215" s="86"/>
      <c r="P215" s="86"/>
      <c r="Q215" s="86"/>
      <c r="R215" s="86"/>
      <c r="S215" s="86"/>
      <c r="T215" s="87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T215" s="19" t="s">
        <v>161</v>
      </c>
      <c r="AU215" s="19" t="s">
        <v>81</v>
      </c>
    </row>
    <row r="216" spans="1:51" s="13" customFormat="1" ht="12">
      <c r="A216" s="13"/>
      <c r="B216" s="235"/>
      <c r="C216" s="236"/>
      <c r="D216" s="230" t="s">
        <v>163</v>
      </c>
      <c r="E216" s="237" t="s">
        <v>19</v>
      </c>
      <c r="F216" s="238" t="s">
        <v>892</v>
      </c>
      <c r="G216" s="236"/>
      <c r="H216" s="237" t="s">
        <v>19</v>
      </c>
      <c r="I216" s="239"/>
      <c r="J216" s="236"/>
      <c r="K216" s="236"/>
      <c r="L216" s="240"/>
      <c r="M216" s="241"/>
      <c r="N216" s="242"/>
      <c r="O216" s="242"/>
      <c r="P216" s="242"/>
      <c r="Q216" s="242"/>
      <c r="R216" s="242"/>
      <c r="S216" s="242"/>
      <c r="T216" s="24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4" t="s">
        <v>163</v>
      </c>
      <c r="AU216" s="244" t="s">
        <v>81</v>
      </c>
      <c r="AV216" s="13" t="s">
        <v>79</v>
      </c>
      <c r="AW216" s="13" t="s">
        <v>36</v>
      </c>
      <c r="AX216" s="13" t="s">
        <v>73</v>
      </c>
      <c r="AY216" s="244" t="s">
        <v>152</v>
      </c>
    </row>
    <row r="217" spans="1:51" s="14" customFormat="1" ht="12">
      <c r="A217" s="14"/>
      <c r="B217" s="245"/>
      <c r="C217" s="246"/>
      <c r="D217" s="230" t="s">
        <v>163</v>
      </c>
      <c r="E217" s="247" t="s">
        <v>19</v>
      </c>
      <c r="F217" s="248" t="s">
        <v>1349</v>
      </c>
      <c r="G217" s="246"/>
      <c r="H217" s="249">
        <v>0.05</v>
      </c>
      <c r="I217" s="250"/>
      <c r="J217" s="246"/>
      <c r="K217" s="246"/>
      <c r="L217" s="251"/>
      <c r="M217" s="252"/>
      <c r="N217" s="253"/>
      <c r="O217" s="253"/>
      <c r="P217" s="253"/>
      <c r="Q217" s="253"/>
      <c r="R217" s="253"/>
      <c r="S217" s="253"/>
      <c r="T217" s="25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5" t="s">
        <v>163</v>
      </c>
      <c r="AU217" s="255" t="s">
        <v>81</v>
      </c>
      <c r="AV217" s="14" t="s">
        <v>81</v>
      </c>
      <c r="AW217" s="14" t="s">
        <v>36</v>
      </c>
      <c r="AX217" s="14" t="s">
        <v>79</v>
      </c>
      <c r="AY217" s="255" t="s">
        <v>152</v>
      </c>
    </row>
    <row r="218" spans="1:63" s="12" customFormat="1" ht="22.8" customHeight="1">
      <c r="A218" s="12"/>
      <c r="B218" s="201"/>
      <c r="C218" s="202"/>
      <c r="D218" s="203" t="s">
        <v>72</v>
      </c>
      <c r="E218" s="215" t="s">
        <v>573</v>
      </c>
      <c r="F218" s="215" t="s">
        <v>574</v>
      </c>
      <c r="G218" s="202"/>
      <c r="H218" s="202"/>
      <c r="I218" s="205"/>
      <c r="J218" s="216">
        <f>BK218</f>
        <v>0</v>
      </c>
      <c r="K218" s="202"/>
      <c r="L218" s="207"/>
      <c r="M218" s="208"/>
      <c r="N218" s="209"/>
      <c r="O218" s="209"/>
      <c r="P218" s="210">
        <f>SUM(P219:P221)</f>
        <v>0</v>
      </c>
      <c r="Q218" s="209"/>
      <c r="R218" s="210">
        <f>SUM(R219:R221)</f>
        <v>0</v>
      </c>
      <c r="S218" s="209"/>
      <c r="T218" s="211">
        <f>SUM(T219:T221)</f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12" t="s">
        <v>79</v>
      </c>
      <c r="AT218" s="213" t="s">
        <v>72</v>
      </c>
      <c r="AU218" s="213" t="s">
        <v>79</v>
      </c>
      <c r="AY218" s="212" t="s">
        <v>152</v>
      </c>
      <c r="BK218" s="214">
        <f>SUM(BK219:BK221)</f>
        <v>0</v>
      </c>
    </row>
    <row r="219" spans="1:65" s="2" customFormat="1" ht="14.4" customHeight="1">
      <c r="A219" s="40"/>
      <c r="B219" s="41"/>
      <c r="C219" s="217" t="s">
        <v>314</v>
      </c>
      <c r="D219" s="217" t="s">
        <v>154</v>
      </c>
      <c r="E219" s="218" t="s">
        <v>1350</v>
      </c>
      <c r="F219" s="219" t="s">
        <v>1351</v>
      </c>
      <c r="G219" s="220" t="s">
        <v>294</v>
      </c>
      <c r="H219" s="221">
        <v>0.006</v>
      </c>
      <c r="I219" s="222"/>
      <c r="J219" s="223">
        <f>ROUND(I219*H219,2)</f>
        <v>0</v>
      </c>
      <c r="K219" s="219" t="s">
        <v>158</v>
      </c>
      <c r="L219" s="46"/>
      <c r="M219" s="224" t="s">
        <v>19</v>
      </c>
      <c r="N219" s="225" t="s">
        <v>44</v>
      </c>
      <c r="O219" s="86"/>
      <c r="P219" s="226">
        <f>O219*H219</f>
        <v>0</v>
      </c>
      <c r="Q219" s="226">
        <v>0</v>
      </c>
      <c r="R219" s="226">
        <f>Q219*H219</f>
        <v>0</v>
      </c>
      <c r="S219" s="226">
        <v>0</v>
      </c>
      <c r="T219" s="227">
        <f>S219*H219</f>
        <v>0</v>
      </c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R219" s="228" t="s">
        <v>159</v>
      </c>
      <c r="AT219" s="228" t="s">
        <v>154</v>
      </c>
      <c r="AU219" s="228" t="s">
        <v>81</v>
      </c>
      <c r="AY219" s="19" t="s">
        <v>152</v>
      </c>
      <c r="BE219" s="229">
        <f>IF(N219="základní",J219,0)</f>
        <v>0</v>
      </c>
      <c r="BF219" s="229">
        <f>IF(N219="snížená",J219,0)</f>
        <v>0</v>
      </c>
      <c r="BG219" s="229">
        <f>IF(N219="zákl. přenesená",J219,0)</f>
        <v>0</v>
      </c>
      <c r="BH219" s="229">
        <f>IF(N219="sníž. přenesená",J219,0)</f>
        <v>0</v>
      </c>
      <c r="BI219" s="229">
        <f>IF(N219="nulová",J219,0)</f>
        <v>0</v>
      </c>
      <c r="BJ219" s="19" t="s">
        <v>79</v>
      </c>
      <c r="BK219" s="229">
        <f>ROUND(I219*H219,2)</f>
        <v>0</v>
      </c>
      <c r="BL219" s="19" t="s">
        <v>159</v>
      </c>
      <c r="BM219" s="228" t="s">
        <v>1352</v>
      </c>
    </row>
    <row r="220" spans="1:47" s="2" customFormat="1" ht="12">
      <c r="A220" s="40"/>
      <c r="B220" s="41"/>
      <c r="C220" s="42"/>
      <c r="D220" s="230" t="s">
        <v>161</v>
      </c>
      <c r="E220" s="42"/>
      <c r="F220" s="231" t="s">
        <v>1353</v>
      </c>
      <c r="G220" s="42"/>
      <c r="H220" s="42"/>
      <c r="I220" s="232"/>
      <c r="J220" s="42"/>
      <c r="K220" s="42"/>
      <c r="L220" s="46"/>
      <c r="M220" s="233"/>
      <c r="N220" s="234"/>
      <c r="O220" s="86"/>
      <c r="P220" s="86"/>
      <c r="Q220" s="86"/>
      <c r="R220" s="86"/>
      <c r="S220" s="86"/>
      <c r="T220" s="87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T220" s="19" t="s">
        <v>161</v>
      </c>
      <c r="AU220" s="19" t="s">
        <v>81</v>
      </c>
    </row>
    <row r="221" spans="1:51" s="14" customFormat="1" ht="12">
      <c r="A221" s="14"/>
      <c r="B221" s="245"/>
      <c r="C221" s="246"/>
      <c r="D221" s="230" t="s">
        <v>163</v>
      </c>
      <c r="E221" s="247" t="s">
        <v>19</v>
      </c>
      <c r="F221" s="248" t="s">
        <v>1354</v>
      </c>
      <c r="G221" s="246"/>
      <c r="H221" s="249">
        <v>0.006</v>
      </c>
      <c r="I221" s="250"/>
      <c r="J221" s="246"/>
      <c r="K221" s="246"/>
      <c r="L221" s="251"/>
      <c r="M221" s="252"/>
      <c r="N221" s="253"/>
      <c r="O221" s="253"/>
      <c r="P221" s="253"/>
      <c r="Q221" s="253"/>
      <c r="R221" s="253"/>
      <c r="S221" s="253"/>
      <c r="T221" s="25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55" t="s">
        <v>163</v>
      </c>
      <c r="AU221" s="255" t="s">
        <v>81</v>
      </c>
      <c r="AV221" s="14" t="s">
        <v>81</v>
      </c>
      <c r="AW221" s="14" t="s">
        <v>36</v>
      </c>
      <c r="AX221" s="14" t="s">
        <v>79</v>
      </c>
      <c r="AY221" s="255" t="s">
        <v>152</v>
      </c>
    </row>
    <row r="222" spans="1:63" s="12" customFormat="1" ht="25.9" customHeight="1">
      <c r="A222" s="12"/>
      <c r="B222" s="201"/>
      <c r="C222" s="202"/>
      <c r="D222" s="203" t="s">
        <v>72</v>
      </c>
      <c r="E222" s="204" t="s">
        <v>1232</v>
      </c>
      <c r="F222" s="204" t="s">
        <v>1233</v>
      </c>
      <c r="G222" s="202"/>
      <c r="H222" s="202"/>
      <c r="I222" s="205"/>
      <c r="J222" s="206">
        <f>BK222</f>
        <v>0</v>
      </c>
      <c r="K222" s="202"/>
      <c r="L222" s="207"/>
      <c r="M222" s="208"/>
      <c r="N222" s="209"/>
      <c r="O222" s="209"/>
      <c r="P222" s="210">
        <f>P223</f>
        <v>0</v>
      </c>
      <c r="Q222" s="209"/>
      <c r="R222" s="210">
        <f>R223</f>
        <v>0.00022500000000000002</v>
      </c>
      <c r="S222" s="209"/>
      <c r="T222" s="211">
        <f>T223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12" t="s">
        <v>81</v>
      </c>
      <c r="AT222" s="213" t="s">
        <v>72</v>
      </c>
      <c r="AU222" s="213" t="s">
        <v>73</v>
      </c>
      <c r="AY222" s="212" t="s">
        <v>152</v>
      </c>
      <c r="BK222" s="214">
        <f>BK223</f>
        <v>0</v>
      </c>
    </row>
    <row r="223" spans="1:63" s="12" customFormat="1" ht="22.8" customHeight="1">
      <c r="A223" s="12"/>
      <c r="B223" s="201"/>
      <c r="C223" s="202"/>
      <c r="D223" s="203" t="s">
        <v>72</v>
      </c>
      <c r="E223" s="215" t="s">
        <v>1234</v>
      </c>
      <c r="F223" s="215" t="s">
        <v>1235</v>
      </c>
      <c r="G223" s="202"/>
      <c r="H223" s="202"/>
      <c r="I223" s="205"/>
      <c r="J223" s="216">
        <f>BK223</f>
        <v>0</v>
      </c>
      <c r="K223" s="202"/>
      <c r="L223" s="207"/>
      <c r="M223" s="208"/>
      <c r="N223" s="209"/>
      <c r="O223" s="209"/>
      <c r="P223" s="210">
        <f>SUM(P224:P233)</f>
        <v>0</v>
      </c>
      <c r="Q223" s="209"/>
      <c r="R223" s="210">
        <f>SUM(R224:R233)</f>
        <v>0.00022500000000000002</v>
      </c>
      <c r="S223" s="209"/>
      <c r="T223" s="211">
        <f>SUM(T224:T233)</f>
        <v>0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212" t="s">
        <v>79</v>
      </c>
      <c r="AT223" s="213" t="s">
        <v>72</v>
      </c>
      <c r="AU223" s="213" t="s">
        <v>79</v>
      </c>
      <c r="AY223" s="212" t="s">
        <v>152</v>
      </c>
      <c r="BK223" s="214">
        <f>SUM(BK224:BK233)</f>
        <v>0</v>
      </c>
    </row>
    <row r="224" spans="1:65" s="2" customFormat="1" ht="14.4" customHeight="1">
      <c r="A224" s="40"/>
      <c r="B224" s="41"/>
      <c r="C224" s="217" t="s">
        <v>323</v>
      </c>
      <c r="D224" s="217" t="s">
        <v>154</v>
      </c>
      <c r="E224" s="218" t="s">
        <v>1237</v>
      </c>
      <c r="F224" s="219" t="s">
        <v>1238</v>
      </c>
      <c r="G224" s="220" t="s">
        <v>381</v>
      </c>
      <c r="H224" s="221">
        <v>0.45</v>
      </c>
      <c r="I224" s="222"/>
      <c r="J224" s="223">
        <f>ROUND(I224*H224,2)</f>
        <v>0</v>
      </c>
      <c r="K224" s="219" t="s">
        <v>19</v>
      </c>
      <c r="L224" s="46"/>
      <c r="M224" s="224" t="s">
        <v>19</v>
      </c>
      <c r="N224" s="225" t="s">
        <v>44</v>
      </c>
      <c r="O224" s="86"/>
      <c r="P224" s="226">
        <f>O224*H224</f>
        <v>0</v>
      </c>
      <c r="Q224" s="226">
        <v>0.0005</v>
      </c>
      <c r="R224" s="226">
        <f>Q224*H224</f>
        <v>0.00022500000000000002</v>
      </c>
      <c r="S224" s="226">
        <v>0</v>
      </c>
      <c r="T224" s="227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28" t="s">
        <v>159</v>
      </c>
      <c r="AT224" s="228" t="s">
        <v>154</v>
      </c>
      <c r="AU224" s="228" t="s">
        <v>81</v>
      </c>
      <c r="AY224" s="19" t="s">
        <v>152</v>
      </c>
      <c r="BE224" s="229">
        <f>IF(N224="základní",J224,0)</f>
        <v>0</v>
      </c>
      <c r="BF224" s="229">
        <f>IF(N224="snížená",J224,0)</f>
        <v>0</v>
      </c>
      <c r="BG224" s="229">
        <f>IF(N224="zákl. přenesená",J224,0)</f>
        <v>0</v>
      </c>
      <c r="BH224" s="229">
        <f>IF(N224="sníž. přenesená",J224,0)</f>
        <v>0</v>
      </c>
      <c r="BI224" s="229">
        <f>IF(N224="nulová",J224,0)</f>
        <v>0</v>
      </c>
      <c r="BJ224" s="19" t="s">
        <v>79</v>
      </c>
      <c r="BK224" s="229">
        <f>ROUND(I224*H224,2)</f>
        <v>0</v>
      </c>
      <c r="BL224" s="19" t="s">
        <v>159</v>
      </c>
      <c r="BM224" s="228" t="s">
        <v>1355</v>
      </c>
    </row>
    <row r="225" spans="1:47" s="2" customFormat="1" ht="12">
      <c r="A225" s="40"/>
      <c r="B225" s="41"/>
      <c r="C225" s="42"/>
      <c r="D225" s="230" t="s">
        <v>161</v>
      </c>
      <c r="E225" s="42"/>
      <c r="F225" s="231" t="s">
        <v>1238</v>
      </c>
      <c r="G225" s="42"/>
      <c r="H225" s="42"/>
      <c r="I225" s="232"/>
      <c r="J225" s="42"/>
      <c r="K225" s="42"/>
      <c r="L225" s="46"/>
      <c r="M225" s="233"/>
      <c r="N225" s="234"/>
      <c r="O225" s="86"/>
      <c r="P225" s="86"/>
      <c r="Q225" s="86"/>
      <c r="R225" s="86"/>
      <c r="S225" s="86"/>
      <c r="T225" s="87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T225" s="19" t="s">
        <v>161</v>
      </c>
      <c r="AU225" s="19" t="s">
        <v>81</v>
      </c>
    </row>
    <row r="226" spans="1:51" s="13" customFormat="1" ht="12">
      <c r="A226" s="13"/>
      <c r="B226" s="235"/>
      <c r="C226" s="236"/>
      <c r="D226" s="230" t="s">
        <v>163</v>
      </c>
      <c r="E226" s="237" t="s">
        <v>19</v>
      </c>
      <c r="F226" s="238" t="s">
        <v>803</v>
      </c>
      <c r="G226" s="236"/>
      <c r="H226" s="237" t="s">
        <v>19</v>
      </c>
      <c r="I226" s="239"/>
      <c r="J226" s="236"/>
      <c r="K226" s="236"/>
      <c r="L226" s="240"/>
      <c r="M226" s="241"/>
      <c r="N226" s="242"/>
      <c r="O226" s="242"/>
      <c r="P226" s="242"/>
      <c r="Q226" s="242"/>
      <c r="R226" s="242"/>
      <c r="S226" s="242"/>
      <c r="T226" s="24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4" t="s">
        <v>163</v>
      </c>
      <c r="AU226" s="244" t="s">
        <v>81</v>
      </c>
      <c r="AV226" s="13" t="s">
        <v>79</v>
      </c>
      <c r="AW226" s="13" t="s">
        <v>36</v>
      </c>
      <c r="AX226" s="13" t="s">
        <v>73</v>
      </c>
      <c r="AY226" s="244" t="s">
        <v>152</v>
      </c>
    </row>
    <row r="227" spans="1:51" s="13" customFormat="1" ht="12">
      <c r="A227" s="13"/>
      <c r="B227" s="235"/>
      <c r="C227" s="236"/>
      <c r="D227" s="230" t="s">
        <v>163</v>
      </c>
      <c r="E227" s="237" t="s">
        <v>19</v>
      </c>
      <c r="F227" s="238" t="s">
        <v>1240</v>
      </c>
      <c r="G227" s="236"/>
      <c r="H227" s="237" t="s">
        <v>19</v>
      </c>
      <c r="I227" s="239"/>
      <c r="J227" s="236"/>
      <c r="K227" s="236"/>
      <c r="L227" s="240"/>
      <c r="M227" s="241"/>
      <c r="N227" s="242"/>
      <c r="O227" s="242"/>
      <c r="P227" s="242"/>
      <c r="Q227" s="242"/>
      <c r="R227" s="242"/>
      <c r="S227" s="242"/>
      <c r="T227" s="24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4" t="s">
        <v>163</v>
      </c>
      <c r="AU227" s="244" t="s">
        <v>81</v>
      </c>
      <c r="AV227" s="13" t="s">
        <v>79</v>
      </c>
      <c r="AW227" s="13" t="s">
        <v>36</v>
      </c>
      <c r="AX227" s="13" t="s">
        <v>73</v>
      </c>
      <c r="AY227" s="244" t="s">
        <v>152</v>
      </c>
    </row>
    <row r="228" spans="1:51" s="13" customFormat="1" ht="12">
      <c r="A228" s="13"/>
      <c r="B228" s="235"/>
      <c r="C228" s="236"/>
      <c r="D228" s="230" t="s">
        <v>163</v>
      </c>
      <c r="E228" s="237" t="s">
        <v>19</v>
      </c>
      <c r="F228" s="238" t="s">
        <v>1297</v>
      </c>
      <c r="G228" s="236"/>
      <c r="H228" s="237" t="s">
        <v>19</v>
      </c>
      <c r="I228" s="239"/>
      <c r="J228" s="236"/>
      <c r="K228" s="236"/>
      <c r="L228" s="240"/>
      <c r="M228" s="241"/>
      <c r="N228" s="242"/>
      <c r="O228" s="242"/>
      <c r="P228" s="242"/>
      <c r="Q228" s="242"/>
      <c r="R228" s="242"/>
      <c r="S228" s="242"/>
      <c r="T228" s="24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4" t="s">
        <v>163</v>
      </c>
      <c r="AU228" s="244" t="s">
        <v>81</v>
      </c>
      <c r="AV228" s="13" t="s">
        <v>79</v>
      </c>
      <c r="AW228" s="13" t="s">
        <v>36</v>
      </c>
      <c r="AX228" s="13" t="s">
        <v>73</v>
      </c>
      <c r="AY228" s="244" t="s">
        <v>152</v>
      </c>
    </row>
    <row r="229" spans="1:51" s="14" customFormat="1" ht="12">
      <c r="A229" s="14"/>
      <c r="B229" s="245"/>
      <c r="C229" s="246"/>
      <c r="D229" s="230" t="s">
        <v>163</v>
      </c>
      <c r="E229" s="247" t="s">
        <v>19</v>
      </c>
      <c r="F229" s="248" t="s">
        <v>1356</v>
      </c>
      <c r="G229" s="246"/>
      <c r="H229" s="249">
        <v>0.45</v>
      </c>
      <c r="I229" s="250"/>
      <c r="J229" s="246"/>
      <c r="K229" s="246"/>
      <c r="L229" s="251"/>
      <c r="M229" s="252"/>
      <c r="N229" s="253"/>
      <c r="O229" s="253"/>
      <c r="P229" s="253"/>
      <c r="Q229" s="253"/>
      <c r="R229" s="253"/>
      <c r="S229" s="253"/>
      <c r="T229" s="25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55" t="s">
        <v>163</v>
      </c>
      <c r="AU229" s="255" t="s">
        <v>81</v>
      </c>
      <c r="AV229" s="14" t="s">
        <v>81</v>
      </c>
      <c r="AW229" s="14" t="s">
        <v>36</v>
      </c>
      <c r="AX229" s="14" t="s">
        <v>73</v>
      </c>
      <c r="AY229" s="255" t="s">
        <v>152</v>
      </c>
    </row>
    <row r="230" spans="1:51" s="15" customFormat="1" ht="12">
      <c r="A230" s="15"/>
      <c r="B230" s="256"/>
      <c r="C230" s="257"/>
      <c r="D230" s="230" t="s">
        <v>163</v>
      </c>
      <c r="E230" s="258" t="s">
        <v>19</v>
      </c>
      <c r="F230" s="259" t="s">
        <v>167</v>
      </c>
      <c r="G230" s="257"/>
      <c r="H230" s="260">
        <v>0.45</v>
      </c>
      <c r="I230" s="261"/>
      <c r="J230" s="257"/>
      <c r="K230" s="257"/>
      <c r="L230" s="262"/>
      <c r="M230" s="263"/>
      <c r="N230" s="264"/>
      <c r="O230" s="264"/>
      <c r="P230" s="264"/>
      <c r="Q230" s="264"/>
      <c r="R230" s="264"/>
      <c r="S230" s="264"/>
      <c r="T230" s="26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T230" s="266" t="s">
        <v>163</v>
      </c>
      <c r="AU230" s="266" t="s">
        <v>81</v>
      </c>
      <c r="AV230" s="15" t="s">
        <v>159</v>
      </c>
      <c r="AW230" s="15" t="s">
        <v>36</v>
      </c>
      <c r="AX230" s="15" t="s">
        <v>79</v>
      </c>
      <c r="AY230" s="266" t="s">
        <v>152</v>
      </c>
    </row>
    <row r="231" spans="1:65" s="2" customFormat="1" ht="14.4" customHeight="1">
      <c r="A231" s="40"/>
      <c r="B231" s="41"/>
      <c r="C231" s="217" t="s">
        <v>333</v>
      </c>
      <c r="D231" s="217" t="s">
        <v>154</v>
      </c>
      <c r="E231" s="218" t="s">
        <v>1243</v>
      </c>
      <c r="F231" s="219" t="s">
        <v>1244</v>
      </c>
      <c r="G231" s="220" t="s">
        <v>294</v>
      </c>
      <c r="H231" s="221">
        <v>0.001</v>
      </c>
      <c r="I231" s="222"/>
      <c r="J231" s="223">
        <f>ROUND(I231*H231,2)</f>
        <v>0</v>
      </c>
      <c r="K231" s="219" t="s">
        <v>158</v>
      </c>
      <c r="L231" s="46"/>
      <c r="M231" s="224" t="s">
        <v>19</v>
      </c>
      <c r="N231" s="225" t="s">
        <v>44</v>
      </c>
      <c r="O231" s="86"/>
      <c r="P231" s="226">
        <f>O231*H231</f>
        <v>0</v>
      </c>
      <c r="Q231" s="226">
        <v>0</v>
      </c>
      <c r="R231" s="226">
        <f>Q231*H231</f>
        <v>0</v>
      </c>
      <c r="S231" s="226">
        <v>0</v>
      </c>
      <c r="T231" s="227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28" t="s">
        <v>159</v>
      </c>
      <c r="AT231" s="228" t="s">
        <v>154</v>
      </c>
      <c r="AU231" s="228" t="s">
        <v>81</v>
      </c>
      <c r="AY231" s="19" t="s">
        <v>152</v>
      </c>
      <c r="BE231" s="229">
        <f>IF(N231="základní",J231,0)</f>
        <v>0</v>
      </c>
      <c r="BF231" s="229">
        <f>IF(N231="snížená",J231,0)</f>
        <v>0</v>
      </c>
      <c r="BG231" s="229">
        <f>IF(N231="zákl. přenesená",J231,0)</f>
        <v>0</v>
      </c>
      <c r="BH231" s="229">
        <f>IF(N231="sníž. přenesená",J231,0)</f>
        <v>0</v>
      </c>
      <c r="BI231" s="229">
        <f>IF(N231="nulová",J231,0)</f>
        <v>0</v>
      </c>
      <c r="BJ231" s="19" t="s">
        <v>79</v>
      </c>
      <c r="BK231" s="229">
        <f>ROUND(I231*H231,2)</f>
        <v>0</v>
      </c>
      <c r="BL231" s="19" t="s">
        <v>159</v>
      </c>
      <c r="BM231" s="228" t="s">
        <v>1357</v>
      </c>
    </row>
    <row r="232" spans="1:47" s="2" customFormat="1" ht="12">
      <c r="A232" s="40"/>
      <c r="B232" s="41"/>
      <c r="C232" s="42"/>
      <c r="D232" s="230" t="s">
        <v>161</v>
      </c>
      <c r="E232" s="42"/>
      <c r="F232" s="231" t="s">
        <v>1246</v>
      </c>
      <c r="G232" s="42"/>
      <c r="H232" s="42"/>
      <c r="I232" s="232"/>
      <c r="J232" s="42"/>
      <c r="K232" s="42"/>
      <c r="L232" s="46"/>
      <c r="M232" s="233"/>
      <c r="N232" s="234"/>
      <c r="O232" s="86"/>
      <c r="P232" s="86"/>
      <c r="Q232" s="86"/>
      <c r="R232" s="86"/>
      <c r="S232" s="86"/>
      <c r="T232" s="87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T232" s="19" t="s">
        <v>161</v>
      </c>
      <c r="AU232" s="19" t="s">
        <v>81</v>
      </c>
    </row>
    <row r="233" spans="1:51" s="14" customFormat="1" ht="12">
      <c r="A233" s="14"/>
      <c r="B233" s="245"/>
      <c r="C233" s="246"/>
      <c r="D233" s="230" t="s">
        <v>163</v>
      </c>
      <c r="E233" s="247" t="s">
        <v>19</v>
      </c>
      <c r="F233" s="248" t="s">
        <v>12</v>
      </c>
      <c r="G233" s="246"/>
      <c r="H233" s="249">
        <v>0.001</v>
      </c>
      <c r="I233" s="250"/>
      <c r="J233" s="246"/>
      <c r="K233" s="246"/>
      <c r="L233" s="251"/>
      <c r="M233" s="293"/>
      <c r="N233" s="294"/>
      <c r="O233" s="294"/>
      <c r="P233" s="294"/>
      <c r="Q233" s="294"/>
      <c r="R233" s="294"/>
      <c r="S233" s="294"/>
      <c r="T233" s="295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55" t="s">
        <v>163</v>
      </c>
      <c r="AU233" s="255" t="s">
        <v>81</v>
      </c>
      <c r="AV233" s="14" t="s">
        <v>81</v>
      </c>
      <c r="AW233" s="14" t="s">
        <v>36</v>
      </c>
      <c r="AX233" s="14" t="s">
        <v>79</v>
      </c>
      <c r="AY233" s="255" t="s">
        <v>152</v>
      </c>
    </row>
    <row r="234" spans="1:31" s="2" customFormat="1" ht="6.95" customHeight="1">
      <c r="A234" s="40"/>
      <c r="B234" s="61"/>
      <c r="C234" s="62"/>
      <c r="D234" s="62"/>
      <c r="E234" s="62"/>
      <c r="F234" s="62"/>
      <c r="G234" s="62"/>
      <c r="H234" s="62"/>
      <c r="I234" s="62"/>
      <c r="J234" s="62"/>
      <c r="K234" s="62"/>
      <c r="L234" s="46"/>
      <c r="M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</row>
  </sheetData>
  <sheetProtection password="CC35" sheet="1" objects="1" scenarios="1" formatColumns="0" formatRows="0" autoFilter="0"/>
  <autoFilter ref="C96:K233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3:H83"/>
    <mergeCell ref="E87:H87"/>
    <mergeCell ref="E85:H85"/>
    <mergeCell ref="E89:H8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4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99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81</v>
      </c>
    </row>
    <row r="4" spans="2:46" s="1" customFormat="1" ht="24.95" customHeight="1">
      <c r="B4" s="22"/>
      <c r="D4" s="143" t="s">
        <v>110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4.4" customHeight="1">
      <c r="B7" s="22"/>
      <c r="E7" s="146" t="str">
        <f>'Rekapitulace stavby'!K6</f>
        <v>Realizace SZ navržených v KoPÚ Brušperk - I. etapa</v>
      </c>
      <c r="F7" s="145"/>
      <c r="G7" s="145"/>
      <c r="H7" s="145"/>
      <c r="L7" s="22"/>
    </row>
    <row r="8" spans="2:12" ht="12">
      <c r="B8" s="22"/>
      <c r="D8" s="145" t="s">
        <v>111</v>
      </c>
      <c r="L8" s="22"/>
    </row>
    <row r="9" spans="2:12" s="1" customFormat="1" ht="14.4" customHeight="1">
      <c r="B9" s="22"/>
      <c r="E9" s="146" t="s">
        <v>112</v>
      </c>
      <c r="F9" s="1"/>
      <c r="G9" s="1"/>
      <c r="H9" s="1"/>
      <c r="L9" s="22"/>
    </row>
    <row r="10" spans="2:12" s="1" customFormat="1" ht="12" customHeight="1">
      <c r="B10" s="22"/>
      <c r="D10" s="145" t="s">
        <v>113</v>
      </c>
      <c r="L10" s="22"/>
    </row>
    <row r="11" spans="1:31" s="2" customFormat="1" ht="14.4" customHeight="1">
      <c r="A11" s="40"/>
      <c r="B11" s="46"/>
      <c r="C11" s="40"/>
      <c r="D11" s="40"/>
      <c r="E11" s="160" t="s">
        <v>585</v>
      </c>
      <c r="F11" s="40"/>
      <c r="G11" s="40"/>
      <c r="H11" s="40"/>
      <c r="I11" s="40"/>
      <c r="J11" s="40"/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5" t="s">
        <v>1288</v>
      </c>
      <c r="E12" s="40"/>
      <c r="F12" s="40"/>
      <c r="G12" s="40"/>
      <c r="H12" s="40"/>
      <c r="I12" s="40"/>
      <c r="J12" s="40"/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5.6" customHeight="1">
      <c r="A13" s="40"/>
      <c r="B13" s="46"/>
      <c r="C13" s="40"/>
      <c r="D13" s="40"/>
      <c r="E13" s="148" t="s">
        <v>1358</v>
      </c>
      <c r="F13" s="40"/>
      <c r="G13" s="40"/>
      <c r="H13" s="40"/>
      <c r="I13" s="40"/>
      <c r="J13" s="40"/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45" t="s">
        <v>18</v>
      </c>
      <c r="E15" s="40"/>
      <c r="F15" s="135" t="s">
        <v>96</v>
      </c>
      <c r="G15" s="40"/>
      <c r="H15" s="40"/>
      <c r="I15" s="145" t="s">
        <v>20</v>
      </c>
      <c r="J15" s="135" t="s">
        <v>19</v>
      </c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21</v>
      </c>
      <c r="E16" s="40"/>
      <c r="F16" s="135" t="s">
        <v>22</v>
      </c>
      <c r="G16" s="40"/>
      <c r="H16" s="40"/>
      <c r="I16" s="145" t="s">
        <v>23</v>
      </c>
      <c r="J16" s="149" t="str">
        <f>'Rekapitulace stavby'!AN8</f>
        <v>18. 3. 2021</v>
      </c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21.8" customHeight="1">
      <c r="A17" s="40"/>
      <c r="B17" s="46"/>
      <c r="C17" s="40"/>
      <c r="D17" s="40"/>
      <c r="E17" s="40"/>
      <c r="F17" s="40"/>
      <c r="G17" s="40"/>
      <c r="H17" s="40"/>
      <c r="I17" s="150" t="s">
        <v>118</v>
      </c>
      <c r="J17" s="151" t="s">
        <v>587</v>
      </c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45" t="s">
        <v>25</v>
      </c>
      <c r="E18" s="40"/>
      <c r="F18" s="40"/>
      <c r="G18" s="40"/>
      <c r="H18" s="40"/>
      <c r="I18" s="145" t="s">
        <v>26</v>
      </c>
      <c r="J18" s="135" t="s">
        <v>19</v>
      </c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5" t="s">
        <v>28</v>
      </c>
      <c r="F19" s="40"/>
      <c r="G19" s="40"/>
      <c r="H19" s="40"/>
      <c r="I19" s="145" t="s">
        <v>29</v>
      </c>
      <c r="J19" s="135" t="s">
        <v>19</v>
      </c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45" t="s">
        <v>30</v>
      </c>
      <c r="E21" s="40"/>
      <c r="F21" s="40"/>
      <c r="G21" s="40"/>
      <c r="H21" s="40"/>
      <c r="I21" s="145" t="s">
        <v>26</v>
      </c>
      <c r="J21" s="35" t="str">
        <f>'Rekapitulace stavby'!AN13</f>
        <v>Vyplň údaj</v>
      </c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45" t="s">
        <v>29</v>
      </c>
      <c r="J22" s="35" t="str">
        <f>'Rekapitulace stavby'!AN14</f>
        <v>Vyplň údaj</v>
      </c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45" t="s">
        <v>32</v>
      </c>
      <c r="E24" s="40"/>
      <c r="F24" s="40"/>
      <c r="G24" s="40"/>
      <c r="H24" s="40"/>
      <c r="I24" s="145" t="s">
        <v>26</v>
      </c>
      <c r="J24" s="135" t="s">
        <v>19</v>
      </c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8" customHeight="1">
      <c r="A25" s="40"/>
      <c r="B25" s="46"/>
      <c r="C25" s="40"/>
      <c r="D25" s="40"/>
      <c r="E25" s="135" t="s">
        <v>33</v>
      </c>
      <c r="F25" s="40"/>
      <c r="G25" s="40"/>
      <c r="H25" s="40"/>
      <c r="I25" s="145" t="s">
        <v>29</v>
      </c>
      <c r="J25" s="135" t="s">
        <v>19</v>
      </c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12" customHeight="1">
      <c r="A27" s="40"/>
      <c r="B27" s="46"/>
      <c r="C27" s="40"/>
      <c r="D27" s="145" t="s">
        <v>34</v>
      </c>
      <c r="E27" s="40"/>
      <c r="F27" s="40"/>
      <c r="G27" s="40"/>
      <c r="H27" s="40"/>
      <c r="I27" s="145" t="s">
        <v>26</v>
      </c>
      <c r="J27" s="135" t="str">
        <f>IF('Rekapitulace stavby'!AN19="","",'Rekapitulace stavby'!AN19)</f>
        <v/>
      </c>
      <c r="K27" s="40"/>
      <c r="L27" s="147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8" customHeight="1">
      <c r="A28" s="40"/>
      <c r="B28" s="46"/>
      <c r="C28" s="40"/>
      <c r="D28" s="40"/>
      <c r="E28" s="135" t="str">
        <f>IF('Rekapitulace stavby'!E20="","",'Rekapitulace stavby'!E20)</f>
        <v xml:space="preserve"> </v>
      </c>
      <c r="F28" s="40"/>
      <c r="G28" s="40"/>
      <c r="H28" s="40"/>
      <c r="I28" s="145" t="s">
        <v>29</v>
      </c>
      <c r="J28" s="135" t="str">
        <f>IF('Rekapitulace stavby'!AN20="","",'Rekapitulace stavby'!AN20)</f>
        <v/>
      </c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40"/>
      <c r="E29" s="40"/>
      <c r="F29" s="40"/>
      <c r="G29" s="40"/>
      <c r="H29" s="40"/>
      <c r="I29" s="40"/>
      <c r="J29" s="40"/>
      <c r="K29" s="40"/>
      <c r="L29" s="14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 customHeight="1">
      <c r="A30" s="40"/>
      <c r="B30" s="46"/>
      <c r="C30" s="40"/>
      <c r="D30" s="145" t="s">
        <v>37</v>
      </c>
      <c r="E30" s="40"/>
      <c r="F30" s="40"/>
      <c r="G30" s="40"/>
      <c r="H30" s="40"/>
      <c r="I30" s="40"/>
      <c r="J30" s="40"/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8" customFormat="1" ht="48" customHeight="1">
      <c r="A31" s="152"/>
      <c r="B31" s="153"/>
      <c r="C31" s="152"/>
      <c r="D31" s="152"/>
      <c r="E31" s="154" t="s">
        <v>120</v>
      </c>
      <c r="F31" s="154"/>
      <c r="G31" s="154"/>
      <c r="H31" s="154"/>
      <c r="I31" s="152"/>
      <c r="J31" s="152"/>
      <c r="K31" s="152"/>
      <c r="L31" s="155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</row>
    <row r="32" spans="1:31" s="2" customFormat="1" ht="6.95" customHeight="1">
      <c r="A32" s="40"/>
      <c r="B32" s="46"/>
      <c r="C32" s="40"/>
      <c r="D32" s="40"/>
      <c r="E32" s="40"/>
      <c r="F32" s="40"/>
      <c r="G32" s="40"/>
      <c r="H32" s="40"/>
      <c r="I32" s="40"/>
      <c r="J32" s="40"/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6"/>
      <c r="E33" s="156"/>
      <c r="F33" s="156"/>
      <c r="G33" s="156"/>
      <c r="H33" s="156"/>
      <c r="I33" s="156"/>
      <c r="J33" s="156"/>
      <c r="K33" s="156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6"/>
      <c r="C34" s="40"/>
      <c r="D34" s="157" t="s">
        <v>39</v>
      </c>
      <c r="E34" s="40"/>
      <c r="F34" s="40"/>
      <c r="G34" s="40"/>
      <c r="H34" s="40"/>
      <c r="I34" s="40"/>
      <c r="J34" s="158">
        <f>ROUND(J97,2)</f>
        <v>0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6"/>
      <c r="C35" s="40"/>
      <c r="D35" s="156"/>
      <c r="E35" s="156"/>
      <c r="F35" s="156"/>
      <c r="G35" s="156"/>
      <c r="H35" s="156"/>
      <c r="I35" s="156"/>
      <c r="J35" s="156"/>
      <c r="K35" s="156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40"/>
      <c r="F36" s="159" t="s">
        <v>41</v>
      </c>
      <c r="G36" s="40"/>
      <c r="H36" s="40"/>
      <c r="I36" s="159" t="s">
        <v>40</v>
      </c>
      <c r="J36" s="159" t="s">
        <v>42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60" t="s">
        <v>43</v>
      </c>
      <c r="E37" s="145" t="s">
        <v>44</v>
      </c>
      <c r="F37" s="161">
        <f>ROUND((SUM(BE97:BE243)),2)</f>
        <v>0</v>
      </c>
      <c r="G37" s="40"/>
      <c r="H37" s="40"/>
      <c r="I37" s="162">
        <v>0.21</v>
      </c>
      <c r="J37" s="161">
        <f>ROUND(((SUM(BE97:BE243))*I37),2)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5" t="s">
        <v>45</v>
      </c>
      <c r="F38" s="161">
        <f>ROUND((SUM(BF97:BF243)),2)</f>
        <v>0</v>
      </c>
      <c r="G38" s="40"/>
      <c r="H38" s="40"/>
      <c r="I38" s="162">
        <v>0.15</v>
      </c>
      <c r="J38" s="161">
        <f>ROUND(((SUM(BF97:BF243))*I38),2)</f>
        <v>0</v>
      </c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46</v>
      </c>
      <c r="F39" s="161">
        <f>ROUND((SUM(BG97:BG243)),2)</f>
        <v>0</v>
      </c>
      <c r="G39" s="40"/>
      <c r="H39" s="40"/>
      <c r="I39" s="162">
        <v>0.21</v>
      </c>
      <c r="J39" s="161">
        <f>0</f>
        <v>0</v>
      </c>
      <c r="K39" s="40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6"/>
      <c r="C40" s="40"/>
      <c r="D40" s="40"/>
      <c r="E40" s="145" t="s">
        <v>47</v>
      </c>
      <c r="F40" s="161">
        <f>ROUND((SUM(BH97:BH243)),2)</f>
        <v>0</v>
      </c>
      <c r="G40" s="40"/>
      <c r="H40" s="40"/>
      <c r="I40" s="162">
        <v>0.15</v>
      </c>
      <c r="J40" s="161">
        <f>0</f>
        <v>0</v>
      </c>
      <c r="K40" s="40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6"/>
      <c r="C41" s="40"/>
      <c r="D41" s="40"/>
      <c r="E41" s="145" t="s">
        <v>48</v>
      </c>
      <c r="F41" s="161">
        <f>ROUND((SUM(BI97:BI243)),2)</f>
        <v>0</v>
      </c>
      <c r="G41" s="40"/>
      <c r="H41" s="40"/>
      <c r="I41" s="162">
        <v>0</v>
      </c>
      <c r="J41" s="161">
        <f>0</f>
        <v>0</v>
      </c>
      <c r="K41" s="40"/>
      <c r="L41" s="147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147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6"/>
      <c r="C43" s="163"/>
      <c r="D43" s="164" t="s">
        <v>49</v>
      </c>
      <c r="E43" s="165"/>
      <c r="F43" s="165"/>
      <c r="G43" s="166" t="s">
        <v>50</v>
      </c>
      <c r="H43" s="167" t="s">
        <v>51</v>
      </c>
      <c r="I43" s="165"/>
      <c r="J43" s="168">
        <f>SUM(J34:J41)</f>
        <v>0</v>
      </c>
      <c r="K43" s="169"/>
      <c r="L43" s="147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170"/>
      <c r="C44" s="171"/>
      <c r="D44" s="171"/>
      <c r="E44" s="171"/>
      <c r="F44" s="171"/>
      <c r="G44" s="171"/>
      <c r="H44" s="171"/>
      <c r="I44" s="171"/>
      <c r="J44" s="171"/>
      <c r="K44" s="171"/>
      <c r="L44" s="14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pans="1:31" s="2" customFormat="1" ht="6.95" customHeight="1">
      <c r="A48" s="40"/>
      <c r="B48" s="172"/>
      <c r="C48" s="173"/>
      <c r="D48" s="173"/>
      <c r="E48" s="173"/>
      <c r="F48" s="173"/>
      <c r="G48" s="173"/>
      <c r="H48" s="173"/>
      <c r="I48" s="173"/>
      <c r="J48" s="173"/>
      <c r="K48" s="173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24.95" customHeight="1">
      <c r="A49" s="40"/>
      <c r="B49" s="41"/>
      <c r="C49" s="25" t="s">
        <v>121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6.95" customHeight="1">
      <c r="A50" s="40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42"/>
      <c r="J51" s="42"/>
      <c r="K51" s="42"/>
      <c r="L51" s="14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4.4" customHeight="1">
      <c r="A52" s="40"/>
      <c r="B52" s="41"/>
      <c r="C52" s="42"/>
      <c r="D52" s="42"/>
      <c r="E52" s="174" t="str">
        <f>E7</f>
        <v>Realizace SZ navržených v KoPÚ Brušperk - I. etapa</v>
      </c>
      <c r="F52" s="34"/>
      <c r="G52" s="34"/>
      <c r="H52" s="34"/>
      <c r="I52" s="42"/>
      <c r="J52" s="42"/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2:12" s="1" customFormat="1" ht="12" customHeight="1">
      <c r="B53" s="23"/>
      <c r="C53" s="34" t="s">
        <v>111</v>
      </c>
      <c r="D53" s="24"/>
      <c r="E53" s="24"/>
      <c r="F53" s="24"/>
      <c r="G53" s="24"/>
      <c r="H53" s="24"/>
      <c r="I53" s="24"/>
      <c r="J53" s="24"/>
      <c r="K53" s="24"/>
      <c r="L53" s="22"/>
    </row>
    <row r="54" spans="2:12" s="1" customFormat="1" ht="14.4" customHeight="1">
      <c r="B54" s="23"/>
      <c r="C54" s="24"/>
      <c r="D54" s="24"/>
      <c r="E54" s="174" t="s">
        <v>112</v>
      </c>
      <c r="F54" s="24"/>
      <c r="G54" s="24"/>
      <c r="H54" s="24"/>
      <c r="I54" s="24"/>
      <c r="J54" s="24"/>
      <c r="K54" s="24"/>
      <c r="L54" s="22"/>
    </row>
    <row r="55" spans="2:12" s="1" customFormat="1" ht="12" customHeight="1">
      <c r="B55" s="23"/>
      <c r="C55" s="34" t="s">
        <v>113</v>
      </c>
      <c r="D55" s="24"/>
      <c r="E55" s="24"/>
      <c r="F55" s="24"/>
      <c r="G55" s="24"/>
      <c r="H55" s="24"/>
      <c r="I55" s="24"/>
      <c r="J55" s="24"/>
      <c r="K55" s="24"/>
      <c r="L55" s="22"/>
    </row>
    <row r="56" spans="1:31" s="2" customFormat="1" ht="14.4" customHeight="1">
      <c r="A56" s="40"/>
      <c r="B56" s="41"/>
      <c r="C56" s="42"/>
      <c r="D56" s="42"/>
      <c r="E56" s="292" t="s">
        <v>585</v>
      </c>
      <c r="F56" s="42"/>
      <c r="G56" s="42"/>
      <c r="H56" s="42"/>
      <c r="I56" s="42"/>
      <c r="J56" s="42"/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2" customHeight="1">
      <c r="A57" s="40"/>
      <c r="B57" s="41"/>
      <c r="C57" s="34" t="s">
        <v>1288</v>
      </c>
      <c r="D57" s="42"/>
      <c r="E57" s="42"/>
      <c r="F57" s="42"/>
      <c r="G57" s="42"/>
      <c r="H57" s="42"/>
      <c r="I57" s="42"/>
      <c r="J57" s="42"/>
      <c r="K57" s="42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5.6" customHeight="1">
      <c r="A58" s="40"/>
      <c r="B58" s="41"/>
      <c r="C58" s="42"/>
      <c r="D58" s="42"/>
      <c r="E58" s="71" t="str">
        <f>E13</f>
        <v>02 - Následná péče - 2.rok</v>
      </c>
      <c r="F58" s="42"/>
      <c r="G58" s="42"/>
      <c r="H58" s="42"/>
      <c r="I58" s="42"/>
      <c r="J58" s="42"/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6.95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2" customHeight="1">
      <c r="A60" s="40"/>
      <c r="B60" s="41"/>
      <c r="C60" s="34" t="s">
        <v>21</v>
      </c>
      <c r="D60" s="42"/>
      <c r="E60" s="42"/>
      <c r="F60" s="29" t="str">
        <f>F16</f>
        <v>Brušperk</v>
      </c>
      <c r="G60" s="42"/>
      <c r="H60" s="42"/>
      <c r="I60" s="34" t="s">
        <v>23</v>
      </c>
      <c r="J60" s="74" t="str">
        <f>IF(J16="","",J16)</f>
        <v>18. 3. 2021</v>
      </c>
      <c r="K60" s="42"/>
      <c r="L60" s="147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47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40.8" customHeight="1">
      <c r="A62" s="40"/>
      <c r="B62" s="41"/>
      <c r="C62" s="34" t="s">
        <v>25</v>
      </c>
      <c r="D62" s="42"/>
      <c r="E62" s="42"/>
      <c r="F62" s="29" t="str">
        <f>E19</f>
        <v>ČR-Státní pozemkový úřad ,</v>
      </c>
      <c r="G62" s="42"/>
      <c r="H62" s="42"/>
      <c r="I62" s="34" t="s">
        <v>32</v>
      </c>
      <c r="J62" s="38" t="str">
        <f>E25</f>
        <v xml:space="preserve">AgPOL  s.r.o.,Jungmanova 153/12,Olomouc</v>
      </c>
      <c r="K62" s="42"/>
      <c r="L62" s="147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15.6" customHeight="1">
      <c r="A63" s="40"/>
      <c r="B63" s="41"/>
      <c r="C63" s="34" t="s">
        <v>30</v>
      </c>
      <c r="D63" s="42"/>
      <c r="E63" s="42"/>
      <c r="F63" s="29" t="str">
        <f>IF(E22="","",E22)</f>
        <v>Vyplň údaj</v>
      </c>
      <c r="G63" s="42"/>
      <c r="H63" s="42"/>
      <c r="I63" s="34" t="s">
        <v>34</v>
      </c>
      <c r="J63" s="38" t="str">
        <f>E28</f>
        <v xml:space="preserve"> </v>
      </c>
      <c r="K63" s="42"/>
      <c r="L63" s="14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10.3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47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29.25" customHeight="1">
      <c r="A65" s="40"/>
      <c r="B65" s="41"/>
      <c r="C65" s="175" t="s">
        <v>122</v>
      </c>
      <c r="D65" s="176"/>
      <c r="E65" s="176"/>
      <c r="F65" s="176"/>
      <c r="G65" s="176"/>
      <c r="H65" s="176"/>
      <c r="I65" s="176"/>
      <c r="J65" s="177" t="s">
        <v>123</v>
      </c>
      <c r="K65" s="176"/>
      <c r="L65" s="147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10.3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7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47" s="2" customFormat="1" ht="22.8" customHeight="1">
      <c r="A67" s="40"/>
      <c r="B67" s="41"/>
      <c r="C67" s="178" t="s">
        <v>71</v>
      </c>
      <c r="D67" s="42"/>
      <c r="E67" s="42"/>
      <c r="F67" s="42"/>
      <c r="G67" s="42"/>
      <c r="H67" s="42"/>
      <c r="I67" s="42"/>
      <c r="J67" s="104">
        <f>J97</f>
        <v>0</v>
      </c>
      <c r="K67" s="42"/>
      <c r="L67" s="147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124</v>
      </c>
    </row>
    <row r="68" spans="1:31" s="9" customFormat="1" ht="24.95" customHeight="1">
      <c r="A68" s="9"/>
      <c r="B68" s="179"/>
      <c r="C68" s="180"/>
      <c r="D68" s="181" t="s">
        <v>125</v>
      </c>
      <c r="E68" s="182"/>
      <c r="F68" s="182"/>
      <c r="G68" s="182"/>
      <c r="H68" s="182"/>
      <c r="I68" s="182"/>
      <c r="J68" s="183">
        <f>J98</f>
        <v>0</v>
      </c>
      <c r="K68" s="180"/>
      <c r="L68" s="184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85"/>
      <c r="C69" s="127"/>
      <c r="D69" s="186" t="s">
        <v>126</v>
      </c>
      <c r="E69" s="187"/>
      <c r="F69" s="187"/>
      <c r="G69" s="187"/>
      <c r="H69" s="187"/>
      <c r="I69" s="187"/>
      <c r="J69" s="188">
        <f>J99</f>
        <v>0</v>
      </c>
      <c r="K69" s="127"/>
      <c r="L69" s="18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5"/>
      <c r="C70" s="127"/>
      <c r="D70" s="186" t="s">
        <v>1290</v>
      </c>
      <c r="E70" s="187"/>
      <c r="F70" s="187"/>
      <c r="G70" s="187"/>
      <c r="H70" s="187"/>
      <c r="I70" s="187"/>
      <c r="J70" s="188">
        <f>J100</f>
        <v>0</v>
      </c>
      <c r="K70" s="127"/>
      <c r="L70" s="18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5"/>
      <c r="C71" s="127"/>
      <c r="D71" s="186" t="s">
        <v>136</v>
      </c>
      <c r="E71" s="187"/>
      <c r="F71" s="187"/>
      <c r="G71" s="187"/>
      <c r="H71" s="187"/>
      <c r="I71" s="187"/>
      <c r="J71" s="188">
        <f>J228</f>
        <v>0</v>
      </c>
      <c r="K71" s="127"/>
      <c r="L71" s="18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9" customFormat="1" ht="24.95" customHeight="1">
      <c r="A72" s="9"/>
      <c r="B72" s="179"/>
      <c r="C72" s="180"/>
      <c r="D72" s="181" t="s">
        <v>592</v>
      </c>
      <c r="E72" s="182"/>
      <c r="F72" s="182"/>
      <c r="G72" s="182"/>
      <c r="H72" s="182"/>
      <c r="I72" s="182"/>
      <c r="J72" s="183">
        <f>J232</f>
        <v>0</v>
      </c>
      <c r="K72" s="180"/>
      <c r="L72" s="184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10" customFormat="1" ht="19.9" customHeight="1">
      <c r="A73" s="10"/>
      <c r="B73" s="185"/>
      <c r="C73" s="127"/>
      <c r="D73" s="186" t="s">
        <v>593</v>
      </c>
      <c r="E73" s="187"/>
      <c r="F73" s="187"/>
      <c r="G73" s="187"/>
      <c r="H73" s="187"/>
      <c r="I73" s="187"/>
      <c r="J73" s="188">
        <f>J233</f>
        <v>0</v>
      </c>
      <c r="K73" s="127"/>
      <c r="L73" s="189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2" customFormat="1" ht="21.8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4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14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9" spans="1:31" s="2" customFormat="1" ht="6.95" customHeight="1">
      <c r="A79" s="40"/>
      <c r="B79" s="63"/>
      <c r="C79" s="64"/>
      <c r="D79" s="64"/>
      <c r="E79" s="64"/>
      <c r="F79" s="64"/>
      <c r="G79" s="64"/>
      <c r="H79" s="64"/>
      <c r="I79" s="64"/>
      <c r="J79" s="64"/>
      <c r="K79" s="64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24.95" customHeight="1">
      <c r="A80" s="40"/>
      <c r="B80" s="41"/>
      <c r="C80" s="25" t="s">
        <v>137</v>
      </c>
      <c r="D80" s="42"/>
      <c r="E80" s="42"/>
      <c r="F80" s="42"/>
      <c r="G80" s="42"/>
      <c r="H80" s="42"/>
      <c r="I80" s="42"/>
      <c r="J80" s="42"/>
      <c r="K80" s="42"/>
      <c r="L80" s="14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4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4" t="s">
        <v>16</v>
      </c>
      <c r="D82" s="42"/>
      <c r="E82" s="42"/>
      <c r="F82" s="42"/>
      <c r="G82" s="42"/>
      <c r="H82" s="42"/>
      <c r="I82" s="42"/>
      <c r="J82" s="42"/>
      <c r="K82" s="42"/>
      <c r="L82" s="14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4.4" customHeight="1">
      <c r="A83" s="40"/>
      <c r="B83" s="41"/>
      <c r="C83" s="42"/>
      <c r="D83" s="42"/>
      <c r="E83" s="174" t="str">
        <f>E7</f>
        <v>Realizace SZ navržených v KoPÚ Brušperk - I. etapa</v>
      </c>
      <c r="F83" s="34"/>
      <c r="G83" s="34"/>
      <c r="H83" s="34"/>
      <c r="I83" s="42"/>
      <c r="J83" s="42"/>
      <c r="K83" s="42"/>
      <c r="L83" s="14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2:12" s="1" customFormat="1" ht="12" customHeight="1">
      <c r="B84" s="23"/>
      <c r="C84" s="34" t="s">
        <v>111</v>
      </c>
      <c r="D84" s="24"/>
      <c r="E84" s="24"/>
      <c r="F84" s="24"/>
      <c r="G84" s="24"/>
      <c r="H84" s="24"/>
      <c r="I84" s="24"/>
      <c r="J84" s="24"/>
      <c r="K84" s="24"/>
      <c r="L84" s="22"/>
    </row>
    <row r="85" spans="2:12" s="1" customFormat="1" ht="14.4" customHeight="1">
      <c r="B85" s="23"/>
      <c r="C85" s="24"/>
      <c r="D85" s="24"/>
      <c r="E85" s="174" t="s">
        <v>112</v>
      </c>
      <c r="F85" s="24"/>
      <c r="G85" s="24"/>
      <c r="H85" s="24"/>
      <c r="I85" s="24"/>
      <c r="J85" s="24"/>
      <c r="K85" s="24"/>
      <c r="L85" s="22"/>
    </row>
    <row r="86" spans="2:12" s="1" customFormat="1" ht="12" customHeight="1">
      <c r="B86" s="23"/>
      <c r="C86" s="34" t="s">
        <v>113</v>
      </c>
      <c r="D86" s="24"/>
      <c r="E86" s="24"/>
      <c r="F86" s="24"/>
      <c r="G86" s="24"/>
      <c r="H86" s="24"/>
      <c r="I86" s="24"/>
      <c r="J86" s="24"/>
      <c r="K86" s="24"/>
      <c r="L86" s="22"/>
    </row>
    <row r="87" spans="1:31" s="2" customFormat="1" ht="14.4" customHeight="1">
      <c r="A87" s="40"/>
      <c r="B87" s="41"/>
      <c r="C87" s="42"/>
      <c r="D87" s="42"/>
      <c r="E87" s="292" t="s">
        <v>585</v>
      </c>
      <c r="F87" s="42"/>
      <c r="G87" s="42"/>
      <c r="H87" s="42"/>
      <c r="I87" s="42"/>
      <c r="J87" s="42"/>
      <c r="K87" s="42"/>
      <c r="L87" s="14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2" customHeight="1">
      <c r="A88" s="40"/>
      <c r="B88" s="41"/>
      <c r="C88" s="34" t="s">
        <v>1288</v>
      </c>
      <c r="D88" s="42"/>
      <c r="E88" s="42"/>
      <c r="F88" s="42"/>
      <c r="G88" s="42"/>
      <c r="H88" s="42"/>
      <c r="I88" s="42"/>
      <c r="J88" s="42"/>
      <c r="K88" s="42"/>
      <c r="L88" s="14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5.6" customHeight="1">
      <c r="A89" s="40"/>
      <c r="B89" s="41"/>
      <c r="C89" s="42"/>
      <c r="D89" s="42"/>
      <c r="E89" s="71" t="str">
        <f>E13</f>
        <v>02 - Následná péče - 2.rok</v>
      </c>
      <c r="F89" s="42"/>
      <c r="G89" s="42"/>
      <c r="H89" s="42"/>
      <c r="I89" s="42"/>
      <c r="J89" s="42"/>
      <c r="K89" s="42"/>
      <c r="L89" s="14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4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2" customHeight="1">
      <c r="A91" s="40"/>
      <c r="B91" s="41"/>
      <c r="C91" s="34" t="s">
        <v>21</v>
      </c>
      <c r="D91" s="42"/>
      <c r="E91" s="42"/>
      <c r="F91" s="29" t="str">
        <f>F16</f>
        <v>Brušperk</v>
      </c>
      <c r="G91" s="42"/>
      <c r="H91" s="42"/>
      <c r="I91" s="34" t="s">
        <v>23</v>
      </c>
      <c r="J91" s="74" t="str">
        <f>IF(J16="","",J16)</f>
        <v>18. 3. 2021</v>
      </c>
      <c r="K91" s="42"/>
      <c r="L91" s="147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6.95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147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40.8" customHeight="1">
      <c r="A93" s="40"/>
      <c r="B93" s="41"/>
      <c r="C93" s="34" t="s">
        <v>25</v>
      </c>
      <c r="D93" s="42"/>
      <c r="E93" s="42"/>
      <c r="F93" s="29" t="str">
        <f>E19</f>
        <v>ČR-Státní pozemkový úřad ,</v>
      </c>
      <c r="G93" s="42"/>
      <c r="H93" s="42"/>
      <c r="I93" s="34" t="s">
        <v>32</v>
      </c>
      <c r="J93" s="38" t="str">
        <f>E25</f>
        <v xml:space="preserve">AgPOL  s.r.o.,Jungmanova 153/12,Olomouc</v>
      </c>
      <c r="K93" s="42"/>
      <c r="L93" s="147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15.6" customHeight="1">
      <c r="A94" s="40"/>
      <c r="B94" s="41"/>
      <c r="C94" s="34" t="s">
        <v>30</v>
      </c>
      <c r="D94" s="42"/>
      <c r="E94" s="42"/>
      <c r="F94" s="29" t="str">
        <f>IF(E22="","",E22)</f>
        <v>Vyplň údaj</v>
      </c>
      <c r="G94" s="42"/>
      <c r="H94" s="42"/>
      <c r="I94" s="34" t="s">
        <v>34</v>
      </c>
      <c r="J94" s="38" t="str">
        <f>E28</f>
        <v xml:space="preserve"> </v>
      </c>
      <c r="K94" s="42"/>
      <c r="L94" s="147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147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11" customFormat="1" ht="29.25" customHeight="1">
      <c r="A96" s="190"/>
      <c r="B96" s="191"/>
      <c r="C96" s="192" t="s">
        <v>138</v>
      </c>
      <c r="D96" s="193" t="s">
        <v>58</v>
      </c>
      <c r="E96" s="193" t="s">
        <v>54</v>
      </c>
      <c r="F96" s="193" t="s">
        <v>55</v>
      </c>
      <c r="G96" s="193" t="s">
        <v>139</v>
      </c>
      <c r="H96" s="193" t="s">
        <v>140</v>
      </c>
      <c r="I96" s="193" t="s">
        <v>141</v>
      </c>
      <c r="J96" s="193" t="s">
        <v>123</v>
      </c>
      <c r="K96" s="194" t="s">
        <v>142</v>
      </c>
      <c r="L96" s="195"/>
      <c r="M96" s="94" t="s">
        <v>19</v>
      </c>
      <c r="N96" s="95" t="s">
        <v>43</v>
      </c>
      <c r="O96" s="95" t="s">
        <v>143</v>
      </c>
      <c r="P96" s="95" t="s">
        <v>144</v>
      </c>
      <c r="Q96" s="95" t="s">
        <v>145</v>
      </c>
      <c r="R96" s="95" t="s">
        <v>146</v>
      </c>
      <c r="S96" s="95" t="s">
        <v>147</v>
      </c>
      <c r="T96" s="96" t="s">
        <v>148</v>
      </c>
      <c r="U96" s="190"/>
      <c r="V96" s="190"/>
      <c r="W96" s="190"/>
      <c r="X96" s="190"/>
      <c r="Y96" s="190"/>
      <c r="Z96" s="190"/>
      <c r="AA96" s="190"/>
      <c r="AB96" s="190"/>
      <c r="AC96" s="190"/>
      <c r="AD96" s="190"/>
      <c r="AE96" s="190"/>
    </row>
    <row r="97" spans="1:63" s="2" customFormat="1" ht="22.8" customHeight="1">
      <c r="A97" s="40"/>
      <c r="B97" s="41"/>
      <c r="C97" s="101" t="s">
        <v>149</v>
      </c>
      <c r="D97" s="42"/>
      <c r="E97" s="42"/>
      <c r="F97" s="42"/>
      <c r="G97" s="42"/>
      <c r="H97" s="42"/>
      <c r="I97" s="42"/>
      <c r="J97" s="196">
        <f>BK97</f>
        <v>0</v>
      </c>
      <c r="K97" s="42"/>
      <c r="L97" s="46"/>
      <c r="M97" s="97"/>
      <c r="N97" s="197"/>
      <c r="O97" s="98"/>
      <c r="P97" s="198">
        <f>P98+P232</f>
        <v>0</v>
      </c>
      <c r="Q97" s="98"/>
      <c r="R97" s="198">
        <f>R98+R232</f>
        <v>0.002698</v>
      </c>
      <c r="S97" s="98"/>
      <c r="T97" s="199">
        <f>T98+T232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72</v>
      </c>
      <c r="AU97" s="19" t="s">
        <v>124</v>
      </c>
      <c r="BK97" s="200">
        <f>BK98+BK232</f>
        <v>0</v>
      </c>
    </row>
    <row r="98" spans="1:63" s="12" customFormat="1" ht="25.9" customHeight="1">
      <c r="A98" s="12"/>
      <c r="B98" s="201"/>
      <c r="C98" s="202"/>
      <c r="D98" s="203" t="s">
        <v>72</v>
      </c>
      <c r="E98" s="204" t="s">
        <v>150</v>
      </c>
      <c r="F98" s="204" t="s">
        <v>151</v>
      </c>
      <c r="G98" s="202"/>
      <c r="H98" s="202"/>
      <c r="I98" s="205"/>
      <c r="J98" s="206">
        <f>BK98</f>
        <v>0</v>
      </c>
      <c r="K98" s="202"/>
      <c r="L98" s="207"/>
      <c r="M98" s="208"/>
      <c r="N98" s="209"/>
      <c r="O98" s="209"/>
      <c r="P98" s="210">
        <f>P99+P100+P228</f>
        <v>0</v>
      </c>
      <c r="Q98" s="209"/>
      <c r="R98" s="210">
        <f>R99+R100+R228</f>
        <v>0.002473</v>
      </c>
      <c r="S98" s="209"/>
      <c r="T98" s="211">
        <f>T99+T100+T228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12" t="s">
        <v>79</v>
      </c>
      <c r="AT98" s="213" t="s">
        <v>72</v>
      </c>
      <c r="AU98" s="213" t="s">
        <v>73</v>
      </c>
      <c r="AY98" s="212" t="s">
        <v>152</v>
      </c>
      <c r="BK98" s="214">
        <f>BK99+BK100+BK228</f>
        <v>0</v>
      </c>
    </row>
    <row r="99" spans="1:63" s="12" customFormat="1" ht="22.8" customHeight="1">
      <c r="A99" s="12"/>
      <c r="B99" s="201"/>
      <c r="C99" s="202"/>
      <c r="D99" s="203" t="s">
        <v>72</v>
      </c>
      <c r="E99" s="215" t="s">
        <v>79</v>
      </c>
      <c r="F99" s="215" t="s">
        <v>153</v>
      </c>
      <c r="G99" s="202"/>
      <c r="H99" s="202"/>
      <c r="I99" s="205"/>
      <c r="J99" s="216">
        <f>BK99</f>
        <v>0</v>
      </c>
      <c r="K99" s="202"/>
      <c r="L99" s="207"/>
      <c r="M99" s="208"/>
      <c r="N99" s="209"/>
      <c r="O99" s="209"/>
      <c r="P99" s="210">
        <v>0</v>
      </c>
      <c r="Q99" s="209"/>
      <c r="R99" s="210">
        <v>0</v>
      </c>
      <c r="S99" s="209"/>
      <c r="T99" s="211"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12" t="s">
        <v>79</v>
      </c>
      <c r="AT99" s="213" t="s">
        <v>72</v>
      </c>
      <c r="AU99" s="213" t="s">
        <v>79</v>
      </c>
      <c r="AY99" s="212" t="s">
        <v>152</v>
      </c>
      <c r="BK99" s="214">
        <v>0</v>
      </c>
    </row>
    <row r="100" spans="1:63" s="12" customFormat="1" ht="22.8" customHeight="1">
      <c r="A100" s="12"/>
      <c r="B100" s="201"/>
      <c r="C100" s="202"/>
      <c r="D100" s="203" t="s">
        <v>72</v>
      </c>
      <c r="E100" s="215" t="s">
        <v>1291</v>
      </c>
      <c r="F100" s="215" t="s">
        <v>1292</v>
      </c>
      <c r="G100" s="202"/>
      <c r="H100" s="202"/>
      <c r="I100" s="205"/>
      <c r="J100" s="216">
        <f>BK100</f>
        <v>0</v>
      </c>
      <c r="K100" s="202"/>
      <c r="L100" s="207"/>
      <c r="M100" s="208"/>
      <c r="N100" s="209"/>
      <c r="O100" s="209"/>
      <c r="P100" s="210">
        <f>SUM(P101:P227)</f>
        <v>0</v>
      </c>
      <c r="Q100" s="209"/>
      <c r="R100" s="210">
        <f>SUM(R101:R227)</f>
        <v>0.002473</v>
      </c>
      <c r="S100" s="209"/>
      <c r="T100" s="211">
        <f>SUM(T101:T227)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12" t="s">
        <v>79</v>
      </c>
      <c r="AT100" s="213" t="s">
        <v>72</v>
      </c>
      <c r="AU100" s="213" t="s">
        <v>79</v>
      </c>
      <c r="AY100" s="212" t="s">
        <v>152</v>
      </c>
      <c r="BK100" s="214">
        <f>SUM(BK101:BK227)</f>
        <v>0</v>
      </c>
    </row>
    <row r="101" spans="1:65" s="2" customFormat="1" ht="14.4" customHeight="1">
      <c r="A101" s="40"/>
      <c r="B101" s="41"/>
      <c r="C101" s="217" t="s">
        <v>79</v>
      </c>
      <c r="D101" s="217" t="s">
        <v>154</v>
      </c>
      <c r="E101" s="218" t="s">
        <v>1293</v>
      </c>
      <c r="F101" s="219" t="s">
        <v>1294</v>
      </c>
      <c r="G101" s="220" t="s">
        <v>869</v>
      </c>
      <c r="H101" s="221">
        <v>0.21</v>
      </c>
      <c r="I101" s="222"/>
      <c r="J101" s="223">
        <f>ROUND(I101*H101,2)</f>
        <v>0</v>
      </c>
      <c r="K101" s="219" t="s">
        <v>158</v>
      </c>
      <c r="L101" s="46"/>
      <c r="M101" s="224" t="s">
        <v>19</v>
      </c>
      <c r="N101" s="225" t="s">
        <v>44</v>
      </c>
      <c r="O101" s="86"/>
      <c r="P101" s="226">
        <f>O101*H101</f>
        <v>0</v>
      </c>
      <c r="Q101" s="226">
        <v>0</v>
      </c>
      <c r="R101" s="226">
        <f>Q101*H101</f>
        <v>0</v>
      </c>
      <c r="S101" s="226">
        <v>0</v>
      </c>
      <c r="T101" s="227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8" t="s">
        <v>159</v>
      </c>
      <c r="AT101" s="228" t="s">
        <v>154</v>
      </c>
      <c r="AU101" s="228" t="s">
        <v>81</v>
      </c>
      <c r="AY101" s="19" t="s">
        <v>152</v>
      </c>
      <c r="BE101" s="229">
        <f>IF(N101="základní",J101,0)</f>
        <v>0</v>
      </c>
      <c r="BF101" s="229">
        <f>IF(N101="snížená",J101,0)</f>
        <v>0</v>
      </c>
      <c r="BG101" s="229">
        <f>IF(N101="zákl. přenesená",J101,0)</f>
        <v>0</v>
      </c>
      <c r="BH101" s="229">
        <f>IF(N101="sníž. přenesená",J101,0)</f>
        <v>0</v>
      </c>
      <c r="BI101" s="229">
        <f>IF(N101="nulová",J101,0)</f>
        <v>0</v>
      </c>
      <c r="BJ101" s="19" t="s">
        <v>79</v>
      </c>
      <c r="BK101" s="229">
        <f>ROUND(I101*H101,2)</f>
        <v>0</v>
      </c>
      <c r="BL101" s="19" t="s">
        <v>159</v>
      </c>
      <c r="BM101" s="228" t="s">
        <v>1295</v>
      </c>
    </row>
    <row r="102" spans="1:47" s="2" customFormat="1" ht="12">
      <c r="A102" s="40"/>
      <c r="B102" s="41"/>
      <c r="C102" s="42"/>
      <c r="D102" s="230" t="s">
        <v>161</v>
      </c>
      <c r="E102" s="42"/>
      <c r="F102" s="231" t="s">
        <v>1296</v>
      </c>
      <c r="G102" s="42"/>
      <c r="H102" s="42"/>
      <c r="I102" s="232"/>
      <c r="J102" s="42"/>
      <c r="K102" s="42"/>
      <c r="L102" s="46"/>
      <c r="M102" s="233"/>
      <c r="N102" s="234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161</v>
      </c>
      <c r="AU102" s="19" t="s">
        <v>81</v>
      </c>
    </row>
    <row r="103" spans="1:51" s="13" customFormat="1" ht="12">
      <c r="A103" s="13"/>
      <c r="B103" s="235"/>
      <c r="C103" s="236"/>
      <c r="D103" s="230" t="s">
        <v>163</v>
      </c>
      <c r="E103" s="237" t="s">
        <v>19</v>
      </c>
      <c r="F103" s="238" t="s">
        <v>803</v>
      </c>
      <c r="G103" s="236"/>
      <c r="H103" s="237" t="s">
        <v>19</v>
      </c>
      <c r="I103" s="239"/>
      <c r="J103" s="236"/>
      <c r="K103" s="236"/>
      <c r="L103" s="240"/>
      <c r="M103" s="241"/>
      <c r="N103" s="242"/>
      <c r="O103" s="242"/>
      <c r="P103" s="242"/>
      <c r="Q103" s="242"/>
      <c r="R103" s="242"/>
      <c r="S103" s="242"/>
      <c r="T103" s="24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4" t="s">
        <v>163</v>
      </c>
      <c r="AU103" s="244" t="s">
        <v>81</v>
      </c>
      <c r="AV103" s="13" t="s">
        <v>79</v>
      </c>
      <c r="AW103" s="13" t="s">
        <v>36</v>
      </c>
      <c r="AX103" s="13" t="s">
        <v>73</v>
      </c>
      <c r="AY103" s="244" t="s">
        <v>152</v>
      </c>
    </row>
    <row r="104" spans="1:51" s="13" customFormat="1" ht="12">
      <c r="A104" s="13"/>
      <c r="B104" s="235"/>
      <c r="C104" s="236"/>
      <c r="D104" s="230" t="s">
        <v>163</v>
      </c>
      <c r="E104" s="237" t="s">
        <v>19</v>
      </c>
      <c r="F104" s="238" t="s">
        <v>1359</v>
      </c>
      <c r="G104" s="236"/>
      <c r="H104" s="237" t="s">
        <v>19</v>
      </c>
      <c r="I104" s="239"/>
      <c r="J104" s="236"/>
      <c r="K104" s="236"/>
      <c r="L104" s="240"/>
      <c r="M104" s="241"/>
      <c r="N104" s="242"/>
      <c r="O104" s="242"/>
      <c r="P104" s="242"/>
      <c r="Q104" s="242"/>
      <c r="R104" s="242"/>
      <c r="S104" s="242"/>
      <c r="T104" s="24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4" t="s">
        <v>163</v>
      </c>
      <c r="AU104" s="244" t="s">
        <v>81</v>
      </c>
      <c r="AV104" s="13" t="s">
        <v>79</v>
      </c>
      <c r="AW104" s="13" t="s">
        <v>36</v>
      </c>
      <c r="AX104" s="13" t="s">
        <v>73</v>
      </c>
      <c r="AY104" s="244" t="s">
        <v>152</v>
      </c>
    </row>
    <row r="105" spans="1:51" s="14" customFormat="1" ht="12">
      <c r="A105" s="14"/>
      <c r="B105" s="245"/>
      <c r="C105" s="246"/>
      <c r="D105" s="230" t="s">
        <v>163</v>
      </c>
      <c r="E105" s="247" t="s">
        <v>19</v>
      </c>
      <c r="F105" s="248" t="s">
        <v>1360</v>
      </c>
      <c r="G105" s="246"/>
      <c r="H105" s="249">
        <v>0.2099802</v>
      </c>
      <c r="I105" s="250"/>
      <c r="J105" s="246"/>
      <c r="K105" s="246"/>
      <c r="L105" s="251"/>
      <c r="M105" s="252"/>
      <c r="N105" s="253"/>
      <c r="O105" s="253"/>
      <c r="P105" s="253"/>
      <c r="Q105" s="253"/>
      <c r="R105" s="253"/>
      <c r="S105" s="253"/>
      <c r="T105" s="25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55" t="s">
        <v>163</v>
      </c>
      <c r="AU105" s="255" t="s">
        <v>81</v>
      </c>
      <c r="AV105" s="14" t="s">
        <v>81</v>
      </c>
      <c r="AW105" s="14" t="s">
        <v>36</v>
      </c>
      <c r="AX105" s="14" t="s">
        <v>73</v>
      </c>
      <c r="AY105" s="255" t="s">
        <v>152</v>
      </c>
    </row>
    <row r="106" spans="1:51" s="15" customFormat="1" ht="12">
      <c r="A106" s="15"/>
      <c r="B106" s="256"/>
      <c r="C106" s="257"/>
      <c r="D106" s="230" t="s">
        <v>163</v>
      </c>
      <c r="E106" s="258" t="s">
        <v>19</v>
      </c>
      <c r="F106" s="259" t="s">
        <v>167</v>
      </c>
      <c r="G106" s="257"/>
      <c r="H106" s="260">
        <v>0.2099802</v>
      </c>
      <c r="I106" s="261"/>
      <c r="J106" s="257"/>
      <c r="K106" s="257"/>
      <c r="L106" s="262"/>
      <c r="M106" s="263"/>
      <c r="N106" s="264"/>
      <c r="O106" s="264"/>
      <c r="P106" s="264"/>
      <c r="Q106" s="264"/>
      <c r="R106" s="264"/>
      <c r="S106" s="264"/>
      <c r="T106" s="26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T106" s="266" t="s">
        <v>163</v>
      </c>
      <c r="AU106" s="266" t="s">
        <v>81</v>
      </c>
      <c r="AV106" s="15" t="s">
        <v>159</v>
      </c>
      <c r="AW106" s="15" t="s">
        <v>36</v>
      </c>
      <c r="AX106" s="15" t="s">
        <v>79</v>
      </c>
      <c r="AY106" s="266" t="s">
        <v>152</v>
      </c>
    </row>
    <row r="107" spans="1:65" s="2" customFormat="1" ht="14.4" customHeight="1">
      <c r="A107" s="40"/>
      <c r="B107" s="41"/>
      <c r="C107" s="217" t="s">
        <v>340</v>
      </c>
      <c r="D107" s="217" t="s">
        <v>154</v>
      </c>
      <c r="E107" s="218" t="s">
        <v>867</v>
      </c>
      <c r="F107" s="219" t="s">
        <v>868</v>
      </c>
      <c r="G107" s="220" t="s">
        <v>869</v>
      </c>
      <c r="H107" s="221">
        <v>0.21</v>
      </c>
      <c r="I107" s="222"/>
      <c r="J107" s="223">
        <f>ROUND(I107*H107,2)</f>
        <v>0</v>
      </c>
      <c r="K107" s="219" t="s">
        <v>158</v>
      </c>
      <c r="L107" s="46"/>
      <c r="M107" s="224" t="s">
        <v>19</v>
      </c>
      <c r="N107" s="225" t="s">
        <v>44</v>
      </c>
      <c r="O107" s="86"/>
      <c r="P107" s="226">
        <f>O107*H107</f>
        <v>0</v>
      </c>
      <c r="Q107" s="226">
        <v>0</v>
      </c>
      <c r="R107" s="226">
        <f>Q107*H107</f>
        <v>0</v>
      </c>
      <c r="S107" s="226">
        <v>0</v>
      </c>
      <c r="T107" s="227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8" t="s">
        <v>159</v>
      </c>
      <c r="AT107" s="228" t="s">
        <v>154</v>
      </c>
      <c r="AU107" s="228" t="s">
        <v>81</v>
      </c>
      <c r="AY107" s="19" t="s">
        <v>152</v>
      </c>
      <c r="BE107" s="229">
        <f>IF(N107="základní",J107,0)</f>
        <v>0</v>
      </c>
      <c r="BF107" s="229">
        <f>IF(N107="snížená",J107,0)</f>
        <v>0</v>
      </c>
      <c r="BG107" s="229">
        <f>IF(N107="zákl. přenesená",J107,0)</f>
        <v>0</v>
      </c>
      <c r="BH107" s="229">
        <f>IF(N107="sníž. přenesená",J107,0)</f>
        <v>0</v>
      </c>
      <c r="BI107" s="229">
        <f>IF(N107="nulová",J107,0)</f>
        <v>0</v>
      </c>
      <c r="BJ107" s="19" t="s">
        <v>79</v>
      </c>
      <c r="BK107" s="229">
        <f>ROUND(I107*H107,2)</f>
        <v>0</v>
      </c>
      <c r="BL107" s="19" t="s">
        <v>159</v>
      </c>
      <c r="BM107" s="228" t="s">
        <v>1361</v>
      </c>
    </row>
    <row r="108" spans="1:47" s="2" customFormat="1" ht="12">
      <c r="A108" s="40"/>
      <c r="B108" s="41"/>
      <c r="C108" s="42"/>
      <c r="D108" s="230" t="s">
        <v>161</v>
      </c>
      <c r="E108" s="42"/>
      <c r="F108" s="231" t="s">
        <v>871</v>
      </c>
      <c r="G108" s="42"/>
      <c r="H108" s="42"/>
      <c r="I108" s="232"/>
      <c r="J108" s="42"/>
      <c r="K108" s="42"/>
      <c r="L108" s="46"/>
      <c r="M108" s="233"/>
      <c r="N108" s="234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161</v>
      </c>
      <c r="AU108" s="19" t="s">
        <v>81</v>
      </c>
    </row>
    <row r="109" spans="1:51" s="13" customFormat="1" ht="12">
      <c r="A109" s="13"/>
      <c r="B109" s="235"/>
      <c r="C109" s="236"/>
      <c r="D109" s="230" t="s">
        <v>163</v>
      </c>
      <c r="E109" s="237" t="s">
        <v>19</v>
      </c>
      <c r="F109" s="238" t="s">
        <v>872</v>
      </c>
      <c r="G109" s="236"/>
      <c r="H109" s="237" t="s">
        <v>19</v>
      </c>
      <c r="I109" s="239"/>
      <c r="J109" s="236"/>
      <c r="K109" s="236"/>
      <c r="L109" s="240"/>
      <c r="M109" s="241"/>
      <c r="N109" s="242"/>
      <c r="O109" s="242"/>
      <c r="P109" s="242"/>
      <c r="Q109" s="242"/>
      <c r="R109" s="242"/>
      <c r="S109" s="242"/>
      <c r="T109" s="24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4" t="s">
        <v>163</v>
      </c>
      <c r="AU109" s="244" t="s">
        <v>81</v>
      </c>
      <c r="AV109" s="13" t="s">
        <v>79</v>
      </c>
      <c r="AW109" s="13" t="s">
        <v>36</v>
      </c>
      <c r="AX109" s="13" t="s">
        <v>73</v>
      </c>
      <c r="AY109" s="244" t="s">
        <v>152</v>
      </c>
    </row>
    <row r="110" spans="1:51" s="14" customFormat="1" ht="12">
      <c r="A110" s="14"/>
      <c r="B110" s="245"/>
      <c r="C110" s="246"/>
      <c r="D110" s="230" t="s">
        <v>163</v>
      </c>
      <c r="E110" s="247" t="s">
        <v>19</v>
      </c>
      <c r="F110" s="248" t="s">
        <v>1362</v>
      </c>
      <c r="G110" s="246"/>
      <c r="H110" s="249">
        <v>0.21</v>
      </c>
      <c r="I110" s="250"/>
      <c r="J110" s="246"/>
      <c r="K110" s="246"/>
      <c r="L110" s="251"/>
      <c r="M110" s="252"/>
      <c r="N110" s="253"/>
      <c r="O110" s="253"/>
      <c r="P110" s="253"/>
      <c r="Q110" s="253"/>
      <c r="R110" s="253"/>
      <c r="S110" s="253"/>
      <c r="T110" s="25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55" t="s">
        <v>163</v>
      </c>
      <c r="AU110" s="255" t="s">
        <v>81</v>
      </c>
      <c r="AV110" s="14" t="s">
        <v>81</v>
      </c>
      <c r="AW110" s="14" t="s">
        <v>36</v>
      </c>
      <c r="AX110" s="14" t="s">
        <v>79</v>
      </c>
      <c r="AY110" s="255" t="s">
        <v>152</v>
      </c>
    </row>
    <row r="111" spans="1:65" s="2" customFormat="1" ht="14.4" customHeight="1">
      <c r="A111" s="40"/>
      <c r="B111" s="41"/>
      <c r="C111" s="217" t="s">
        <v>92</v>
      </c>
      <c r="D111" s="217" t="s">
        <v>154</v>
      </c>
      <c r="E111" s="218" t="s">
        <v>799</v>
      </c>
      <c r="F111" s="219" t="s">
        <v>800</v>
      </c>
      <c r="G111" s="220" t="s">
        <v>212</v>
      </c>
      <c r="H111" s="221">
        <v>0.1</v>
      </c>
      <c r="I111" s="222"/>
      <c r="J111" s="223">
        <f>ROUND(I111*H111,2)</f>
        <v>0</v>
      </c>
      <c r="K111" s="219" t="s">
        <v>158</v>
      </c>
      <c r="L111" s="46"/>
      <c r="M111" s="224" t="s">
        <v>19</v>
      </c>
      <c r="N111" s="225" t="s">
        <v>44</v>
      </c>
      <c r="O111" s="86"/>
      <c r="P111" s="226">
        <f>O111*H111</f>
        <v>0</v>
      </c>
      <c r="Q111" s="226">
        <v>0</v>
      </c>
      <c r="R111" s="226">
        <f>Q111*H111</f>
        <v>0</v>
      </c>
      <c r="S111" s="226">
        <v>0</v>
      </c>
      <c r="T111" s="227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8" t="s">
        <v>159</v>
      </c>
      <c r="AT111" s="228" t="s">
        <v>154</v>
      </c>
      <c r="AU111" s="228" t="s">
        <v>81</v>
      </c>
      <c r="AY111" s="19" t="s">
        <v>152</v>
      </c>
      <c r="BE111" s="229">
        <f>IF(N111="základní",J111,0)</f>
        <v>0</v>
      </c>
      <c r="BF111" s="229">
        <f>IF(N111="snížená",J111,0)</f>
        <v>0</v>
      </c>
      <c r="BG111" s="229">
        <f>IF(N111="zákl. přenesená",J111,0)</f>
        <v>0</v>
      </c>
      <c r="BH111" s="229">
        <f>IF(N111="sníž. přenesená",J111,0)</f>
        <v>0</v>
      </c>
      <c r="BI111" s="229">
        <f>IF(N111="nulová",J111,0)</f>
        <v>0</v>
      </c>
      <c r="BJ111" s="19" t="s">
        <v>79</v>
      </c>
      <c r="BK111" s="229">
        <f>ROUND(I111*H111,2)</f>
        <v>0</v>
      </c>
      <c r="BL111" s="19" t="s">
        <v>159</v>
      </c>
      <c r="BM111" s="228" t="s">
        <v>1301</v>
      </c>
    </row>
    <row r="112" spans="1:47" s="2" customFormat="1" ht="12">
      <c r="A112" s="40"/>
      <c r="B112" s="41"/>
      <c r="C112" s="42"/>
      <c r="D112" s="230" t="s">
        <v>161</v>
      </c>
      <c r="E112" s="42"/>
      <c r="F112" s="231" t="s">
        <v>802</v>
      </c>
      <c r="G112" s="42"/>
      <c r="H112" s="42"/>
      <c r="I112" s="232"/>
      <c r="J112" s="42"/>
      <c r="K112" s="42"/>
      <c r="L112" s="46"/>
      <c r="M112" s="233"/>
      <c r="N112" s="234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161</v>
      </c>
      <c r="AU112" s="19" t="s">
        <v>81</v>
      </c>
    </row>
    <row r="113" spans="1:51" s="13" customFormat="1" ht="12">
      <c r="A113" s="13"/>
      <c r="B113" s="235"/>
      <c r="C113" s="236"/>
      <c r="D113" s="230" t="s">
        <v>163</v>
      </c>
      <c r="E113" s="237" t="s">
        <v>19</v>
      </c>
      <c r="F113" s="238" t="s">
        <v>803</v>
      </c>
      <c r="G113" s="236"/>
      <c r="H113" s="237" t="s">
        <v>19</v>
      </c>
      <c r="I113" s="239"/>
      <c r="J113" s="236"/>
      <c r="K113" s="236"/>
      <c r="L113" s="240"/>
      <c r="M113" s="241"/>
      <c r="N113" s="242"/>
      <c r="O113" s="242"/>
      <c r="P113" s="242"/>
      <c r="Q113" s="242"/>
      <c r="R113" s="242"/>
      <c r="S113" s="242"/>
      <c r="T113" s="24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4" t="s">
        <v>163</v>
      </c>
      <c r="AU113" s="244" t="s">
        <v>81</v>
      </c>
      <c r="AV113" s="13" t="s">
        <v>79</v>
      </c>
      <c r="AW113" s="13" t="s">
        <v>36</v>
      </c>
      <c r="AX113" s="13" t="s">
        <v>73</v>
      </c>
      <c r="AY113" s="244" t="s">
        <v>152</v>
      </c>
    </row>
    <row r="114" spans="1:51" s="13" customFormat="1" ht="12">
      <c r="A114" s="13"/>
      <c r="B114" s="235"/>
      <c r="C114" s="236"/>
      <c r="D114" s="230" t="s">
        <v>163</v>
      </c>
      <c r="E114" s="237" t="s">
        <v>19</v>
      </c>
      <c r="F114" s="238" t="s">
        <v>1359</v>
      </c>
      <c r="G114" s="236"/>
      <c r="H114" s="237" t="s">
        <v>19</v>
      </c>
      <c r="I114" s="239"/>
      <c r="J114" s="236"/>
      <c r="K114" s="236"/>
      <c r="L114" s="240"/>
      <c r="M114" s="241"/>
      <c r="N114" s="242"/>
      <c r="O114" s="242"/>
      <c r="P114" s="242"/>
      <c r="Q114" s="242"/>
      <c r="R114" s="242"/>
      <c r="S114" s="242"/>
      <c r="T114" s="24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4" t="s">
        <v>163</v>
      </c>
      <c r="AU114" s="244" t="s">
        <v>81</v>
      </c>
      <c r="AV114" s="13" t="s">
        <v>79</v>
      </c>
      <c r="AW114" s="13" t="s">
        <v>36</v>
      </c>
      <c r="AX114" s="13" t="s">
        <v>73</v>
      </c>
      <c r="AY114" s="244" t="s">
        <v>152</v>
      </c>
    </row>
    <row r="115" spans="1:51" s="14" customFormat="1" ht="12">
      <c r="A115" s="14"/>
      <c r="B115" s="245"/>
      <c r="C115" s="246"/>
      <c r="D115" s="230" t="s">
        <v>163</v>
      </c>
      <c r="E115" s="247" t="s">
        <v>19</v>
      </c>
      <c r="F115" s="248" t="s">
        <v>883</v>
      </c>
      <c r="G115" s="246"/>
      <c r="H115" s="249">
        <v>0.1</v>
      </c>
      <c r="I115" s="250"/>
      <c r="J115" s="246"/>
      <c r="K115" s="246"/>
      <c r="L115" s="251"/>
      <c r="M115" s="252"/>
      <c r="N115" s="253"/>
      <c r="O115" s="253"/>
      <c r="P115" s="253"/>
      <c r="Q115" s="253"/>
      <c r="R115" s="253"/>
      <c r="S115" s="253"/>
      <c r="T115" s="25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55" t="s">
        <v>163</v>
      </c>
      <c r="AU115" s="255" t="s">
        <v>81</v>
      </c>
      <c r="AV115" s="14" t="s">
        <v>81</v>
      </c>
      <c r="AW115" s="14" t="s">
        <v>36</v>
      </c>
      <c r="AX115" s="14" t="s">
        <v>73</v>
      </c>
      <c r="AY115" s="255" t="s">
        <v>152</v>
      </c>
    </row>
    <row r="116" spans="1:51" s="15" customFormat="1" ht="12">
      <c r="A116" s="15"/>
      <c r="B116" s="256"/>
      <c r="C116" s="257"/>
      <c r="D116" s="230" t="s">
        <v>163</v>
      </c>
      <c r="E116" s="258" t="s">
        <v>19</v>
      </c>
      <c r="F116" s="259" t="s">
        <v>167</v>
      </c>
      <c r="G116" s="257"/>
      <c r="H116" s="260">
        <v>0.1</v>
      </c>
      <c r="I116" s="261"/>
      <c r="J116" s="257"/>
      <c r="K116" s="257"/>
      <c r="L116" s="262"/>
      <c r="M116" s="263"/>
      <c r="N116" s="264"/>
      <c r="O116" s="264"/>
      <c r="P116" s="264"/>
      <c r="Q116" s="264"/>
      <c r="R116" s="264"/>
      <c r="S116" s="264"/>
      <c r="T116" s="26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T116" s="266" t="s">
        <v>163</v>
      </c>
      <c r="AU116" s="266" t="s">
        <v>81</v>
      </c>
      <c r="AV116" s="15" t="s">
        <v>159</v>
      </c>
      <c r="AW116" s="15" t="s">
        <v>36</v>
      </c>
      <c r="AX116" s="15" t="s">
        <v>79</v>
      </c>
      <c r="AY116" s="266" t="s">
        <v>152</v>
      </c>
    </row>
    <row r="117" spans="1:65" s="2" customFormat="1" ht="14.4" customHeight="1">
      <c r="A117" s="40"/>
      <c r="B117" s="41"/>
      <c r="C117" s="217" t="s">
        <v>159</v>
      </c>
      <c r="D117" s="217" t="s">
        <v>154</v>
      </c>
      <c r="E117" s="218" t="s">
        <v>804</v>
      </c>
      <c r="F117" s="219" t="s">
        <v>805</v>
      </c>
      <c r="G117" s="220" t="s">
        <v>212</v>
      </c>
      <c r="H117" s="221">
        <v>0.1</v>
      </c>
      <c r="I117" s="222"/>
      <c r="J117" s="223">
        <f>ROUND(I117*H117,2)</f>
        <v>0</v>
      </c>
      <c r="K117" s="219" t="s">
        <v>158</v>
      </c>
      <c r="L117" s="46"/>
      <c r="M117" s="224" t="s">
        <v>19</v>
      </c>
      <c r="N117" s="225" t="s">
        <v>44</v>
      </c>
      <c r="O117" s="86"/>
      <c r="P117" s="226">
        <f>O117*H117</f>
        <v>0</v>
      </c>
      <c r="Q117" s="226">
        <v>0</v>
      </c>
      <c r="R117" s="226">
        <f>Q117*H117</f>
        <v>0</v>
      </c>
      <c r="S117" s="226">
        <v>0</v>
      </c>
      <c r="T117" s="227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8" t="s">
        <v>159</v>
      </c>
      <c r="AT117" s="228" t="s">
        <v>154</v>
      </c>
      <c r="AU117" s="228" t="s">
        <v>81</v>
      </c>
      <c r="AY117" s="19" t="s">
        <v>152</v>
      </c>
      <c r="BE117" s="229">
        <f>IF(N117="základní",J117,0)</f>
        <v>0</v>
      </c>
      <c r="BF117" s="229">
        <f>IF(N117="snížená",J117,0)</f>
        <v>0</v>
      </c>
      <c r="BG117" s="229">
        <f>IF(N117="zákl. přenesená",J117,0)</f>
        <v>0</v>
      </c>
      <c r="BH117" s="229">
        <f>IF(N117="sníž. přenesená",J117,0)</f>
        <v>0</v>
      </c>
      <c r="BI117" s="229">
        <f>IF(N117="nulová",J117,0)</f>
        <v>0</v>
      </c>
      <c r="BJ117" s="19" t="s">
        <v>79</v>
      </c>
      <c r="BK117" s="229">
        <f>ROUND(I117*H117,2)</f>
        <v>0</v>
      </c>
      <c r="BL117" s="19" t="s">
        <v>159</v>
      </c>
      <c r="BM117" s="228" t="s">
        <v>1302</v>
      </c>
    </row>
    <row r="118" spans="1:47" s="2" customFormat="1" ht="12">
      <c r="A118" s="40"/>
      <c r="B118" s="41"/>
      <c r="C118" s="42"/>
      <c r="D118" s="230" t="s">
        <v>161</v>
      </c>
      <c r="E118" s="42"/>
      <c r="F118" s="231" t="s">
        <v>807</v>
      </c>
      <c r="G118" s="42"/>
      <c r="H118" s="42"/>
      <c r="I118" s="232"/>
      <c r="J118" s="42"/>
      <c r="K118" s="42"/>
      <c r="L118" s="46"/>
      <c r="M118" s="233"/>
      <c r="N118" s="234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161</v>
      </c>
      <c r="AU118" s="19" t="s">
        <v>81</v>
      </c>
    </row>
    <row r="119" spans="1:51" s="13" customFormat="1" ht="12">
      <c r="A119" s="13"/>
      <c r="B119" s="235"/>
      <c r="C119" s="236"/>
      <c r="D119" s="230" t="s">
        <v>163</v>
      </c>
      <c r="E119" s="237" t="s">
        <v>19</v>
      </c>
      <c r="F119" s="238" t="s">
        <v>803</v>
      </c>
      <c r="G119" s="236"/>
      <c r="H119" s="237" t="s">
        <v>19</v>
      </c>
      <c r="I119" s="239"/>
      <c r="J119" s="236"/>
      <c r="K119" s="236"/>
      <c r="L119" s="240"/>
      <c r="M119" s="241"/>
      <c r="N119" s="242"/>
      <c r="O119" s="242"/>
      <c r="P119" s="242"/>
      <c r="Q119" s="242"/>
      <c r="R119" s="242"/>
      <c r="S119" s="242"/>
      <c r="T119" s="24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4" t="s">
        <v>163</v>
      </c>
      <c r="AU119" s="244" t="s">
        <v>81</v>
      </c>
      <c r="AV119" s="13" t="s">
        <v>79</v>
      </c>
      <c r="AW119" s="13" t="s">
        <v>36</v>
      </c>
      <c r="AX119" s="13" t="s">
        <v>73</v>
      </c>
      <c r="AY119" s="244" t="s">
        <v>152</v>
      </c>
    </row>
    <row r="120" spans="1:51" s="13" customFormat="1" ht="12">
      <c r="A120" s="13"/>
      <c r="B120" s="235"/>
      <c r="C120" s="236"/>
      <c r="D120" s="230" t="s">
        <v>163</v>
      </c>
      <c r="E120" s="237" t="s">
        <v>19</v>
      </c>
      <c r="F120" s="238" t="s">
        <v>1363</v>
      </c>
      <c r="G120" s="236"/>
      <c r="H120" s="237" t="s">
        <v>19</v>
      </c>
      <c r="I120" s="239"/>
      <c r="J120" s="236"/>
      <c r="K120" s="236"/>
      <c r="L120" s="240"/>
      <c r="M120" s="241"/>
      <c r="N120" s="242"/>
      <c r="O120" s="242"/>
      <c r="P120" s="242"/>
      <c r="Q120" s="242"/>
      <c r="R120" s="242"/>
      <c r="S120" s="242"/>
      <c r="T120" s="24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4" t="s">
        <v>163</v>
      </c>
      <c r="AU120" s="244" t="s">
        <v>81</v>
      </c>
      <c r="AV120" s="13" t="s">
        <v>79</v>
      </c>
      <c r="AW120" s="13" t="s">
        <v>36</v>
      </c>
      <c r="AX120" s="13" t="s">
        <v>73</v>
      </c>
      <c r="AY120" s="244" t="s">
        <v>152</v>
      </c>
    </row>
    <row r="121" spans="1:51" s="14" customFormat="1" ht="12">
      <c r="A121" s="14"/>
      <c r="B121" s="245"/>
      <c r="C121" s="246"/>
      <c r="D121" s="230" t="s">
        <v>163</v>
      </c>
      <c r="E121" s="247" t="s">
        <v>19</v>
      </c>
      <c r="F121" s="248" t="s">
        <v>883</v>
      </c>
      <c r="G121" s="246"/>
      <c r="H121" s="249">
        <v>0.1</v>
      </c>
      <c r="I121" s="250"/>
      <c r="J121" s="246"/>
      <c r="K121" s="246"/>
      <c r="L121" s="251"/>
      <c r="M121" s="252"/>
      <c r="N121" s="253"/>
      <c r="O121" s="253"/>
      <c r="P121" s="253"/>
      <c r="Q121" s="253"/>
      <c r="R121" s="253"/>
      <c r="S121" s="253"/>
      <c r="T121" s="25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55" t="s">
        <v>163</v>
      </c>
      <c r="AU121" s="255" t="s">
        <v>81</v>
      </c>
      <c r="AV121" s="14" t="s">
        <v>81</v>
      </c>
      <c r="AW121" s="14" t="s">
        <v>36</v>
      </c>
      <c r="AX121" s="14" t="s">
        <v>73</v>
      </c>
      <c r="AY121" s="255" t="s">
        <v>152</v>
      </c>
    </row>
    <row r="122" spans="1:51" s="15" customFormat="1" ht="12">
      <c r="A122" s="15"/>
      <c r="B122" s="256"/>
      <c r="C122" s="257"/>
      <c r="D122" s="230" t="s">
        <v>163</v>
      </c>
      <c r="E122" s="258" t="s">
        <v>19</v>
      </c>
      <c r="F122" s="259" t="s">
        <v>167</v>
      </c>
      <c r="G122" s="257"/>
      <c r="H122" s="260">
        <v>0.1</v>
      </c>
      <c r="I122" s="261"/>
      <c r="J122" s="257"/>
      <c r="K122" s="257"/>
      <c r="L122" s="262"/>
      <c r="M122" s="263"/>
      <c r="N122" s="264"/>
      <c r="O122" s="264"/>
      <c r="P122" s="264"/>
      <c r="Q122" s="264"/>
      <c r="R122" s="264"/>
      <c r="S122" s="264"/>
      <c r="T122" s="26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T122" s="266" t="s">
        <v>163</v>
      </c>
      <c r="AU122" s="266" t="s">
        <v>81</v>
      </c>
      <c r="AV122" s="15" t="s">
        <v>159</v>
      </c>
      <c r="AW122" s="15" t="s">
        <v>36</v>
      </c>
      <c r="AX122" s="15" t="s">
        <v>79</v>
      </c>
      <c r="AY122" s="266" t="s">
        <v>152</v>
      </c>
    </row>
    <row r="123" spans="1:65" s="2" customFormat="1" ht="14.4" customHeight="1">
      <c r="A123" s="40"/>
      <c r="B123" s="41"/>
      <c r="C123" s="267" t="s">
        <v>195</v>
      </c>
      <c r="D123" s="267" t="s">
        <v>360</v>
      </c>
      <c r="E123" s="268" t="s">
        <v>808</v>
      </c>
      <c r="F123" s="269" t="s">
        <v>809</v>
      </c>
      <c r="G123" s="270" t="s">
        <v>538</v>
      </c>
      <c r="H123" s="271">
        <v>0.1</v>
      </c>
      <c r="I123" s="272"/>
      <c r="J123" s="273">
        <f>ROUND(I123*H123,2)</f>
        <v>0</v>
      </c>
      <c r="K123" s="269" t="s">
        <v>19</v>
      </c>
      <c r="L123" s="274"/>
      <c r="M123" s="275" t="s">
        <v>19</v>
      </c>
      <c r="N123" s="276" t="s">
        <v>44</v>
      </c>
      <c r="O123" s="86"/>
      <c r="P123" s="226">
        <f>O123*H123</f>
        <v>0</v>
      </c>
      <c r="Q123" s="226">
        <v>0</v>
      </c>
      <c r="R123" s="226">
        <f>Q123*H123</f>
        <v>0</v>
      </c>
      <c r="S123" s="226">
        <v>0</v>
      </c>
      <c r="T123" s="227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8" t="s">
        <v>216</v>
      </c>
      <c r="AT123" s="228" t="s">
        <v>360</v>
      </c>
      <c r="AU123" s="228" t="s">
        <v>81</v>
      </c>
      <c r="AY123" s="19" t="s">
        <v>152</v>
      </c>
      <c r="BE123" s="229">
        <f>IF(N123="základní",J123,0)</f>
        <v>0</v>
      </c>
      <c r="BF123" s="229">
        <f>IF(N123="snížená",J123,0)</f>
        <v>0</v>
      </c>
      <c r="BG123" s="229">
        <f>IF(N123="zákl. přenesená",J123,0)</f>
        <v>0</v>
      </c>
      <c r="BH123" s="229">
        <f>IF(N123="sníž. přenesená",J123,0)</f>
        <v>0</v>
      </c>
      <c r="BI123" s="229">
        <f>IF(N123="nulová",J123,0)</f>
        <v>0</v>
      </c>
      <c r="BJ123" s="19" t="s">
        <v>79</v>
      </c>
      <c r="BK123" s="229">
        <f>ROUND(I123*H123,2)</f>
        <v>0</v>
      </c>
      <c r="BL123" s="19" t="s">
        <v>159</v>
      </c>
      <c r="BM123" s="228" t="s">
        <v>1303</v>
      </c>
    </row>
    <row r="124" spans="1:47" s="2" customFormat="1" ht="12">
      <c r="A124" s="40"/>
      <c r="B124" s="41"/>
      <c r="C124" s="42"/>
      <c r="D124" s="230" t="s">
        <v>161</v>
      </c>
      <c r="E124" s="42"/>
      <c r="F124" s="231" t="s">
        <v>809</v>
      </c>
      <c r="G124" s="42"/>
      <c r="H124" s="42"/>
      <c r="I124" s="232"/>
      <c r="J124" s="42"/>
      <c r="K124" s="42"/>
      <c r="L124" s="46"/>
      <c r="M124" s="233"/>
      <c r="N124" s="234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161</v>
      </c>
      <c r="AU124" s="19" t="s">
        <v>81</v>
      </c>
    </row>
    <row r="125" spans="1:51" s="13" customFormat="1" ht="12">
      <c r="A125" s="13"/>
      <c r="B125" s="235"/>
      <c r="C125" s="236"/>
      <c r="D125" s="230" t="s">
        <v>163</v>
      </c>
      <c r="E125" s="237" t="s">
        <v>19</v>
      </c>
      <c r="F125" s="238" t="s">
        <v>1304</v>
      </c>
      <c r="G125" s="236"/>
      <c r="H125" s="237" t="s">
        <v>19</v>
      </c>
      <c r="I125" s="239"/>
      <c r="J125" s="236"/>
      <c r="K125" s="236"/>
      <c r="L125" s="240"/>
      <c r="M125" s="241"/>
      <c r="N125" s="242"/>
      <c r="O125" s="242"/>
      <c r="P125" s="242"/>
      <c r="Q125" s="242"/>
      <c r="R125" s="242"/>
      <c r="S125" s="242"/>
      <c r="T125" s="24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4" t="s">
        <v>163</v>
      </c>
      <c r="AU125" s="244" t="s">
        <v>81</v>
      </c>
      <c r="AV125" s="13" t="s">
        <v>79</v>
      </c>
      <c r="AW125" s="13" t="s">
        <v>36</v>
      </c>
      <c r="AX125" s="13" t="s">
        <v>73</v>
      </c>
      <c r="AY125" s="244" t="s">
        <v>152</v>
      </c>
    </row>
    <row r="126" spans="1:51" s="13" customFormat="1" ht="12">
      <c r="A126" s="13"/>
      <c r="B126" s="235"/>
      <c r="C126" s="236"/>
      <c r="D126" s="230" t="s">
        <v>163</v>
      </c>
      <c r="E126" s="237" t="s">
        <v>19</v>
      </c>
      <c r="F126" s="238" t="s">
        <v>1363</v>
      </c>
      <c r="G126" s="236"/>
      <c r="H126" s="237" t="s">
        <v>19</v>
      </c>
      <c r="I126" s="239"/>
      <c r="J126" s="236"/>
      <c r="K126" s="236"/>
      <c r="L126" s="240"/>
      <c r="M126" s="241"/>
      <c r="N126" s="242"/>
      <c r="O126" s="242"/>
      <c r="P126" s="242"/>
      <c r="Q126" s="242"/>
      <c r="R126" s="242"/>
      <c r="S126" s="242"/>
      <c r="T126" s="24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4" t="s">
        <v>163</v>
      </c>
      <c r="AU126" s="244" t="s">
        <v>81</v>
      </c>
      <c r="AV126" s="13" t="s">
        <v>79</v>
      </c>
      <c r="AW126" s="13" t="s">
        <v>36</v>
      </c>
      <c r="AX126" s="13" t="s">
        <v>73</v>
      </c>
      <c r="AY126" s="244" t="s">
        <v>152</v>
      </c>
    </row>
    <row r="127" spans="1:51" s="14" customFormat="1" ht="12">
      <c r="A127" s="14"/>
      <c r="B127" s="245"/>
      <c r="C127" s="246"/>
      <c r="D127" s="230" t="s">
        <v>163</v>
      </c>
      <c r="E127" s="247" t="s">
        <v>19</v>
      </c>
      <c r="F127" s="248" t="s">
        <v>883</v>
      </c>
      <c r="G127" s="246"/>
      <c r="H127" s="249">
        <v>0.1</v>
      </c>
      <c r="I127" s="250"/>
      <c r="J127" s="246"/>
      <c r="K127" s="246"/>
      <c r="L127" s="251"/>
      <c r="M127" s="252"/>
      <c r="N127" s="253"/>
      <c r="O127" s="253"/>
      <c r="P127" s="253"/>
      <c r="Q127" s="253"/>
      <c r="R127" s="253"/>
      <c r="S127" s="253"/>
      <c r="T127" s="25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5" t="s">
        <v>163</v>
      </c>
      <c r="AU127" s="255" t="s">
        <v>81</v>
      </c>
      <c r="AV127" s="14" t="s">
        <v>81</v>
      </c>
      <c r="AW127" s="14" t="s">
        <v>36</v>
      </c>
      <c r="AX127" s="14" t="s">
        <v>73</v>
      </c>
      <c r="AY127" s="255" t="s">
        <v>152</v>
      </c>
    </row>
    <row r="128" spans="1:51" s="15" customFormat="1" ht="12">
      <c r="A128" s="15"/>
      <c r="B128" s="256"/>
      <c r="C128" s="257"/>
      <c r="D128" s="230" t="s">
        <v>163</v>
      </c>
      <c r="E128" s="258" t="s">
        <v>19</v>
      </c>
      <c r="F128" s="259" t="s">
        <v>167</v>
      </c>
      <c r="G128" s="257"/>
      <c r="H128" s="260">
        <v>0.1</v>
      </c>
      <c r="I128" s="261"/>
      <c r="J128" s="257"/>
      <c r="K128" s="257"/>
      <c r="L128" s="262"/>
      <c r="M128" s="263"/>
      <c r="N128" s="264"/>
      <c r="O128" s="264"/>
      <c r="P128" s="264"/>
      <c r="Q128" s="264"/>
      <c r="R128" s="264"/>
      <c r="S128" s="264"/>
      <c r="T128" s="26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T128" s="266" t="s">
        <v>163</v>
      </c>
      <c r="AU128" s="266" t="s">
        <v>81</v>
      </c>
      <c r="AV128" s="15" t="s">
        <v>159</v>
      </c>
      <c r="AW128" s="15" t="s">
        <v>36</v>
      </c>
      <c r="AX128" s="15" t="s">
        <v>79</v>
      </c>
      <c r="AY128" s="266" t="s">
        <v>152</v>
      </c>
    </row>
    <row r="129" spans="1:65" s="2" customFormat="1" ht="14.4" customHeight="1">
      <c r="A129" s="40"/>
      <c r="B129" s="41"/>
      <c r="C129" s="217" t="s">
        <v>202</v>
      </c>
      <c r="D129" s="217" t="s">
        <v>154</v>
      </c>
      <c r="E129" s="218" t="s">
        <v>811</v>
      </c>
      <c r="F129" s="219" t="s">
        <v>812</v>
      </c>
      <c r="G129" s="220" t="s">
        <v>212</v>
      </c>
      <c r="H129" s="221">
        <v>0.1</v>
      </c>
      <c r="I129" s="222"/>
      <c r="J129" s="223">
        <f>ROUND(I129*H129,2)</f>
        <v>0</v>
      </c>
      <c r="K129" s="219" t="s">
        <v>158</v>
      </c>
      <c r="L129" s="46"/>
      <c r="M129" s="224" t="s">
        <v>19</v>
      </c>
      <c r="N129" s="225" t="s">
        <v>44</v>
      </c>
      <c r="O129" s="86"/>
      <c r="P129" s="226">
        <f>O129*H129</f>
        <v>0</v>
      </c>
      <c r="Q129" s="226">
        <v>6E-05</v>
      </c>
      <c r="R129" s="226">
        <f>Q129*H129</f>
        <v>6E-06</v>
      </c>
      <c r="S129" s="226">
        <v>0</v>
      </c>
      <c r="T129" s="227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8" t="s">
        <v>159</v>
      </c>
      <c r="AT129" s="228" t="s">
        <v>154</v>
      </c>
      <c r="AU129" s="228" t="s">
        <v>81</v>
      </c>
      <c r="AY129" s="19" t="s">
        <v>152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9" t="s">
        <v>79</v>
      </c>
      <c r="BK129" s="229">
        <f>ROUND(I129*H129,2)</f>
        <v>0</v>
      </c>
      <c r="BL129" s="19" t="s">
        <v>159</v>
      </c>
      <c r="BM129" s="228" t="s">
        <v>1305</v>
      </c>
    </row>
    <row r="130" spans="1:47" s="2" customFormat="1" ht="12">
      <c r="A130" s="40"/>
      <c r="B130" s="41"/>
      <c r="C130" s="42"/>
      <c r="D130" s="230" t="s">
        <v>161</v>
      </c>
      <c r="E130" s="42"/>
      <c r="F130" s="231" t="s">
        <v>814</v>
      </c>
      <c r="G130" s="42"/>
      <c r="H130" s="42"/>
      <c r="I130" s="232"/>
      <c r="J130" s="42"/>
      <c r="K130" s="42"/>
      <c r="L130" s="46"/>
      <c r="M130" s="233"/>
      <c r="N130" s="234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161</v>
      </c>
      <c r="AU130" s="19" t="s">
        <v>81</v>
      </c>
    </row>
    <row r="131" spans="1:51" s="13" customFormat="1" ht="12">
      <c r="A131" s="13"/>
      <c r="B131" s="235"/>
      <c r="C131" s="236"/>
      <c r="D131" s="230" t="s">
        <v>163</v>
      </c>
      <c r="E131" s="237" t="s">
        <v>19</v>
      </c>
      <c r="F131" s="238" t="s">
        <v>803</v>
      </c>
      <c r="G131" s="236"/>
      <c r="H131" s="237" t="s">
        <v>19</v>
      </c>
      <c r="I131" s="239"/>
      <c r="J131" s="236"/>
      <c r="K131" s="236"/>
      <c r="L131" s="240"/>
      <c r="M131" s="241"/>
      <c r="N131" s="242"/>
      <c r="O131" s="242"/>
      <c r="P131" s="242"/>
      <c r="Q131" s="242"/>
      <c r="R131" s="242"/>
      <c r="S131" s="242"/>
      <c r="T131" s="24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4" t="s">
        <v>163</v>
      </c>
      <c r="AU131" s="244" t="s">
        <v>81</v>
      </c>
      <c r="AV131" s="13" t="s">
        <v>79</v>
      </c>
      <c r="AW131" s="13" t="s">
        <v>36</v>
      </c>
      <c r="AX131" s="13" t="s">
        <v>73</v>
      </c>
      <c r="AY131" s="244" t="s">
        <v>152</v>
      </c>
    </row>
    <row r="132" spans="1:51" s="13" customFormat="1" ht="12">
      <c r="A132" s="13"/>
      <c r="B132" s="235"/>
      <c r="C132" s="236"/>
      <c r="D132" s="230" t="s">
        <v>163</v>
      </c>
      <c r="E132" s="237" t="s">
        <v>19</v>
      </c>
      <c r="F132" s="238" t="s">
        <v>1363</v>
      </c>
      <c r="G132" s="236"/>
      <c r="H132" s="237" t="s">
        <v>19</v>
      </c>
      <c r="I132" s="239"/>
      <c r="J132" s="236"/>
      <c r="K132" s="236"/>
      <c r="L132" s="240"/>
      <c r="M132" s="241"/>
      <c r="N132" s="242"/>
      <c r="O132" s="242"/>
      <c r="P132" s="242"/>
      <c r="Q132" s="242"/>
      <c r="R132" s="242"/>
      <c r="S132" s="242"/>
      <c r="T132" s="24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4" t="s">
        <v>163</v>
      </c>
      <c r="AU132" s="244" t="s">
        <v>81</v>
      </c>
      <c r="AV132" s="13" t="s">
        <v>79</v>
      </c>
      <c r="AW132" s="13" t="s">
        <v>36</v>
      </c>
      <c r="AX132" s="13" t="s">
        <v>73</v>
      </c>
      <c r="AY132" s="244" t="s">
        <v>152</v>
      </c>
    </row>
    <row r="133" spans="1:51" s="14" customFormat="1" ht="12">
      <c r="A133" s="14"/>
      <c r="B133" s="245"/>
      <c r="C133" s="246"/>
      <c r="D133" s="230" t="s">
        <v>163</v>
      </c>
      <c r="E133" s="247" t="s">
        <v>19</v>
      </c>
      <c r="F133" s="248" t="s">
        <v>883</v>
      </c>
      <c r="G133" s="246"/>
      <c r="H133" s="249">
        <v>0.1</v>
      </c>
      <c r="I133" s="250"/>
      <c r="J133" s="246"/>
      <c r="K133" s="246"/>
      <c r="L133" s="251"/>
      <c r="M133" s="252"/>
      <c r="N133" s="253"/>
      <c r="O133" s="253"/>
      <c r="P133" s="253"/>
      <c r="Q133" s="253"/>
      <c r="R133" s="253"/>
      <c r="S133" s="253"/>
      <c r="T133" s="25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5" t="s">
        <v>163</v>
      </c>
      <c r="AU133" s="255" t="s">
        <v>81</v>
      </c>
      <c r="AV133" s="14" t="s">
        <v>81</v>
      </c>
      <c r="AW133" s="14" t="s">
        <v>36</v>
      </c>
      <c r="AX133" s="14" t="s">
        <v>73</v>
      </c>
      <c r="AY133" s="255" t="s">
        <v>152</v>
      </c>
    </row>
    <row r="134" spans="1:51" s="15" customFormat="1" ht="12">
      <c r="A134" s="15"/>
      <c r="B134" s="256"/>
      <c r="C134" s="257"/>
      <c r="D134" s="230" t="s">
        <v>163</v>
      </c>
      <c r="E134" s="258" t="s">
        <v>19</v>
      </c>
      <c r="F134" s="259" t="s">
        <v>167</v>
      </c>
      <c r="G134" s="257"/>
      <c r="H134" s="260">
        <v>0.1</v>
      </c>
      <c r="I134" s="261"/>
      <c r="J134" s="257"/>
      <c r="K134" s="257"/>
      <c r="L134" s="262"/>
      <c r="M134" s="263"/>
      <c r="N134" s="264"/>
      <c r="O134" s="264"/>
      <c r="P134" s="264"/>
      <c r="Q134" s="264"/>
      <c r="R134" s="264"/>
      <c r="S134" s="264"/>
      <c r="T134" s="26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66" t="s">
        <v>163</v>
      </c>
      <c r="AU134" s="266" t="s">
        <v>81</v>
      </c>
      <c r="AV134" s="15" t="s">
        <v>159</v>
      </c>
      <c r="AW134" s="15" t="s">
        <v>36</v>
      </c>
      <c r="AX134" s="15" t="s">
        <v>79</v>
      </c>
      <c r="AY134" s="266" t="s">
        <v>152</v>
      </c>
    </row>
    <row r="135" spans="1:65" s="2" customFormat="1" ht="14.4" customHeight="1">
      <c r="A135" s="40"/>
      <c r="B135" s="41"/>
      <c r="C135" s="267" t="s">
        <v>209</v>
      </c>
      <c r="D135" s="267" t="s">
        <v>360</v>
      </c>
      <c r="E135" s="268" t="s">
        <v>815</v>
      </c>
      <c r="F135" s="269" t="s">
        <v>816</v>
      </c>
      <c r="G135" s="270" t="s">
        <v>212</v>
      </c>
      <c r="H135" s="271">
        <v>0.3</v>
      </c>
      <c r="I135" s="272"/>
      <c r="J135" s="273">
        <f>ROUND(I135*H135,2)</f>
        <v>0</v>
      </c>
      <c r="K135" s="269" t="s">
        <v>19</v>
      </c>
      <c r="L135" s="274"/>
      <c r="M135" s="275" t="s">
        <v>19</v>
      </c>
      <c r="N135" s="276" t="s">
        <v>44</v>
      </c>
      <c r="O135" s="86"/>
      <c r="P135" s="226">
        <f>O135*H135</f>
        <v>0</v>
      </c>
      <c r="Q135" s="226">
        <v>0.003</v>
      </c>
      <c r="R135" s="226">
        <f>Q135*H135</f>
        <v>0.0009</v>
      </c>
      <c r="S135" s="226">
        <v>0</v>
      </c>
      <c r="T135" s="227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8" t="s">
        <v>216</v>
      </c>
      <c r="AT135" s="228" t="s">
        <v>360</v>
      </c>
      <c r="AU135" s="228" t="s">
        <v>81</v>
      </c>
      <c r="AY135" s="19" t="s">
        <v>152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19" t="s">
        <v>79</v>
      </c>
      <c r="BK135" s="229">
        <f>ROUND(I135*H135,2)</f>
        <v>0</v>
      </c>
      <c r="BL135" s="19" t="s">
        <v>159</v>
      </c>
      <c r="BM135" s="228" t="s">
        <v>1306</v>
      </c>
    </row>
    <row r="136" spans="1:47" s="2" customFormat="1" ht="12">
      <c r="A136" s="40"/>
      <c r="B136" s="41"/>
      <c r="C136" s="42"/>
      <c r="D136" s="230" t="s">
        <v>161</v>
      </c>
      <c r="E136" s="42"/>
      <c r="F136" s="231" t="s">
        <v>816</v>
      </c>
      <c r="G136" s="42"/>
      <c r="H136" s="42"/>
      <c r="I136" s="232"/>
      <c r="J136" s="42"/>
      <c r="K136" s="42"/>
      <c r="L136" s="46"/>
      <c r="M136" s="233"/>
      <c r="N136" s="234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9" t="s">
        <v>161</v>
      </c>
      <c r="AU136" s="19" t="s">
        <v>81</v>
      </c>
    </row>
    <row r="137" spans="1:51" s="13" customFormat="1" ht="12">
      <c r="A137" s="13"/>
      <c r="B137" s="235"/>
      <c r="C137" s="236"/>
      <c r="D137" s="230" t="s">
        <v>163</v>
      </c>
      <c r="E137" s="237" t="s">
        <v>19</v>
      </c>
      <c r="F137" s="238" t="s">
        <v>803</v>
      </c>
      <c r="G137" s="236"/>
      <c r="H137" s="237" t="s">
        <v>19</v>
      </c>
      <c r="I137" s="239"/>
      <c r="J137" s="236"/>
      <c r="K137" s="236"/>
      <c r="L137" s="240"/>
      <c r="M137" s="241"/>
      <c r="N137" s="242"/>
      <c r="O137" s="242"/>
      <c r="P137" s="242"/>
      <c r="Q137" s="242"/>
      <c r="R137" s="242"/>
      <c r="S137" s="242"/>
      <c r="T137" s="24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4" t="s">
        <v>163</v>
      </c>
      <c r="AU137" s="244" t="s">
        <v>81</v>
      </c>
      <c r="AV137" s="13" t="s">
        <v>79</v>
      </c>
      <c r="AW137" s="13" t="s">
        <v>36</v>
      </c>
      <c r="AX137" s="13" t="s">
        <v>73</v>
      </c>
      <c r="AY137" s="244" t="s">
        <v>152</v>
      </c>
    </row>
    <row r="138" spans="1:51" s="13" customFormat="1" ht="12">
      <c r="A138" s="13"/>
      <c r="B138" s="235"/>
      <c r="C138" s="236"/>
      <c r="D138" s="230" t="s">
        <v>163</v>
      </c>
      <c r="E138" s="237" t="s">
        <v>19</v>
      </c>
      <c r="F138" s="238" t="s">
        <v>1363</v>
      </c>
      <c r="G138" s="236"/>
      <c r="H138" s="237" t="s">
        <v>19</v>
      </c>
      <c r="I138" s="239"/>
      <c r="J138" s="236"/>
      <c r="K138" s="236"/>
      <c r="L138" s="240"/>
      <c r="M138" s="241"/>
      <c r="N138" s="242"/>
      <c r="O138" s="242"/>
      <c r="P138" s="242"/>
      <c r="Q138" s="242"/>
      <c r="R138" s="242"/>
      <c r="S138" s="242"/>
      <c r="T138" s="24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4" t="s">
        <v>163</v>
      </c>
      <c r="AU138" s="244" t="s">
        <v>81</v>
      </c>
      <c r="AV138" s="13" t="s">
        <v>79</v>
      </c>
      <c r="AW138" s="13" t="s">
        <v>36</v>
      </c>
      <c r="AX138" s="13" t="s">
        <v>73</v>
      </c>
      <c r="AY138" s="244" t="s">
        <v>152</v>
      </c>
    </row>
    <row r="139" spans="1:51" s="14" customFormat="1" ht="12">
      <c r="A139" s="14"/>
      <c r="B139" s="245"/>
      <c r="C139" s="246"/>
      <c r="D139" s="230" t="s">
        <v>163</v>
      </c>
      <c r="E139" s="247" t="s">
        <v>19</v>
      </c>
      <c r="F139" s="248" t="s">
        <v>1307</v>
      </c>
      <c r="G139" s="246"/>
      <c r="H139" s="249">
        <v>0.3</v>
      </c>
      <c r="I139" s="250"/>
      <c r="J139" s="246"/>
      <c r="K139" s="246"/>
      <c r="L139" s="251"/>
      <c r="M139" s="252"/>
      <c r="N139" s="253"/>
      <c r="O139" s="253"/>
      <c r="P139" s="253"/>
      <c r="Q139" s="253"/>
      <c r="R139" s="253"/>
      <c r="S139" s="253"/>
      <c r="T139" s="25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5" t="s">
        <v>163</v>
      </c>
      <c r="AU139" s="255" t="s">
        <v>81</v>
      </c>
      <c r="AV139" s="14" t="s">
        <v>81</v>
      </c>
      <c r="AW139" s="14" t="s">
        <v>36</v>
      </c>
      <c r="AX139" s="14" t="s">
        <v>73</v>
      </c>
      <c r="AY139" s="255" t="s">
        <v>152</v>
      </c>
    </row>
    <row r="140" spans="1:51" s="15" customFormat="1" ht="12">
      <c r="A140" s="15"/>
      <c r="B140" s="256"/>
      <c r="C140" s="257"/>
      <c r="D140" s="230" t="s">
        <v>163</v>
      </c>
      <c r="E140" s="258" t="s">
        <v>19</v>
      </c>
      <c r="F140" s="259" t="s">
        <v>167</v>
      </c>
      <c r="G140" s="257"/>
      <c r="H140" s="260">
        <v>0.3</v>
      </c>
      <c r="I140" s="261"/>
      <c r="J140" s="257"/>
      <c r="K140" s="257"/>
      <c r="L140" s="262"/>
      <c r="M140" s="263"/>
      <c r="N140" s="264"/>
      <c r="O140" s="264"/>
      <c r="P140" s="264"/>
      <c r="Q140" s="264"/>
      <c r="R140" s="264"/>
      <c r="S140" s="264"/>
      <c r="T140" s="26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66" t="s">
        <v>163</v>
      </c>
      <c r="AU140" s="266" t="s">
        <v>81</v>
      </c>
      <c r="AV140" s="15" t="s">
        <v>159</v>
      </c>
      <c r="AW140" s="15" t="s">
        <v>36</v>
      </c>
      <c r="AX140" s="15" t="s">
        <v>79</v>
      </c>
      <c r="AY140" s="266" t="s">
        <v>152</v>
      </c>
    </row>
    <row r="141" spans="1:65" s="2" customFormat="1" ht="14.4" customHeight="1">
      <c r="A141" s="40"/>
      <c r="B141" s="41"/>
      <c r="C141" s="217" t="s">
        <v>216</v>
      </c>
      <c r="D141" s="217" t="s">
        <v>154</v>
      </c>
      <c r="E141" s="218" t="s">
        <v>820</v>
      </c>
      <c r="F141" s="219" t="s">
        <v>821</v>
      </c>
      <c r="G141" s="220" t="s">
        <v>157</v>
      </c>
      <c r="H141" s="221">
        <v>0.075</v>
      </c>
      <c r="I141" s="222"/>
      <c r="J141" s="223">
        <f>ROUND(I141*H141,2)</f>
        <v>0</v>
      </c>
      <c r="K141" s="219" t="s">
        <v>158</v>
      </c>
      <c r="L141" s="46"/>
      <c r="M141" s="224" t="s">
        <v>19</v>
      </c>
      <c r="N141" s="225" t="s">
        <v>44</v>
      </c>
      <c r="O141" s="86"/>
      <c r="P141" s="226">
        <f>O141*H141</f>
        <v>0</v>
      </c>
      <c r="Q141" s="226">
        <v>0.00036</v>
      </c>
      <c r="R141" s="226">
        <f>Q141*H141</f>
        <v>2.7000000000000002E-05</v>
      </c>
      <c r="S141" s="226">
        <v>0</v>
      </c>
      <c r="T141" s="227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28" t="s">
        <v>159</v>
      </c>
      <c r="AT141" s="228" t="s">
        <v>154</v>
      </c>
      <c r="AU141" s="228" t="s">
        <v>81</v>
      </c>
      <c r="AY141" s="19" t="s">
        <v>152</v>
      </c>
      <c r="BE141" s="229">
        <f>IF(N141="základní",J141,0)</f>
        <v>0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19" t="s">
        <v>79</v>
      </c>
      <c r="BK141" s="229">
        <f>ROUND(I141*H141,2)</f>
        <v>0</v>
      </c>
      <c r="BL141" s="19" t="s">
        <v>159</v>
      </c>
      <c r="BM141" s="228" t="s">
        <v>1308</v>
      </c>
    </row>
    <row r="142" spans="1:47" s="2" customFormat="1" ht="12">
      <c r="A142" s="40"/>
      <c r="B142" s="41"/>
      <c r="C142" s="42"/>
      <c r="D142" s="230" t="s">
        <v>161</v>
      </c>
      <c r="E142" s="42"/>
      <c r="F142" s="231" t="s">
        <v>823</v>
      </c>
      <c r="G142" s="42"/>
      <c r="H142" s="42"/>
      <c r="I142" s="232"/>
      <c r="J142" s="42"/>
      <c r="K142" s="42"/>
      <c r="L142" s="46"/>
      <c r="M142" s="233"/>
      <c r="N142" s="234"/>
      <c r="O142" s="86"/>
      <c r="P142" s="86"/>
      <c r="Q142" s="86"/>
      <c r="R142" s="86"/>
      <c r="S142" s="86"/>
      <c r="T142" s="87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9" t="s">
        <v>161</v>
      </c>
      <c r="AU142" s="19" t="s">
        <v>81</v>
      </c>
    </row>
    <row r="143" spans="1:51" s="13" customFormat="1" ht="12">
      <c r="A143" s="13"/>
      <c r="B143" s="235"/>
      <c r="C143" s="236"/>
      <c r="D143" s="230" t="s">
        <v>163</v>
      </c>
      <c r="E143" s="237" t="s">
        <v>19</v>
      </c>
      <c r="F143" s="238" t="s">
        <v>803</v>
      </c>
      <c r="G143" s="236"/>
      <c r="H143" s="237" t="s">
        <v>19</v>
      </c>
      <c r="I143" s="239"/>
      <c r="J143" s="236"/>
      <c r="K143" s="236"/>
      <c r="L143" s="240"/>
      <c r="M143" s="241"/>
      <c r="N143" s="242"/>
      <c r="O143" s="242"/>
      <c r="P143" s="242"/>
      <c r="Q143" s="242"/>
      <c r="R143" s="242"/>
      <c r="S143" s="242"/>
      <c r="T143" s="24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4" t="s">
        <v>163</v>
      </c>
      <c r="AU143" s="244" t="s">
        <v>81</v>
      </c>
      <c r="AV143" s="13" t="s">
        <v>79</v>
      </c>
      <c r="AW143" s="13" t="s">
        <v>36</v>
      </c>
      <c r="AX143" s="13" t="s">
        <v>73</v>
      </c>
      <c r="AY143" s="244" t="s">
        <v>152</v>
      </c>
    </row>
    <row r="144" spans="1:51" s="13" customFormat="1" ht="12">
      <c r="A144" s="13"/>
      <c r="B144" s="235"/>
      <c r="C144" s="236"/>
      <c r="D144" s="230" t="s">
        <v>163</v>
      </c>
      <c r="E144" s="237" t="s">
        <v>19</v>
      </c>
      <c r="F144" s="238" t="s">
        <v>1359</v>
      </c>
      <c r="G144" s="236"/>
      <c r="H144" s="237" t="s">
        <v>19</v>
      </c>
      <c r="I144" s="239"/>
      <c r="J144" s="236"/>
      <c r="K144" s="236"/>
      <c r="L144" s="240"/>
      <c r="M144" s="241"/>
      <c r="N144" s="242"/>
      <c r="O144" s="242"/>
      <c r="P144" s="242"/>
      <c r="Q144" s="242"/>
      <c r="R144" s="242"/>
      <c r="S144" s="242"/>
      <c r="T144" s="24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4" t="s">
        <v>163</v>
      </c>
      <c r="AU144" s="244" t="s">
        <v>81</v>
      </c>
      <c r="AV144" s="13" t="s">
        <v>79</v>
      </c>
      <c r="AW144" s="13" t="s">
        <v>36</v>
      </c>
      <c r="AX144" s="13" t="s">
        <v>73</v>
      </c>
      <c r="AY144" s="244" t="s">
        <v>152</v>
      </c>
    </row>
    <row r="145" spans="1:51" s="14" customFormat="1" ht="12">
      <c r="A145" s="14"/>
      <c r="B145" s="245"/>
      <c r="C145" s="246"/>
      <c r="D145" s="230" t="s">
        <v>163</v>
      </c>
      <c r="E145" s="247" t="s">
        <v>19</v>
      </c>
      <c r="F145" s="248" t="s">
        <v>1364</v>
      </c>
      <c r="G145" s="246"/>
      <c r="H145" s="249">
        <v>0.07536</v>
      </c>
      <c r="I145" s="250"/>
      <c r="J145" s="246"/>
      <c r="K145" s="246"/>
      <c r="L145" s="251"/>
      <c r="M145" s="252"/>
      <c r="N145" s="253"/>
      <c r="O145" s="253"/>
      <c r="P145" s="253"/>
      <c r="Q145" s="253"/>
      <c r="R145" s="253"/>
      <c r="S145" s="253"/>
      <c r="T145" s="25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5" t="s">
        <v>163</v>
      </c>
      <c r="AU145" s="255" t="s">
        <v>81</v>
      </c>
      <c r="AV145" s="14" t="s">
        <v>81</v>
      </c>
      <c r="AW145" s="14" t="s">
        <v>36</v>
      </c>
      <c r="AX145" s="14" t="s">
        <v>73</v>
      </c>
      <c r="AY145" s="255" t="s">
        <v>152</v>
      </c>
    </row>
    <row r="146" spans="1:51" s="15" customFormat="1" ht="12">
      <c r="A146" s="15"/>
      <c r="B146" s="256"/>
      <c r="C146" s="257"/>
      <c r="D146" s="230" t="s">
        <v>163</v>
      </c>
      <c r="E146" s="258" t="s">
        <v>19</v>
      </c>
      <c r="F146" s="259" t="s">
        <v>167</v>
      </c>
      <c r="G146" s="257"/>
      <c r="H146" s="260">
        <v>0.07536</v>
      </c>
      <c r="I146" s="261"/>
      <c r="J146" s="257"/>
      <c r="K146" s="257"/>
      <c r="L146" s="262"/>
      <c r="M146" s="263"/>
      <c r="N146" s="264"/>
      <c r="O146" s="264"/>
      <c r="P146" s="264"/>
      <c r="Q146" s="264"/>
      <c r="R146" s="264"/>
      <c r="S146" s="264"/>
      <c r="T146" s="26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66" t="s">
        <v>163</v>
      </c>
      <c r="AU146" s="266" t="s">
        <v>81</v>
      </c>
      <c r="AV146" s="15" t="s">
        <v>159</v>
      </c>
      <c r="AW146" s="15" t="s">
        <v>36</v>
      </c>
      <c r="AX146" s="15" t="s">
        <v>79</v>
      </c>
      <c r="AY146" s="266" t="s">
        <v>152</v>
      </c>
    </row>
    <row r="147" spans="1:65" s="2" customFormat="1" ht="14.4" customHeight="1">
      <c r="A147" s="40"/>
      <c r="B147" s="41"/>
      <c r="C147" s="267" t="s">
        <v>221</v>
      </c>
      <c r="D147" s="267" t="s">
        <v>360</v>
      </c>
      <c r="E147" s="268" t="s">
        <v>1310</v>
      </c>
      <c r="F147" s="269" t="s">
        <v>1311</v>
      </c>
      <c r="G147" s="270" t="s">
        <v>381</v>
      </c>
      <c r="H147" s="271">
        <v>0.515</v>
      </c>
      <c r="I147" s="272"/>
      <c r="J147" s="273">
        <f>ROUND(I147*H147,2)</f>
        <v>0</v>
      </c>
      <c r="K147" s="269" t="s">
        <v>19</v>
      </c>
      <c r="L147" s="274"/>
      <c r="M147" s="275" t="s">
        <v>19</v>
      </c>
      <c r="N147" s="276" t="s">
        <v>44</v>
      </c>
      <c r="O147" s="86"/>
      <c r="P147" s="226">
        <f>O147*H147</f>
        <v>0</v>
      </c>
      <c r="Q147" s="226">
        <v>0</v>
      </c>
      <c r="R147" s="226">
        <f>Q147*H147</f>
        <v>0</v>
      </c>
      <c r="S147" s="226">
        <v>0</v>
      </c>
      <c r="T147" s="227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28" t="s">
        <v>216</v>
      </c>
      <c r="AT147" s="228" t="s">
        <v>360</v>
      </c>
      <c r="AU147" s="228" t="s">
        <v>81</v>
      </c>
      <c r="AY147" s="19" t="s">
        <v>152</v>
      </c>
      <c r="BE147" s="229">
        <f>IF(N147="základní",J147,0)</f>
        <v>0</v>
      </c>
      <c r="BF147" s="229">
        <f>IF(N147="snížená",J147,0)</f>
        <v>0</v>
      </c>
      <c r="BG147" s="229">
        <f>IF(N147="zákl. přenesená",J147,0)</f>
        <v>0</v>
      </c>
      <c r="BH147" s="229">
        <f>IF(N147="sníž. přenesená",J147,0)</f>
        <v>0</v>
      </c>
      <c r="BI147" s="229">
        <f>IF(N147="nulová",J147,0)</f>
        <v>0</v>
      </c>
      <c r="BJ147" s="19" t="s">
        <v>79</v>
      </c>
      <c r="BK147" s="229">
        <f>ROUND(I147*H147,2)</f>
        <v>0</v>
      </c>
      <c r="BL147" s="19" t="s">
        <v>159</v>
      </c>
      <c r="BM147" s="228" t="s">
        <v>1312</v>
      </c>
    </row>
    <row r="148" spans="1:47" s="2" customFormat="1" ht="12">
      <c r="A148" s="40"/>
      <c r="B148" s="41"/>
      <c r="C148" s="42"/>
      <c r="D148" s="230" t="s">
        <v>161</v>
      </c>
      <c r="E148" s="42"/>
      <c r="F148" s="231" t="s">
        <v>1311</v>
      </c>
      <c r="G148" s="42"/>
      <c r="H148" s="42"/>
      <c r="I148" s="232"/>
      <c r="J148" s="42"/>
      <c r="K148" s="42"/>
      <c r="L148" s="46"/>
      <c r="M148" s="233"/>
      <c r="N148" s="234"/>
      <c r="O148" s="86"/>
      <c r="P148" s="86"/>
      <c r="Q148" s="86"/>
      <c r="R148" s="86"/>
      <c r="S148" s="86"/>
      <c r="T148" s="87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9" t="s">
        <v>161</v>
      </c>
      <c r="AU148" s="19" t="s">
        <v>81</v>
      </c>
    </row>
    <row r="149" spans="1:51" s="13" customFormat="1" ht="12">
      <c r="A149" s="13"/>
      <c r="B149" s="235"/>
      <c r="C149" s="236"/>
      <c r="D149" s="230" t="s">
        <v>163</v>
      </c>
      <c r="E149" s="237" t="s">
        <v>19</v>
      </c>
      <c r="F149" s="238" t="s">
        <v>1313</v>
      </c>
      <c r="G149" s="236"/>
      <c r="H149" s="237" t="s">
        <v>19</v>
      </c>
      <c r="I149" s="239"/>
      <c r="J149" s="236"/>
      <c r="K149" s="236"/>
      <c r="L149" s="240"/>
      <c r="M149" s="241"/>
      <c r="N149" s="242"/>
      <c r="O149" s="242"/>
      <c r="P149" s="242"/>
      <c r="Q149" s="242"/>
      <c r="R149" s="242"/>
      <c r="S149" s="242"/>
      <c r="T149" s="24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4" t="s">
        <v>163</v>
      </c>
      <c r="AU149" s="244" t="s">
        <v>81</v>
      </c>
      <c r="AV149" s="13" t="s">
        <v>79</v>
      </c>
      <c r="AW149" s="13" t="s">
        <v>36</v>
      </c>
      <c r="AX149" s="13" t="s">
        <v>73</v>
      </c>
      <c r="AY149" s="244" t="s">
        <v>152</v>
      </c>
    </row>
    <row r="150" spans="1:51" s="14" customFormat="1" ht="12">
      <c r="A150" s="14"/>
      <c r="B150" s="245"/>
      <c r="C150" s="246"/>
      <c r="D150" s="230" t="s">
        <v>163</v>
      </c>
      <c r="E150" s="247" t="s">
        <v>19</v>
      </c>
      <c r="F150" s="248" t="s">
        <v>1314</v>
      </c>
      <c r="G150" s="246"/>
      <c r="H150" s="249">
        <v>0.515</v>
      </c>
      <c r="I150" s="250"/>
      <c r="J150" s="246"/>
      <c r="K150" s="246"/>
      <c r="L150" s="251"/>
      <c r="M150" s="252"/>
      <c r="N150" s="253"/>
      <c r="O150" s="253"/>
      <c r="P150" s="253"/>
      <c r="Q150" s="253"/>
      <c r="R150" s="253"/>
      <c r="S150" s="253"/>
      <c r="T150" s="25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5" t="s">
        <v>163</v>
      </c>
      <c r="AU150" s="255" t="s">
        <v>81</v>
      </c>
      <c r="AV150" s="14" t="s">
        <v>81</v>
      </c>
      <c r="AW150" s="14" t="s">
        <v>36</v>
      </c>
      <c r="AX150" s="14" t="s">
        <v>73</v>
      </c>
      <c r="AY150" s="255" t="s">
        <v>152</v>
      </c>
    </row>
    <row r="151" spans="1:51" s="15" customFormat="1" ht="12">
      <c r="A151" s="15"/>
      <c r="B151" s="256"/>
      <c r="C151" s="257"/>
      <c r="D151" s="230" t="s">
        <v>163</v>
      </c>
      <c r="E151" s="258" t="s">
        <v>19</v>
      </c>
      <c r="F151" s="259" t="s">
        <v>167</v>
      </c>
      <c r="G151" s="257"/>
      <c r="H151" s="260">
        <v>0.515</v>
      </c>
      <c r="I151" s="261"/>
      <c r="J151" s="257"/>
      <c r="K151" s="257"/>
      <c r="L151" s="262"/>
      <c r="M151" s="263"/>
      <c r="N151" s="264"/>
      <c r="O151" s="264"/>
      <c r="P151" s="264"/>
      <c r="Q151" s="264"/>
      <c r="R151" s="264"/>
      <c r="S151" s="264"/>
      <c r="T151" s="26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66" t="s">
        <v>163</v>
      </c>
      <c r="AU151" s="266" t="s">
        <v>81</v>
      </c>
      <c r="AV151" s="15" t="s">
        <v>159</v>
      </c>
      <c r="AW151" s="15" t="s">
        <v>36</v>
      </c>
      <c r="AX151" s="15" t="s">
        <v>79</v>
      </c>
      <c r="AY151" s="266" t="s">
        <v>152</v>
      </c>
    </row>
    <row r="152" spans="1:65" s="2" customFormat="1" ht="14.4" customHeight="1">
      <c r="A152" s="40"/>
      <c r="B152" s="41"/>
      <c r="C152" s="217" t="s">
        <v>226</v>
      </c>
      <c r="D152" s="217" t="s">
        <v>154</v>
      </c>
      <c r="E152" s="218" t="s">
        <v>1315</v>
      </c>
      <c r="F152" s="219" t="s">
        <v>1316</v>
      </c>
      <c r="G152" s="220" t="s">
        <v>212</v>
      </c>
      <c r="H152" s="221">
        <v>2</v>
      </c>
      <c r="I152" s="222"/>
      <c r="J152" s="223">
        <f>ROUND(I152*H152,2)</f>
        <v>0</v>
      </c>
      <c r="K152" s="219" t="s">
        <v>158</v>
      </c>
      <c r="L152" s="46"/>
      <c r="M152" s="224" t="s">
        <v>19</v>
      </c>
      <c r="N152" s="225" t="s">
        <v>44</v>
      </c>
      <c r="O152" s="86"/>
      <c r="P152" s="226">
        <f>O152*H152</f>
        <v>0</v>
      </c>
      <c r="Q152" s="226">
        <v>0</v>
      </c>
      <c r="R152" s="226">
        <f>Q152*H152</f>
        <v>0</v>
      </c>
      <c r="S152" s="226">
        <v>0</v>
      </c>
      <c r="T152" s="227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28" t="s">
        <v>159</v>
      </c>
      <c r="AT152" s="228" t="s">
        <v>154</v>
      </c>
      <c r="AU152" s="228" t="s">
        <v>81</v>
      </c>
      <c r="AY152" s="19" t="s">
        <v>152</v>
      </c>
      <c r="BE152" s="229">
        <f>IF(N152="základní",J152,0)</f>
        <v>0</v>
      </c>
      <c r="BF152" s="229">
        <f>IF(N152="snížená",J152,0)</f>
        <v>0</v>
      </c>
      <c r="BG152" s="229">
        <f>IF(N152="zákl. přenesená",J152,0)</f>
        <v>0</v>
      </c>
      <c r="BH152" s="229">
        <f>IF(N152="sníž. přenesená",J152,0)</f>
        <v>0</v>
      </c>
      <c r="BI152" s="229">
        <f>IF(N152="nulová",J152,0)</f>
        <v>0</v>
      </c>
      <c r="BJ152" s="19" t="s">
        <v>79</v>
      </c>
      <c r="BK152" s="229">
        <f>ROUND(I152*H152,2)</f>
        <v>0</v>
      </c>
      <c r="BL152" s="19" t="s">
        <v>159</v>
      </c>
      <c r="BM152" s="228" t="s">
        <v>1317</v>
      </c>
    </row>
    <row r="153" spans="1:47" s="2" customFormat="1" ht="12">
      <c r="A153" s="40"/>
      <c r="B153" s="41"/>
      <c r="C153" s="42"/>
      <c r="D153" s="230" t="s">
        <v>161</v>
      </c>
      <c r="E153" s="42"/>
      <c r="F153" s="231" t="s">
        <v>1318</v>
      </c>
      <c r="G153" s="42"/>
      <c r="H153" s="42"/>
      <c r="I153" s="232"/>
      <c r="J153" s="42"/>
      <c r="K153" s="42"/>
      <c r="L153" s="46"/>
      <c r="M153" s="233"/>
      <c r="N153" s="234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9" t="s">
        <v>161</v>
      </c>
      <c r="AU153" s="19" t="s">
        <v>81</v>
      </c>
    </row>
    <row r="154" spans="1:51" s="13" customFormat="1" ht="12">
      <c r="A154" s="13"/>
      <c r="B154" s="235"/>
      <c r="C154" s="236"/>
      <c r="D154" s="230" t="s">
        <v>163</v>
      </c>
      <c r="E154" s="237" t="s">
        <v>19</v>
      </c>
      <c r="F154" s="238" t="s">
        <v>803</v>
      </c>
      <c r="G154" s="236"/>
      <c r="H154" s="237" t="s">
        <v>19</v>
      </c>
      <c r="I154" s="239"/>
      <c r="J154" s="236"/>
      <c r="K154" s="236"/>
      <c r="L154" s="240"/>
      <c r="M154" s="241"/>
      <c r="N154" s="242"/>
      <c r="O154" s="242"/>
      <c r="P154" s="242"/>
      <c r="Q154" s="242"/>
      <c r="R154" s="242"/>
      <c r="S154" s="242"/>
      <c r="T154" s="24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4" t="s">
        <v>163</v>
      </c>
      <c r="AU154" s="244" t="s">
        <v>81</v>
      </c>
      <c r="AV154" s="13" t="s">
        <v>79</v>
      </c>
      <c r="AW154" s="13" t="s">
        <v>36</v>
      </c>
      <c r="AX154" s="13" t="s">
        <v>73</v>
      </c>
      <c r="AY154" s="244" t="s">
        <v>152</v>
      </c>
    </row>
    <row r="155" spans="1:51" s="14" customFormat="1" ht="12">
      <c r="A155" s="14"/>
      <c r="B155" s="245"/>
      <c r="C155" s="246"/>
      <c r="D155" s="230" t="s">
        <v>163</v>
      </c>
      <c r="E155" s="247" t="s">
        <v>19</v>
      </c>
      <c r="F155" s="248" t="s">
        <v>81</v>
      </c>
      <c r="G155" s="246"/>
      <c r="H155" s="249">
        <v>2</v>
      </c>
      <c r="I155" s="250"/>
      <c r="J155" s="246"/>
      <c r="K155" s="246"/>
      <c r="L155" s="251"/>
      <c r="M155" s="252"/>
      <c r="N155" s="253"/>
      <c r="O155" s="253"/>
      <c r="P155" s="253"/>
      <c r="Q155" s="253"/>
      <c r="R155" s="253"/>
      <c r="S155" s="253"/>
      <c r="T155" s="25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5" t="s">
        <v>163</v>
      </c>
      <c r="AU155" s="255" t="s">
        <v>81</v>
      </c>
      <c r="AV155" s="14" t="s">
        <v>81</v>
      </c>
      <c r="AW155" s="14" t="s">
        <v>36</v>
      </c>
      <c r="AX155" s="14" t="s">
        <v>79</v>
      </c>
      <c r="AY155" s="255" t="s">
        <v>152</v>
      </c>
    </row>
    <row r="156" spans="1:65" s="2" customFormat="1" ht="14.4" customHeight="1">
      <c r="A156" s="40"/>
      <c r="B156" s="41"/>
      <c r="C156" s="217" t="s">
        <v>232</v>
      </c>
      <c r="D156" s="217" t="s">
        <v>154</v>
      </c>
      <c r="E156" s="218" t="s">
        <v>1319</v>
      </c>
      <c r="F156" s="219" t="s">
        <v>1320</v>
      </c>
      <c r="G156" s="220" t="s">
        <v>212</v>
      </c>
      <c r="H156" s="221">
        <v>0.3</v>
      </c>
      <c r="I156" s="222"/>
      <c r="J156" s="223">
        <f>ROUND(I156*H156,2)</f>
        <v>0</v>
      </c>
      <c r="K156" s="219" t="s">
        <v>158</v>
      </c>
      <c r="L156" s="46"/>
      <c r="M156" s="224" t="s">
        <v>19</v>
      </c>
      <c r="N156" s="225" t="s">
        <v>44</v>
      </c>
      <c r="O156" s="86"/>
      <c r="P156" s="226">
        <f>O156*H156</f>
        <v>0</v>
      </c>
      <c r="Q156" s="226">
        <v>0</v>
      </c>
      <c r="R156" s="226">
        <f>Q156*H156</f>
        <v>0</v>
      </c>
      <c r="S156" s="226">
        <v>0</v>
      </c>
      <c r="T156" s="227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28" t="s">
        <v>159</v>
      </c>
      <c r="AT156" s="228" t="s">
        <v>154</v>
      </c>
      <c r="AU156" s="228" t="s">
        <v>81</v>
      </c>
      <c r="AY156" s="19" t="s">
        <v>152</v>
      </c>
      <c r="BE156" s="229">
        <f>IF(N156="základní",J156,0)</f>
        <v>0</v>
      </c>
      <c r="BF156" s="229">
        <f>IF(N156="snížená",J156,0)</f>
        <v>0</v>
      </c>
      <c r="BG156" s="229">
        <f>IF(N156="zákl. přenesená",J156,0)</f>
        <v>0</v>
      </c>
      <c r="BH156" s="229">
        <f>IF(N156="sníž. přenesená",J156,0)</f>
        <v>0</v>
      </c>
      <c r="BI156" s="229">
        <f>IF(N156="nulová",J156,0)</f>
        <v>0</v>
      </c>
      <c r="BJ156" s="19" t="s">
        <v>79</v>
      </c>
      <c r="BK156" s="229">
        <f>ROUND(I156*H156,2)</f>
        <v>0</v>
      </c>
      <c r="BL156" s="19" t="s">
        <v>159</v>
      </c>
      <c r="BM156" s="228" t="s">
        <v>1321</v>
      </c>
    </row>
    <row r="157" spans="1:47" s="2" customFormat="1" ht="12">
      <c r="A157" s="40"/>
      <c r="B157" s="41"/>
      <c r="C157" s="42"/>
      <c r="D157" s="230" t="s">
        <v>161</v>
      </c>
      <c r="E157" s="42"/>
      <c r="F157" s="231" t="s">
        <v>1322</v>
      </c>
      <c r="G157" s="42"/>
      <c r="H157" s="42"/>
      <c r="I157" s="232"/>
      <c r="J157" s="42"/>
      <c r="K157" s="42"/>
      <c r="L157" s="46"/>
      <c r="M157" s="233"/>
      <c r="N157" s="234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161</v>
      </c>
      <c r="AU157" s="19" t="s">
        <v>81</v>
      </c>
    </row>
    <row r="158" spans="1:51" s="13" customFormat="1" ht="12">
      <c r="A158" s="13"/>
      <c r="B158" s="235"/>
      <c r="C158" s="236"/>
      <c r="D158" s="230" t="s">
        <v>163</v>
      </c>
      <c r="E158" s="237" t="s">
        <v>19</v>
      </c>
      <c r="F158" s="238" t="s">
        <v>1323</v>
      </c>
      <c r="G158" s="236"/>
      <c r="H158" s="237" t="s">
        <v>19</v>
      </c>
      <c r="I158" s="239"/>
      <c r="J158" s="236"/>
      <c r="K158" s="236"/>
      <c r="L158" s="240"/>
      <c r="M158" s="241"/>
      <c r="N158" s="242"/>
      <c r="O158" s="242"/>
      <c r="P158" s="242"/>
      <c r="Q158" s="242"/>
      <c r="R158" s="242"/>
      <c r="S158" s="242"/>
      <c r="T158" s="24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4" t="s">
        <v>163</v>
      </c>
      <c r="AU158" s="244" t="s">
        <v>81</v>
      </c>
      <c r="AV158" s="13" t="s">
        <v>79</v>
      </c>
      <c r="AW158" s="13" t="s">
        <v>36</v>
      </c>
      <c r="AX158" s="13" t="s">
        <v>73</v>
      </c>
      <c r="AY158" s="244" t="s">
        <v>152</v>
      </c>
    </row>
    <row r="159" spans="1:51" s="14" customFormat="1" ht="12">
      <c r="A159" s="14"/>
      <c r="B159" s="245"/>
      <c r="C159" s="246"/>
      <c r="D159" s="230" t="s">
        <v>163</v>
      </c>
      <c r="E159" s="247" t="s">
        <v>19</v>
      </c>
      <c r="F159" s="248" t="s">
        <v>1324</v>
      </c>
      <c r="G159" s="246"/>
      <c r="H159" s="249">
        <v>0.3</v>
      </c>
      <c r="I159" s="250"/>
      <c r="J159" s="246"/>
      <c r="K159" s="246"/>
      <c r="L159" s="251"/>
      <c r="M159" s="252"/>
      <c r="N159" s="253"/>
      <c r="O159" s="253"/>
      <c r="P159" s="253"/>
      <c r="Q159" s="253"/>
      <c r="R159" s="253"/>
      <c r="S159" s="253"/>
      <c r="T159" s="25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5" t="s">
        <v>163</v>
      </c>
      <c r="AU159" s="255" t="s">
        <v>81</v>
      </c>
      <c r="AV159" s="14" t="s">
        <v>81</v>
      </c>
      <c r="AW159" s="14" t="s">
        <v>36</v>
      </c>
      <c r="AX159" s="14" t="s">
        <v>79</v>
      </c>
      <c r="AY159" s="255" t="s">
        <v>152</v>
      </c>
    </row>
    <row r="160" spans="1:65" s="2" customFormat="1" ht="14.4" customHeight="1">
      <c r="A160" s="40"/>
      <c r="B160" s="41"/>
      <c r="C160" s="217" t="s">
        <v>237</v>
      </c>
      <c r="D160" s="217" t="s">
        <v>154</v>
      </c>
      <c r="E160" s="218" t="s">
        <v>1365</v>
      </c>
      <c r="F160" s="219" t="s">
        <v>1366</v>
      </c>
      <c r="G160" s="220" t="s">
        <v>212</v>
      </c>
      <c r="H160" s="221">
        <v>2</v>
      </c>
      <c r="I160" s="222"/>
      <c r="J160" s="223">
        <f>ROUND(I160*H160,2)</f>
        <v>0</v>
      </c>
      <c r="K160" s="219" t="s">
        <v>158</v>
      </c>
      <c r="L160" s="46"/>
      <c r="M160" s="224" t="s">
        <v>19</v>
      </c>
      <c r="N160" s="225" t="s">
        <v>44</v>
      </c>
      <c r="O160" s="86"/>
      <c r="P160" s="226">
        <f>O160*H160</f>
        <v>0</v>
      </c>
      <c r="Q160" s="226">
        <v>0</v>
      </c>
      <c r="R160" s="226">
        <f>Q160*H160</f>
        <v>0</v>
      </c>
      <c r="S160" s="226">
        <v>0</v>
      </c>
      <c r="T160" s="227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28" t="s">
        <v>159</v>
      </c>
      <c r="AT160" s="228" t="s">
        <v>154</v>
      </c>
      <c r="AU160" s="228" t="s">
        <v>81</v>
      </c>
      <c r="AY160" s="19" t="s">
        <v>152</v>
      </c>
      <c r="BE160" s="229">
        <f>IF(N160="základní",J160,0)</f>
        <v>0</v>
      </c>
      <c r="BF160" s="229">
        <f>IF(N160="snížená",J160,0)</f>
        <v>0</v>
      </c>
      <c r="BG160" s="229">
        <f>IF(N160="zákl. přenesená",J160,0)</f>
        <v>0</v>
      </c>
      <c r="BH160" s="229">
        <f>IF(N160="sníž. přenesená",J160,0)</f>
        <v>0</v>
      </c>
      <c r="BI160" s="229">
        <f>IF(N160="nulová",J160,0)</f>
        <v>0</v>
      </c>
      <c r="BJ160" s="19" t="s">
        <v>79</v>
      </c>
      <c r="BK160" s="229">
        <f>ROUND(I160*H160,2)</f>
        <v>0</v>
      </c>
      <c r="BL160" s="19" t="s">
        <v>159</v>
      </c>
      <c r="BM160" s="228" t="s">
        <v>1367</v>
      </c>
    </row>
    <row r="161" spans="1:47" s="2" customFormat="1" ht="12">
      <c r="A161" s="40"/>
      <c r="B161" s="41"/>
      <c r="C161" s="42"/>
      <c r="D161" s="230" t="s">
        <v>161</v>
      </c>
      <c r="E161" s="42"/>
      <c r="F161" s="231" t="s">
        <v>1368</v>
      </c>
      <c r="G161" s="42"/>
      <c r="H161" s="42"/>
      <c r="I161" s="232"/>
      <c r="J161" s="42"/>
      <c r="K161" s="42"/>
      <c r="L161" s="46"/>
      <c r="M161" s="233"/>
      <c r="N161" s="234"/>
      <c r="O161" s="86"/>
      <c r="P161" s="86"/>
      <c r="Q161" s="86"/>
      <c r="R161" s="86"/>
      <c r="S161" s="86"/>
      <c r="T161" s="87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9" t="s">
        <v>161</v>
      </c>
      <c r="AU161" s="19" t="s">
        <v>81</v>
      </c>
    </row>
    <row r="162" spans="1:51" s="13" customFormat="1" ht="12">
      <c r="A162" s="13"/>
      <c r="B162" s="235"/>
      <c r="C162" s="236"/>
      <c r="D162" s="230" t="s">
        <v>163</v>
      </c>
      <c r="E162" s="237" t="s">
        <v>19</v>
      </c>
      <c r="F162" s="238" t="s">
        <v>803</v>
      </c>
      <c r="G162" s="236"/>
      <c r="H162" s="237" t="s">
        <v>19</v>
      </c>
      <c r="I162" s="239"/>
      <c r="J162" s="236"/>
      <c r="K162" s="236"/>
      <c r="L162" s="240"/>
      <c r="M162" s="241"/>
      <c r="N162" s="242"/>
      <c r="O162" s="242"/>
      <c r="P162" s="242"/>
      <c r="Q162" s="242"/>
      <c r="R162" s="242"/>
      <c r="S162" s="242"/>
      <c r="T162" s="24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4" t="s">
        <v>163</v>
      </c>
      <c r="AU162" s="244" t="s">
        <v>81</v>
      </c>
      <c r="AV162" s="13" t="s">
        <v>79</v>
      </c>
      <c r="AW162" s="13" t="s">
        <v>36</v>
      </c>
      <c r="AX162" s="13" t="s">
        <v>73</v>
      </c>
      <c r="AY162" s="244" t="s">
        <v>152</v>
      </c>
    </row>
    <row r="163" spans="1:51" s="13" customFormat="1" ht="12">
      <c r="A163" s="13"/>
      <c r="B163" s="235"/>
      <c r="C163" s="236"/>
      <c r="D163" s="230" t="s">
        <v>163</v>
      </c>
      <c r="E163" s="237" t="s">
        <v>19</v>
      </c>
      <c r="F163" s="238" t="s">
        <v>1363</v>
      </c>
      <c r="G163" s="236"/>
      <c r="H163" s="237" t="s">
        <v>19</v>
      </c>
      <c r="I163" s="239"/>
      <c r="J163" s="236"/>
      <c r="K163" s="236"/>
      <c r="L163" s="240"/>
      <c r="M163" s="241"/>
      <c r="N163" s="242"/>
      <c r="O163" s="242"/>
      <c r="P163" s="242"/>
      <c r="Q163" s="242"/>
      <c r="R163" s="242"/>
      <c r="S163" s="242"/>
      <c r="T163" s="24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4" t="s">
        <v>163</v>
      </c>
      <c r="AU163" s="244" t="s">
        <v>81</v>
      </c>
      <c r="AV163" s="13" t="s">
        <v>79</v>
      </c>
      <c r="AW163" s="13" t="s">
        <v>36</v>
      </c>
      <c r="AX163" s="13" t="s">
        <v>73</v>
      </c>
      <c r="AY163" s="244" t="s">
        <v>152</v>
      </c>
    </row>
    <row r="164" spans="1:51" s="14" customFormat="1" ht="12">
      <c r="A164" s="14"/>
      <c r="B164" s="245"/>
      <c r="C164" s="246"/>
      <c r="D164" s="230" t="s">
        <v>163</v>
      </c>
      <c r="E164" s="247" t="s">
        <v>19</v>
      </c>
      <c r="F164" s="248" t="s">
        <v>81</v>
      </c>
      <c r="G164" s="246"/>
      <c r="H164" s="249">
        <v>2</v>
      </c>
      <c r="I164" s="250"/>
      <c r="J164" s="246"/>
      <c r="K164" s="246"/>
      <c r="L164" s="251"/>
      <c r="M164" s="252"/>
      <c r="N164" s="253"/>
      <c r="O164" s="253"/>
      <c r="P164" s="253"/>
      <c r="Q164" s="253"/>
      <c r="R164" s="253"/>
      <c r="S164" s="253"/>
      <c r="T164" s="25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5" t="s">
        <v>163</v>
      </c>
      <c r="AU164" s="255" t="s">
        <v>81</v>
      </c>
      <c r="AV164" s="14" t="s">
        <v>81</v>
      </c>
      <c r="AW164" s="14" t="s">
        <v>36</v>
      </c>
      <c r="AX164" s="14" t="s">
        <v>79</v>
      </c>
      <c r="AY164" s="255" t="s">
        <v>152</v>
      </c>
    </row>
    <row r="165" spans="1:65" s="2" customFormat="1" ht="14.4" customHeight="1">
      <c r="A165" s="40"/>
      <c r="B165" s="41"/>
      <c r="C165" s="217" t="s">
        <v>347</v>
      </c>
      <c r="D165" s="217" t="s">
        <v>154</v>
      </c>
      <c r="E165" s="218" t="s">
        <v>1369</v>
      </c>
      <c r="F165" s="219" t="s">
        <v>1370</v>
      </c>
      <c r="G165" s="220" t="s">
        <v>212</v>
      </c>
      <c r="H165" s="221">
        <v>2</v>
      </c>
      <c r="I165" s="222"/>
      <c r="J165" s="223">
        <f>ROUND(I165*H165,2)</f>
        <v>0</v>
      </c>
      <c r="K165" s="219" t="s">
        <v>158</v>
      </c>
      <c r="L165" s="46"/>
      <c r="M165" s="224" t="s">
        <v>19</v>
      </c>
      <c r="N165" s="225" t="s">
        <v>44</v>
      </c>
      <c r="O165" s="86"/>
      <c r="P165" s="226">
        <f>O165*H165</f>
        <v>0</v>
      </c>
      <c r="Q165" s="226">
        <v>0</v>
      </c>
      <c r="R165" s="226">
        <f>Q165*H165</f>
        <v>0</v>
      </c>
      <c r="S165" s="226">
        <v>0</v>
      </c>
      <c r="T165" s="227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28" t="s">
        <v>159</v>
      </c>
      <c r="AT165" s="228" t="s">
        <v>154</v>
      </c>
      <c r="AU165" s="228" t="s">
        <v>81</v>
      </c>
      <c r="AY165" s="19" t="s">
        <v>152</v>
      </c>
      <c r="BE165" s="229">
        <f>IF(N165="základní",J165,0)</f>
        <v>0</v>
      </c>
      <c r="BF165" s="229">
        <f>IF(N165="snížená",J165,0)</f>
        <v>0</v>
      </c>
      <c r="BG165" s="229">
        <f>IF(N165="zákl. přenesená",J165,0)</f>
        <v>0</v>
      </c>
      <c r="BH165" s="229">
        <f>IF(N165="sníž. přenesená",J165,0)</f>
        <v>0</v>
      </c>
      <c r="BI165" s="229">
        <f>IF(N165="nulová",J165,0)</f>
        <v>0</v>
      </c>
      <c r="BJ165" s="19" t="s">
        <v>79</v>
      </c>
      <c r="BK165" s="229">
        <f>ROUND(I165*H165,2)</f>
        <v>0</v>
      </c>
      <c r="BL165" s="19" t="s">
        <v>159</v>
      </c>
      <c r="BM165" s="228" t="s">
        <v>1371</v>
      </c>
    </row>
    <row r="166" spans="1:47" s="2" customFormat="1" ht="12">
      <c r="A166" s="40"/>
      <c r="B166" s="41"/>
      <c r="C166" s="42"/>
      <c r="D166" s="230" t="s">
        <v>161</v>
      </c>
      <c r="E166" s="42"/>
      <c r="F166" s="231" t="s">
        <v>1372</v>
      </c>
      <c r="G166" s="42"/>
      <c r="H166" s="42"/>
      <c r="I166" s="232"/>
      <c r="J166" s="42"/>
      <c r="K166" s="42"/>
      <c r="L166" s="46"/>
      <c r="M166" s="233"/>
      <c r="N166" s="234"/>
      <c r="O166" s="86"/>
      <c r="P166" s="86"/>
      <c r="Q166" s="86"/>
      <c r="R166" s="86"/>
      <c r="S166" s="86"/>
      <c r="T166" s="87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T166" s="19" t="s">
        <v>161</v>
      </c>
      <c r="AU166" s="19" t="s">
        <v>81</v>
      </c>
    </row>
    <row r="167" spans="1:51" s="13" customFormat="1" ht="12">
      <c r="A167" s="13"/>
      <c r="B167" s="235"/>
      <c r="C167" s="236"/>
      <c r="D167" s="230" t="s">
        <v>163</v>
      </c>
      <c r="E167" s="237" t="s">
        <v>19</v>
      </c>
      <c r="F167" s="238" t="s">
        <v>803</v>
      </c>
      <c r="G167" s="236"/>
      <c r="H167" s="237" t="s">
        <v>19</v>
      </c>
      <c r="I167" s="239"/>
      <c r="J167" s="236"/>
      <c r="K167" s="236"/>
      <c r="L167" s="240"/>
      <c r="M167" s="241"/>
      <c r="N167" s="242"/>
      <c r="O167" s="242"/>
      <c r="P167" s="242"/>
      <c r="Q167" s="242"/>
      <c r="R167" s="242"/>
      <c r="S167" s="242"/>
      <c r="T167" s="24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4" t="s">
        <v>163</v>
      </c>
      <c r="AU167" s="244" t="s">
        <v>81</v>
      </c>
      <c r="AV167" s="13" t="s">
        <v>79</v>
      </c>
      <c r="AW167" s="13" t="s">
        <v>36</v>
      </c>
      <c r="AX167" s="13" t="s">
        <v>73</v>
      </c>
      <c r="AY167" s="244" t="s">
        <v>152</v>
      </c>
    </row>
    <row r="168" spans="1:51" s="13" customFormat="1" ht="12">
      <c r="A168" s="13"/>
      <c r="B168" s="235"/>
      <c r="C168" s="236"/>
      <c r="D168" s="230" t="s">
        <v>163</v>
      </c>
      <c r="E168" s="237" t="s">
        <v>19</v>
      </c>
      <c r="F168" s="238" t="s">
        <v>1363</v>
      </c>
      <c r="G168" s="236"/>
      <c r="H168" s="237" t="s">
        <v>19</v>
      </c>
      <c r="I168" s="239"/>
      <c r="J168" s="236"/>
      <c r="K168" s="236"/>
      <c r="L168" s="240"/>
      <c r="M168" s="241"/>
      <c r="N168" s="242"/>
      <c r="O168" s="242"/>
      <c r="P168" s="242"/>
      <c r="Q168" s="242"/>
      <c r="R168" s="242"/>
      <c r="S168" s="242"/>
      <c r="T168" s="24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4" t="s">
        <v>163</v>
      </c>
      <c r="AU168" s="244" t="s">
        <v>81</v>
      </c>
      <c r="AV168" s="13" t="s">
        <v>79</v>
      </c>
      <c r="AW168" s="13" t="s">
        <v>36</v>
      </c>
      <c r="AX168" s="13" t="s">
        <v>73</v>
      </c>
      <c r="AY168" s="244" t="s">
        <v>152</v>
      </c>
    </row>
    <row r="169" spans="1:51" s="14" customFormat="1" ht="12">
      <c r="A169" s="14"/>
      <c r="B169" s="245"/>
      <c r="C169" s="246"/>
      <c r="D169" s="230" t="s">
        <v>163</v>
      </c>
      <c r="E169" s="247" t="s">
        <v>19</v>
      </c>
      <c r="F169" s="248" t="s">
        <v>81</v>
      </c>
      <c r="G169" s="246"/>
      <c r="H169" s="249">
        <v>2</v>
      </c>
      <c r="I169" s="250"/>
      <c r="J169" s="246"/>
      <c r="K169" s="246"/>
      <c r="L169" s="251"/>
      <c r="M169" s="252"/>
      <c r="N169" s="253"/>
      <c r="O169" s="253"/>
      <c r="P169" s="253"/>
      <c r="Q169" s="253"/>
      <c r="R169" s="253"/>
      <c r="S169" s="253"/>
      <c r="T169" s="25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5" t="s">
        <v>163</v>
      </c>
      <c r="AU169" s="255" t="s">
        <v>81</v>
      </c>
      <c r="AV169" s="14" t="s">
        <v>81</v>
      </c>
      <c r="AW169" s="14" t="s">
        <v>36</v>
      </c>
      <c r="AX169" s="14" t="s">
        <v>79</v>
      </c>
      <c r="AY169" s="255" t="s">
        <v>152</v>
      </c>
    </row>
    <row r="170" spans="1:65" s="2" customFormat="1" ht="14.4" customHeight="1">
      <c r="A170" s="40"/>
      <c r="B170" s="41"/>
      <c r="C170" s="217" t="s">
        <v>249</v>
      </c>
      <c r="D170" s="217" t="s">
        <v>154</v>
      </c>
      <c r="E170" s="218" t="s">
        <v>1325</v>
      </c>
      <c r="F170" s="219" t="s">
        <v>1326</v>
      </c>
      <c r="G170" s="220" t="s">
        <v>212</v>
      </c>
      <c r="H170" s="221">
        <v>2</v>
      </c>
      <c r="I170" s="222"/>
      <c r="J170" s="223">
        <f>ROUND(I170*H170,2)</f>
        <v>0</v>
      </c>
      <c r="K170" s="219" t="s">
        <v>19</v>
      </c>
      <c r="L170" s="46"/>
      <c r="M170" s="224" t="s">
        <v>19</v>
      </c>
      <c r="N170" s="225" t="s">
        <v>44</v>
      </c>
      <c r="O170" s="86"/>
      <c r="P170" s="226">
        <f>O170*H170</f>
        <v>0</v>
      </c>
      <c r="Q170" s="226">
        <v>0</v>
      </c>
      <c r="R170" s="226">
        <f>Q170*H170</f>
        <v>0</v>
      </c>
      <c r="S170" s="226">
        <v>0</v>
      </c>
      <c r="T170" s="227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28" t="s">
        <v>159</v>
      </c>
      <c r="AT170" s="228" t="s">
        <v>154</v>
      </c>
      <c r="AU170" s="228" t="s">
        <v>81</v>
      </c>
      <c r="AY170" s="19" t="s">
        <v>152</v>
      </c>
      <c r="BE170" s="229">
        <f>IF(N170="základní",J170,0)</f>
        <v>0</v>
      </c>
      <c r="BF170" s="229">
        <f>IF(N170="snížená",J170,0)</f>
        <v>0</v>
      </c>
      <c r="BG170" s="229">
        <f>IF(N170="zákl. přenesená",J170,0)</f>
        <v>0</v>
      </c>
      <c r="BH170" s="229">
        <f>IF(N170="sníž. přenesená",J170,0)</f>
        <v>0</v>
      </c>
      <c r="BI170" s="229">
        <f>IF(N170="nulová",J170,0)</f>
        <v>0</v>
      </c>
      <c r="BJ170" s="19" t="s">
        <v>79</v>
      </c>
      <c r="BK170" s="229">
        <f>ROUND(I170*H170,2)</f>
        <v>0</v>
      </c>
      <c r="BL170" s="19" t="s">
        <v>159</v>
      </c>
      <c r="BM170" s="228" t="s">
        <v>1327</v>
      </c>
    </row>
    <row r="171" spans="1:47" s="2" customFormat="1" ht="12">
      <c r="A171" s="40"/>
      <c r="B171" s="41"/>
      <c r="C171" s="42"/>
      <c r="D171" s="230" t="s">
        <v>161</v>
      </c>
      <c r="E171" s="42"/>
      <c r="F171" s="231" t="s">
        <v>1326</v>
      </c>
      <c r="G171" s="42"/>
      <c r="H171" s="42"/>
      <c r="I171" s="232"/>
      <c r="J171" s="42"/>
      <c r="K171" s="42"/>
      <c r="L171" s="46"/>
      <c r="M171" s="233"/>
      <c r="N171" s="234"/>
      <c r="O171" s="86"/>
      <c r="P171" s="86"/>
      <c r="Q171" s="86"/>
      <c r="R171" s="86"/>
      <c r="S171" s="86"/>
      <c r="T171" s="87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9" t="s">
        <v>161</v>
      </c>
      <c r="AU171" s="19" t="s">
        <v>81</v>
      </c>
    </row>
    <row r="172" spans="1:51" s="13" customFormat="1" ht="12">
      <c r="A172" s="13"/>
      <c r="B172" s="235"/>
      <c r="C172" s="236"/>
      <c r="D172" s="230" t="s">
        <v>163</v>
      </c>
      <c r="E172" s="237" t="s">
        <v>19</v>
      </c>
      <c r="F172" s="238" t="s">
        <v>803</v>
      </c>
      <c r="G172" s="236"/>
      <c r="H172" s="237" t="s">
        <v>19</v>
      </c>
      <c r="I172" s="239"/>
      <c r="J172" s="236"/>
      <c r="K172" s="236"/>
      <c r="L172" s="240"/>
      <c r="M172" s="241"/>
      <c r="N172" s="242"/>
      <c r="O172" s="242"/>
      <c r="P172" s="242"/>
      <c r="Q172" s="242"/>
      <c r="R172" s="242"/>
      <c r="S172" s="242"/>
      <c r="T172" s="24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4" t="s">
        <v>163</v>
      </c>
      <c r="AU172" s="244" t="s">
        <v>81</v>
      </c>
      <c r="AV172" s="13" t="s">
        <v>79</v>
      </c>
      <c r="AW172" s="13" t="s">
        <v>36</v>
      </c>
      <c r="AX172" s="13" t="s">
        <v>73</v>
      </c>
      <c r="AY172" s="244" t="s">
        <v>152</v>
      </c>
    </row>
    <row r="173" spans="1:51" s="13" customFormat="1" ht="12">
      <c r="A173" s="13"/>
      <c r="B173" s="235"/>
      <c r="C173" s="236"/>
      <c r="D173" s="230" t="s">
        <v>163</v>
      </c>
      <c r="E173" s="237" t="s">
        <v>19</v>
      </c>
      <c r="F173" s="238" t="s">
        <v>1359</v>
      </c>
      <c r="G173" s="236"/>
      <c r="H173" s="237" t="s">
        <v>19</v>
      </c>
      <c r="I173" s="239"/>
      <c r="J173" s="236"/>
      <c r="K173" s="236"/>
      <c r="L173" s="240"/>
      <c r="M173" s="241"/>
      <c r="N173" s="242"/>
      <c r="O173" s="242"/>
      <c r="P173" s="242"/>
      <c r="Q173" s="242"/>
      <c r="R173" s="242"/>
      <c r="S173" s="242"/>
      <c r="T173" s="24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4" t="s">
        <v>163</v>
      </c>
      <c r="AU173" s="244" t="s">
        <v>81</v>
      </c>
      <c r="AV173" s="13" t="s">
        <v>79</v>
      </c>
      <c r="AW173" s="13" t="s">
        <v>36</v>
      </c>
      <c r="AX173" s="13" t="s">
        <v>73</v>
      </c>
      <c r="AY173" s="244" t="s">
        <v>152</v>
      </c>
    </row>
    <row r="174" spans="1:51" s="14" customFormat="1" ht="12">
      <c r="A174" s="14"/>
      <c r="B174" s="245"/>
      <c r="C174" s="246"/>
      <c r="D174" s="230" t="s">
        <v>163</v>
      </c>
      <c r="E174" s="247" t="s">
        <v>19</v>
      </c>
      <c r="F174" s="248" t="s">
        <v>81</v>
      </c>
      <c r="G174" s="246"/>
      <c r="H174" s="249">
        <v>2</v>
      </c>
      <c r="I174" s="250"/>
      <c r="J174" s="246"/>
      <c r="K174" s="246"/>
      <c r="L174" s="251"/>
      <c r="M174" s="252"/>
      <c r="N174" s="253"/>
      <c r="O174" s="253"/>
      <c r="P174" s="253"/>
      <c r="Q174" s="253"/>
      <c r="R174" s="253"/>
      <c r="S174" s="253"/>
      <c r="T174" s="25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5" t="s">
        <v>163</v>
      </c>
      <c r="AU174" s="255" t="s">
        <v>81</v>
      </c>
      <c r="AV174" s="14" t="s">
        <v>81</v>
      </c>
      <c r="AW174" s="14" t="s">
        <v>36</v>
      </c>
      <c r="AX174" s="14" t="s">
        <v>73</v>
      </c>
      <c r="AY174" s="255" t="s">
        <v>152</v>
      </c>
    </row>
    <row r="175" spans="1:51" s="15" customFormat="1" ht="12">
      <c r="A175" s="15"/>
      <c r="B175" s="256"/>
      <c r="C175" s="257"/>
      <c r="D175" s="230" t="s">
        <v>163</v>
      </c>
      <c r="E175" s="258" t="s">
        <v>19</v>
      </c>
      <c r="F175" s="259" t="s">
        <v>167</v>
      </c>
      <c r="G175" s="257"/>
      <c r="H175" s="260">
        <v>2</v>
      </c>
      <c r="I175" s="261"/>
      <c r="J175" s="257"/>
      <c r="K175" s="257"/>
      <c r="L175" s="262"/>
      <c r="M175" s="263"/>
      <c r="N175" s="264"/>
      <c r="O175" s="264"/>
      <c r="P175" s="264"/>
      <c r="Q175" s="264"/>
      <c r="R175" s="264"/>
      <c r="S175" s="264"/>
      <c r="T175" s="26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66" t="s">
        <v>163</v>
      </c>
      <c r="AU175" s="266" t="s">
        <v>81</v>
      </c>
      <c r="AV175" s="15" t="s">
        <v>159</v>
      </c>
      <c r="AW175" s="15" t="s">
        <v>36</v>
      </c>
      <c r="AX175" s="15" t="s">
        <v>79</v>
      </c>
      <c r="AY175" s="266" t="s">
        <v>152</v>
      </c>
    </row>
    <row r="176" spans="1:65" s="2" customFormat="1" ht="14.4" customHeight="1">
      <c r="A176" s="40"/>
      <c r="B176" s="41"/>
      <c r="C176" s="217" t="s">
        <v>8</v>
      </c>
      <c r="D176" s="217" t="s">
        <v>154</v>
      </c>
      <c r="E176" s="218" t="s">
        <v>855</v>
      </c>
      <c r="F176" s="219" t="s">
        <v>856</v>
      </c>
      <c r="G176" s="220" t="s">
        <v>212</v>
      </c>
      <c r="H176" s="221">
        <v>0.5</v>
      </c>
      <c r="I176" s="222"/>
      <c r="J176" s="223">
        <f>ROUND(I176*H176,2)</f>
        <v>0</v>
      </c>
      <c r="K176" s="219" t="s">
        <v>19</v>
      </c>
      <c r="L176" s="46"/>
      <c r="M176" s="224" t="s">
        <v>19</v>
      </c>
      <c r="N176" s="225" t="s">
        <v>44</v>
      </c>
      <c r="O176" s="86"/>
      <c r="P176" s="226">
        <f>O176*H176</f>
        <v>0</v>
      </c>
      <c r="Q176" s="226">
        <v>0.00208</v>
      </c>
      <c r="R176" s="226">
        <f>Q176*H176</f>
        <v>0.00104</v>
      </c>
      <c r="S176" s="226">
        <v>0</v>
      </c>
      <c r="T176" s="227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28" t="s">
        <v>159</v>
      </c>
      <c r="AT176" s="228" t="s">
        <v>154</v>
      </c>
      <c r="AU176" s="228" t="s">
        <v>81</v>
      </c>
      <c r="AY176" s="19" t="s">
        <v>152</v>
      </c>
      <c r="BE176" s="229">
        <f>IF(N176="základní",J176,0)</f>
        <v>0</v>
      </c>
      <c r="BF176" s="229">
        <f>IF(N176="snížená",J176,0)</f>
        <v>0</v>
      </c>
      <c r="BG176" s="229">
        <f>IF(N176="zákl. přenesená",J176,0)</f>
        <v>0</v>
      </c>
      <c r="BH176" s="229">
        <f>IF(N176="sníž. přenesená",J176,0)</f>
        <v>0</v>
      </c>
      <c r="BI176" s="229">
        <f>IF(N176="nulová",J176,0)</f>
        <v>0</v>
      </c>
      <c r="BJ176" s="19" t="s">
        <v>79</v>
      </c>
      <c r="BK176" s="229">
        <f>ROUND(I176*H176,2)</f>
        <v>0</v>
      </c>
      <c r="BL176" s="19" t="s">
        <v>159</v>
      </c>
      <c r="BM176" s="228" t="s">
        <v>1328</v>
      </c>
    </row>
    <row r="177" spans="1:47" s="2" customFormat="1" ht="12">
      <c r="A177" s="40"/>
      <c r="B177" s="41"/>
      <c r="C177" s="42"/>
      <c r="D177" s="230" t="s">
        <v>161</v>
      </c>
      <c r="E177" s="42"/>
      <c r="F177" s="231" t="s">
        <v>856</v>
      </c>
      <c r="G177" s="42"/>
      <c r="H177" s="42"/>
      <c r="I177" s="232"/>
      <c r="J177" s="42"/>
      <c r="K177" s="42"/>
      <c r="L177" s="46"/>
      <c r="M177" s="233"/>
      <c r="N177" s="234"/>
      <c r="O177" s="86"/>
      <c r="P177" s="86"/>
      <c r="Q177" s="86"/>
      <c r="R177" s="86"/>
      <c r="S177" s="86"/>
      <c r="T177" s="87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9" t="s">
        <v>161</v>
      </c>
      <c r="AU177" s="19" t="s">
        <v>81</v>
      </c>
    </row>
    <row r="178" spans="1:51" s="13" customFormat="1" ht="12">
      <c r="A178" s="13"/>
      <c r="B178" s="235"/>
      <c r="C178" s="236"/>
      <c r="D178" s="230" t="s">
        <v>163</v>
      </c>
      <c r="E178" s="237" t="s">
        <v>19</v>
      </c>
      <c r="F178" s="238" t="s">
        <v>803</v>
      </c>
      <c r="G178" s="236"/>
      <c r="H178" s="237" t="s">
        <v>19</v>
      </c>
      <c r="I178" s="239"/>
      <c r="J178" s="236"/>
      <c r="K178" s="236"/>
      <c r="L178" s="240"/>
      <c r="M178" s="241"/>
      <c r="N178" s="242"/>
      <c r="O178" s="242"/>
      <c r="P178" s="242"/>
      <c r="Q178" s="242"/>
      <c r="R178" s="242"/>
      <c r="S178" s="242"/>
      <c r="T178" s="24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4" t="s">
        <v>163</v>
      </c>
      <c r="AU178" s="244" t="s">
        <v>81</v>
      </c>
      <c r="AV178" s="13" t="s">
        <v>79</v>
      </c>
      <c r="AW178" s="13" t="s">
        <v>36</v>
      </c>
      <c r="AX178" s="13" t="s">
        <v>73</v>
      </c>
      <c r="AY178" s="244" t="s">
        <v>152</v>
      </c>
    </row>
    <row r="179" spans="1:51" s="13" customFormat="1" ht="12">
      <c r="A179" s="13"/>
      <c r="B179" s="235"/>
      <c r="C179" s="236"/>
      <c r="D179" s="230" t="s">
        <v>163</v>
      </c>
      <c r="E179" s="237" t="s">
        <v>19</v>
      </c>
      <c r="F179" s="238" t="s">
        <v>1329</v>
      </c>
      <c r="G179" s="236"/>
      <c r="H179" s="237" t="s">
        <v>19</v>
      </c>
      <c r="I179" s="239"/>
      <c r="J179" s="236"/>
      <c r="K179" s="236"/>
      <c r="L179" s="240"/>
      <c r="M179" s="241"/>
      <c r="N179" s="242"/>
      <c r="O179" s="242"/>
      <c r="P179" s="242"/>
      <c r="Q179" s="242"/>
      <c r="R179" s="242"/>
      <c r="S179" s="242"/>
      <c r="T179" s="24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4" t="s">
        <v>163</v>
      </c>
      <c r="AU179" s="244" t="s">
        <v>81</v>
      </c>
      <c r="AV179" s="13" t="s">
        <v>79</v>
      </c>
      <c r="AW179" s="13" t="s">
        <v>36</v>
      </c>
      <c r="AX179" s="13" t="s">
        <v>73</v>
      </c>
      <c r="AY179" s="244" t="s">
        <v>152</v>
      </c>
    </row>
    <row r="180" spans="1:51" s="14" customFormat="1" ht="12">
      <c r="A180" s="14"/>
      <c r="B180" s="245"/>
      <c r="C180" s="246"/>
      <c r="D180" s="230" t="s">
        <v>163</v>
      </c>
      <c r="E180" s="247" t="s">
        <v>19</v>
      </c>
      <c r="F180" s="248" t="s">
        <v>1324</v>
      </c>
      <c r="G180" s="246"/>
      <c r="H180" s="249">
        <v>0.3</v>
      </c>
      <c r="I180" s="250"/>
      <c r="J180" s="246"/>
      <c r="K180" s="246"/>
      <c r="L180" s="251"/>
      <c r="M180" s="252"/>
      <c r="N180" s="253"/>
      <c r="O180" s="253"/>
      <c r="P180" s="253"/>
      <c r="Q180" s="253"/>
      <c r="R180" s="253"/>
      <c r="S180" s="253"/>
      <c r="T180" s="25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5" t="s">
        <v>163</v>
      </c>
      <c r="AU180" s="255" t="s">
        <v>81</v>
      </c>
      <c r="AV180" s="14" t="s">
        <v>81</v>
      </c>
      <c r="AW180" s="14" t="s">
        <v>36</v>
      </c>
      <c r="AX180" s="14" t="s">
        <v>73</v>
      </c>
      <c r="AY180" s="255" t="s">
        <v>152</v>
      </c>
    </row>
    <row r="181" spans="1:51" s="13" customFormat="1" ht="12">
      <c r="A181" s="13"/>
      <c r="B181" s="235"/>
      <c r="C181" s="236"/>
      <c r="D181" s="230" t="s">
        <v>163</v>
      </c>
      <c r="E181" s="237" t="s">
        <v>19</v>
      </c>
      <c r="F181" s="238" t="s">
        <v>1359</v>
      </c>
      <c r="G181" s="236"/>
      <c r="H181" s="237" t="s">
        <v>19</v>
      </c>
      <c r="I181" s="239"/>
      <c r="J181" s="236"/>
      <c r="K181" s="236"/>
      <c r="L181" s="240"/>
      <c r="M181" s="241"/>
      <c r="N181" s="242"/>
      <c r="O181" s="242"/>
      <c r="P181" s="242"/>
      <c r="Q181" s="242"/>
      <c r="R181" s="242"/>
      <c r="S181" s="242"/>
      <c r="T181" s="24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4" t="s">
        <v>163</v>
      </c>
      <c r="AU181" s="244" t="s">
        <v>81</v>
      </c>
      <c r="AV181" s="13" t="s">
        <v>79</v>
      </c>
      <c r="AW181" s="13" t="s">
        <v>36</v>
      </c>
      <c r="AX181" s="13" t="s">
        <v>73</v>
      </c>
      <c r="AY181" s="244" t="s">
        <v>152</v>
      </c>
    </row>
    <row r="182" spans="1:51" s="14" customFormat="1" ht="12">
      <c r="A182" s="14"/>
      <c r="B182" s="245"/>
      <c r="C182" s="246"/>
      <c r="D182" s="230" t="s">
        <v>163</v>
      </c>
      <c r="E182" s="247" t="s">
        <v>19</v>
      </c>
      <c r="F182" s="248" t="s">
        <v>1330</v>
      </c>
      <c r="G182" s="246"/>
      <c r="H182" s="249">
        <v>0.2</v>
      </c>
      <c r="I182" s="250"/>
      <c r="J182" s="246"/>
      <c r="K182" s="246"/>
      <c r="L182" s="251"/>
      <c r="M182" s="252"/>
      <c r="N182" s="253"/>
      <c r="O182" s="253"/>
      <c r="P182" s="253"/>
      <c r="Q182" s="253"/>
      <c r="R182" s="253"/>
      <c r="S182" s="253"/>
      <c r="T182" s="25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5" t="s">
        <v>163</v>
      </c>
      <c r="AU182" s="255" t="s">
        <v>81</v>
      </c>
      <c r="AV182" s="14" t="s">
        <v>81</v>
      </c>
      <c r="AW182" s="14" t="s">
        <v>36</v>
      </c>
      <c r="AX182" s="14" t="s">
        <v>73</v>
      </c>
      <c r="AY182" s="255" t="s">
        <v>152</v>
      </c>
    </row>
    <row r="183" spans="1:51" s="15" customFormat="1" ht="12">
      <c r="A183" s="15"/>
      <c r="B183" s="256"/>
      <c r="C183" s="257"/>
      <c r="D183" s="230" t="s">
        <v>163</v>
      </c>
      <c r="E183" s="258" t="s">
        <v>19</v>
      </c>
      <c r="F183" s="259" t="s">
        <v>167</v>
      </c>
      <c r="G183" s="257"/>
      <c r="H183" s="260">
        <v>0.5</v>
      </c>
      <c r="I183" s="261"/>
      <c r="J183" s="257"/>
      <c r="K183" s="257"/>
      <c r="L183" s="262"/>
      <c r="M183" s="263"/>
      <c r="N183" s="264"/>
      <c r="O183" s="264"/>
      <c r="P183" s="264"/>
      <c r="Q183" s="264"/>
      <c r="R183" s="264"/>
      <c r="S183" s="264"/>
      <c r="T183" s="26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66" t="s">
        <v>163</v>
      </c>
      <c r="AU183" s="266" t="s">
        <v>81</v>
      </c>
      <c r="AV183" s="15" t="s">
        <v>159</v>
      </c>
      <c r="AW183" s="15" t="s">
        <v>36</v>
      </c>
      <c r="AX183" s="15" t="s">
        <v>79</v>
      </c>
      <c r="AY183" s="266" t="s">
        <v>152</v>
      </c>
    </row>
    <row r="184" spans="1:65" s="2" customFormat="1" ht="14.4" customHeight="1">
      <c r="A184" s="40"/>
      <c r="B184" s="41"/>
      <c r="C184" s="217" t="s">
        <v>255</v>
      </c>
      <c r="D184" s="217" t="s">
        <v>154</v>
      </c>
      <c r="E184" s="218" t="s">
        <v>859</v>
      </c>
      <c r="F184" s="219" t="s">
        <v>860</v>
      </c>
      <c r="G184" s="220" t="s">
        <v>538</v>
      </c>
      <c r="H184" s="221">
        <v>0.5</v>
      </c>
      <c r="I184" s="222"/>
      <c r="J184" s="223">
        <f>ROUND(I184*H184,2)</f>
        <v>0</v>
      </c>
      <c r="K184" s="219" t="s">
        <v>19</v>
      </c>
      <c r="L184" s="46"/>
      <c r="M184" s="224" t="s">
        <v>19</v>
      </c>
      <c r="N184" s="225" t="s">
        <v>44</v>
      </c>
      <c r="O184" s="86"/>
      <c r="P184" s="226">
        <f>O184*H184</f>
        <v>0</v>
      </c>
      <c r="Q184" s="226">
        <v>0</v>
      </c>
      <c r="R184" s="226">
        <f>Q184*H184</f>
        <v>0</v>
      </c>
      <c r="S184" s="226">
        <v>0</v>
      </c>
      <c r="T184" s="227">
        <f>S184*H184</f>
        <v>0</v>
      </c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R184" s="228" t="s">
        <v>159</v>
      </c>
      <c r="AT184" s="228" t="s">
        <v>154</v>
      </c>
      <c r="AU184" s="228" t="s">
        <v>81</v>
      </c>
      <c r="AY184" s="19" t="s">
        <v>152</v>
      </c>
      <c r="BE184" s="229">
        <f>IF(N184="základní",J184,0)</f>
        <v>0</v>
      </c>
      <c r="BF184" s="229">
        <f>IF(N184="snížená",J184,0)</f>
        <v>0</v>
      </c>
      <c r="BG184" s="229">
        <f>IF(N184="zákl. přenesená",J184,0)</f>
        <v>0</v>
      </c>
      <c r="BH184" s="229">
        <f>IF(N184="sníž. přenesená",J184,0)</f>
        <v>0</v>
      </c>
      <c r="BI184" s="229">
        <f>IF(N184="nulová",J184,0)</f>
        <v>0</v>
      </c>
      <c r="BJ184" s="19" t="s">
        <v>79</v>
      </c>
      <c r="BK184" s="229">
        <f>ROUND(I184*H184,2)</f>
        <v>0</v>
      </c>
      <c r="BL184" s="19" t="s">
        <v>159</v>
      </c>
      <c r="BM184" s="228" t="s">
        <v>1331</v>
      </c>
    </row>
    <row r="185" spans="1:47" s="2" customFormat="1" ht="12">
      <c r="A185" s="40"/>
      <c r="B185" s="41"/>
      <c r="C185" s="42"/>
      <c r="D185" s="230" t="s">
        <v>161</v>
      </c>
      <c r="E185" s="42"/>
      <c r="F185" s="231" t="s">
        <v>860</v>
      </c>
      <c r="G185" s="42"/>
      <c r="H185" s="42"/>
      <c r="I185" s="232"/>
      <c r="J185" s="42"/>
      <c r="K185" s="42"/>
      <c r="L185" s="46"/>
      <c r="M185" s="233"/>
      <c r="N185" s="234"/>
      <c r="O185" s="86"/>
      <c r="P185" s="86"/>
      <c r="Q185" s="86"/>
      <c r="R185" s="86"/>
      <c r="S185" s="86"/>
      <c r="T185" s="87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T185" s="19" t="s">
        <v>161</v>
      </c>
      <c r="AU185" s="19" t="s">
        <v>81</v>
      </c>
    </row>
    <row r="186" spans="1:51" s="13" customFormat="1" ht="12">
      <c r="A186" s="13"/>
      <c r="B186" s="235"/>
      <c r="C186" s="236"/>
      <c r="D186" s="230" t="s">
        <v>163</v>
      </c>
      <c r="E186" s="237" t="s">
        <v>19</v>
      </c>
      <c r="F186" s="238" t="s">
        <v>803</v>
      </c>
      <c r="G186" s="236"/>
      <c r="H186" s="237" t="s">
        <v>19</v>
      </c>
      <c r="I186" s="239"/>
      <c r="J186" s="236"/>
      <c r="K186" s="236"/>
      <c r="L186" s="240"/>
      <c r="M186" s="241"/>
      <c r="N186" s="242"/>
      <c r="O186" s="242"/>
      <c r="P186" s="242"/>
      <c r="Q186" s="242"/>
      <c r="R186" s="242"/>
      <c r="S186" s="242"/>
      <c r="T186" s="24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4" t="s">
        <v>163</v>
      </c>
      <c r="AU186" s="244" t="s">
        <v>81</v>
      </c>
      <c r="AV186" s="13" t="s">
        <v>79</v>
      </c>
      <c r="AW186" s="13" t="s">
        <v>36</v>
      </c>
      <c r="AX186" s="13" t="s">
        <v>73</v>
      </c>
      <c r="AY186" s="244" t="s">
        <v>152</v>
      </c>
    </row>
    <row r="187" spans="1:51" s="13" customFormat="1" ht="12">
      <c r="A187" s="13"/>
      <c r="B187" s="235"/>
      <c r="C187" s="236"/>
      <c r="D187" s="230" t="s">
        <v>163</v>
      </c>
      <c r="E187" s="237" t="s">
        <v>19</v>
      </c>
      <c r="F187" s="238" t="s">
        <v>1359</v>
      </c>
      <c r="G187" s="236"/>
      <c r="H187" s="237" t="s">
        <v>19</v>
      </c>
      <c r="I187" s="239"/>
      <c r="J187" s="236"/>
      <c r="K187" s="236"/>
      <c r="L187" s="240"/>
      <c r="M187" s="241"/>
      <c r="N187" s="242"/>
      <c r="O187" s="242"/>
      <c r="P187" s="242"/>
      <c r="Q187" s="242"/>
      <c r="R187" s="242"/>
      <c r="S187" s="242"/>
      <c r="T187" s="24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4" t="s">
        <v>163</v>
      </c>
      <c r="AU187" s="244" t="s">
        <v>81</v>
      </c>
      <c r="AV187" s="13" t="s">
        <v>79</v>
      </c>
      <c r="AW187" s="13" t="s">
        <v>36</v>
      </c>
      <c r="AX187" s="13" t="s">
        <v>73</v>
      </c>
      <c r="AY187" s="244" t="s">
        <v>152</v>
      </c>
    </row>
    <row r="188" spans="1:51" s="14" customFormat="1" ht="12">
      <c r="A188" s="14"/>
      <c r="B188" s="245"/>
      <c r="C188" s="246"/>
      <c r="D188" s="230" t="s">
        <v>163</v>
      </c>
      <c r="E188" s="247" t="s">
        <v>19</v>
      </c>
      <c r="F188" s="248" t="s">
        <v>883</v>
      </c>
      <c r="G188" s="246"/>
      <c r="H188" s="249">
        <v>0.1</v>
      </c>
      <c r="I188" s="250"/>
      <c r="J188" s="246"/>
      <c r="K188" s="246"/>
      <c r="L188" s="251"/>
      <c r="M188" s="252"/>
      <c r="N188" s="253"/>
      <c r="O188" s="253"/>
      <c r="P188" s="253"/>
      <c r="Q188" s="253"/>
      <c r="R188" s="253"/>
      <c r="S188" s="253"/>
      <c r="T188" s="25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5" t="s">
        <v>163</v>
      </c>
      <c r="AU188" s="255" t="s">
        <v>81</v>
      </c>
      <c r="AV188" s="14" t="s">
        <v>81</v>
      </c>
      <c r="AW188" s="14" t="s">
        <v>36</v>
      </c>
      <c r="AX188" s="14" t="s">
        <v>73</v>
      </c>
      <c r="AY188" s="255" t="s">
        <v>152</v>
      </c>
    </row>
    <row r="189" spans="1:51" s="16" customFormat="1" ht="12">
      <c r="A189" s="16"/>
      <c r="B189" s="281"/>
      <c r="C189" s="282"/>
      <c r="D189" s="230" t="s">
        <v>163</v>
      </c>
      <c r="E189" s="283" t="s">
        <v>19</v>
      </c>
      <c r="F189" s="284" t="s">
        <v>741</v>
      </c>
      <c r="G189" s="282"/>
      <c r="H189" s="285">
        <v>0.1</v>
      </c>
      <c r="I189" s="286"/>
      <c r="J189" s="282"/>
      <c r="K189" s="282"/>
      <c r="L189" s="287"/>
      <c r="M189" s="288"/>
      <c r="N189" s="289"/>
      <c r="O189" s="289"/>
      <c r="P189" s="289"/>
      <c r="Q189" s="289"/>
      <c r="R189" s="289"/>
      <c r="S189" s="289"/>
      <c r="T189" s="290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T189" s="291" t="s">
        <v>163</v>
      </c>
      <c r="AU189" s="291" t="s">
        <v>81</v>
      </c>
      <c r="AV189" s="16" t="s">
        <v>92</v>
      </c>
      <c r="AW189" s="16" t="s">
        <v>36</v>
      </c>
      <c r="AX189" s="16" t="s">
        <v>73</v>
      </c>
      <c r="AY189" s="291" t="s">
        <v>152</v>
      </c>
    </row>
    <row r="190" spans="1:51" s="13" customFormat="1" ht="12">
      <c r="A190" s="13"/>
      <c r="B190" s="235"/>
      <c r="C190" s="236"/>
      <c r="D190" s="230" t="s">
        <v>163</v>
      </c>
      <c r="E190" s="237" t="s">
        <v>19</v>
      </c>
      <c r="F190" s="238" t="s">
        <v>1332</v>
      </c>
      <c r="G190" s="236"/>
      <c r="H190" s="237" t="s">
        <v>19</v>
      </c>
      <c r="I190" s="239"/>
      <c r="J190" s="236"/>
      <c r="K190" s="236"/>
      <c r="L190" s="240"/>
      <c r="M190" s="241"/>
      <c r="N190" s="242"/>
      <c r="O190" s="242"/>
      <c r="P190" s="242"/>
      <c r="Q190" s="242"/>
      <c r="R190" s="242"/>
      <c r="S190" s="242"/>
      <c r="T190" s="24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4" t="s">
        <v>163</v>
      </c>
      <c r="AU190" s="244" t="s">
        <v>81</v>
      </c>
      <c r="AV190" s="13" t="s">
        <v>79</v>
      </c>
      <c r="AW190" s="13" t="s">
        <v>36</v>
      </c>
      <c r="AX190" s="13" t="s">
        <v>73</v>
      </c>
      <c r="AY190" s="244" t="s">
        <v>152</v>
      </c>
    </row>
    <row r="191" spans="1:51" s="14" customFormat="1" ht="12">
      <c r="A191" s="14"/>
      <c r="B191" s="245"/>
      <c r="C191" s="246"/>
      <c r="D191" s="230" t="s">
        <v>163</v>
      </c>
      <c r="E191" s="247" t="s">
        <v>19</v>
      </c>
      <c r="F191" s="248" t="s">
        <v>1333</v>
      </c>
      <c r="G191" s="246"/>
      <c r="H191" s="249">
        <v>0.5</v>
      </c>
      <c r="I191" s="250"/>
      <c r="J191" s="246"/>
      <c r="K191" s="246"/>
      <c r="L191" s="251"/>
      <c r="M191" s="252"/>
      <c r="N191" s="253"/>
      <c r="O191" s="253"/>
      <c r="P191" s="253"/>
      <c r="Q191" s="253"/>
      <c r="R191" s="253"/>
      <c r="S191" s="253"/>
      <c r="T191" s="25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5" t="s">
        <v>163</v>
      </c>
      <c r="AU191" s="255" t="s">
        <v>81</v>
      </c>
      <c r="AV191" s="14" t="s">
        <v>81</v>
      </c>
      <c r="AW191" s="14" t="s">
        <v>36</v>
      </c>
      <c r="AX191" s="14" t="s">
        <v>79</v>
      </c>
      <c r="AY191" s="255" t="s">
        <v>152</v>
      </c>
    </row>
    <row r="192" spans="1:65" s="2" customFormat="1" ht="14.4" customHeight="1">
      <c r="A192" s="40"/>
      <c r="B192" s="41"/>
      <c r="C192" s="267" t="s">
        <v>264</v>
      </c>
      <c r="D192" s="267" t="s">
        <v>360</v>
      </c>
      <c r="E192" s="268" t="s">
        <v>863</v>
      </c>
      <c r="F192" s="269" t="s">
        <v>864</v>
      </c>
      <c r="G192" s="270" t="s">
        <v>538</v>
      </c>
      <c r="H192" s="271">
        <v>0.5</v>
      </c>
      <c r="I192" s="272"/>
      <c r="J192" s="273">
        <f>ROUND(I192*H192,2)</f>
        <v>0</v>
      </c>
      <c r="K192" s="269" t="s">
        <v>19</v>
      </c>
      <c r="L192" s="274"/>
      <c r="M192" s="275" t="s">
        <v>19</v>
      </c>
      <c r="N192" s="276" t="s">
        <v>44</v>
      </c>
      <c r="O192" s="86"/>
      <c r="P192" s="226">
        <f>O192*H192</f>
        <v>0</v>
      </c>
      <c r="Q192" s="226">
        <v>0.001</v>
      </c>
      <c r="R192" s="226">
        <f>Q192*H192</f>
        <v>0.0005</v>
      </c>
      <c r="S192" s="226">
        <v>0</v>
      </c>
      <c r="T192" s="227">
        <f>S192*H192</f>
        <v>0</v>
      </c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R192" s="228" t="s">
        <v>216</v>
      </c>
      <c r="AT192" s="228" t="s">
        <v>360</v>
      </c>
      <c r="AU192" s="228" t="s">
        <v>81</v>
      </c>
      <c r="AY192" s="19" t="s">
        <v>152</v>
      </c>
      <c r="BE192" s="229">
        <f>IF(N192="základní",J192,0)</f>
        <v>0</v>
      </c>
      <c r="BF192" s="229">
        <f>IF(N192="snížená",J192,0)</f>
        <v>0</v>
      </c>
      <c r="BG192" s="229">
        <f>IF(N192="zákl. přenesená",J192,0)</f>
        <v>0</v>
      </c>
      <c r="BH192" s="229">
        <f>IF(N192="sníž. přenesená",J192,0)</f>
        <v>0</v>
      </c>
      <c r="BI192" s="229">
        <f>IF(N192="nulová",J192,0)</f>
        <v>0</v>
      </c>
      <c r="BJ192" s="19" t="s">
        <v>79</v>
      </c>
      <c r="BK192" s="229">
        <f>ROUND(I192*H192,2)</f>
        <v>0</v>
      </c>
      <c r="BL192" s="19" t="s">
        <v>159</v>
      </c>
      <c r="BM192" s="228" t="s">
        <v>1334</v>
      </c>
    </row>
    <row r="193" spans="1:47" s="2" customFormat="1" ht="12">
      <c r="A193" s="40"/>
      <c r="B193" s="41"/>
      <c r="C193" s="42"/>
      <c r="D193" s="230" t="s">
        <v>161</v>
      </c>
      <c r="E193" s="42"/>
      <c r="F193" s="231" t="s">
        <v>864</v>
      </c>
      <c r="G193" s="42"/>
      <c r="H193" s="42"/>
      <c r="I193" s="232"/>
      <c r="J193" s="42"/>
      <c r="K193" s="42"/>
      <c r="L193" s="46"/>
      <c r="M193" s="233"/>
      <c r="N193" s="234"/>
      <c r="O193" s="86"/>
      <c r="P193" s="86"/>
      <c r="Q193" s="86"/>
      <c r="R193" s="86"/>
      <c r="S193" s="86"/>
      <c r="T193" s="87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T193" s="19" t="s">
        <v>161</v>
      </c>
      <c r="AU193" s="19" t="s">
        <v>81</v>
      </c>
    </row>
    <row r="194" spans="1:51" s="13" customFormat="1" ht="12">
      <c r="A194" s="13"/>
      <c r="B194" s="235"/>
      <c r="C194" s="236"/>
      <c r="D194" s="230" t="s">
        <v>163</v>
      </c>
      <c r="E194" s="237" t="s">
        <v>19</v>
      </c>
      <c r="F194" s="238" t="s">
        <v>866</v>
      </c>
      <c r="G194" s="236"/>
      <c r="H194" s="237" t="s">
        <v>19</v>
      </c>
      <c r="I194" s="239"/>
      <c r="J194" s="236"/>
      <c r="K194" s="236"/>
      <c r="L194" s="240"/>
      <c r="M194" s="241"/>
      <c r="N194" s="242"/>
      <c r="O194" s="242"/>
      <c r="P194" s="242"/>
      <c r="Q194" s="242"/>
      <c r="R194" s="242"/>
      <c r="S194" s="242"/>
      <c r="T194" s="24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4" t="s">
        <v>163</v>
      </c>
      <c r="AU194" s="244" t="s">
        <v>81</v>
      </c>
      <c r="AV194" s="13" t="s">
        <v>79</v>
      </c>
      <c r="AW194" s="13" t="s">
        <v>36</v>
      </c>
      <c r="AX194" s="13" t="s">
        <v>73</v>
      </c>
      <c r="AY194" s="244" t="s">
        <v>152</v>
      </c>
    </row>
    <row r="195" spans="1:51" s="14" customFormat="1" ht="12">
      <c r="A195" s="14"/>
      <c r="B195" s="245"/>
      <c r="C195" s="246"/>
      <c r="D195" s="230" t="s">
        <v>163</v>
      </c>
      <c r="E195" s="247" t="s">
        <v>19</v>
      </c>
      <c r="F195" s="248" t="s">
        <v>1335</v>
      </c>
      <c r="G195" s="246"/>
      <c r="H195" s="249">
        <v>0.5</v>
      </c>
      <c r="I195" s="250"/>
      <c r="J195" s="246"/>
      <c r="K195" s="246"/>
      <c r="L195" s="251"/>
      <c r="M195" s="252"/>
      <c r="N195" s="253"/>
      <c r="O195" s="253"/>
      <c r="P195" s="253"/>
      <c r="Q195" s="253"/>
      <c r="R195" s="253"/>
      <c r="S195" s="253"/>
      <c r="T195" s="25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5" t="s">
        <v>163</v>
      </c>
      <c r="AU195" s="255" t="s">
        <v>81</v>
      </c>
      <c r="AV195" s="14" t="s">
        <v>81</v>
      </c>
      <c r="AW195" s="14" t="s">
        <v>36</v>
      </c>
      <c r="AX195" s="14" t="s">
        <v>79</v>
      </c>
      <c r="AY195" s="255" t="s">
        <v>152</v>
      </c>
    </row>
    <row r="196" spans="1:65" s="2" customFormat="1" ht="14.4" customHeight="1">
      <c r="A196" s="40"/>
      <c r="B196" s="41"/>
      <c r="C196" s="217" t="s">
        <v>269</v>
      </c>
      <c r="D196" s="217" t="s">
        <v>154</v>
      </c>
      <c r="E196" s="218" t="s">
        <v>1336</v>
      </c>
      <c r="F196" s="219" t="s">
        <v>1337</v>
      </c>
      <c r="G196" s="220" t="s">
        <v>212</v>
      </c>
      <c r="H196" s="221">
        <v>0.1</v>
      </c>
      <c r="I196" s="222"/>
      <c r="J196" s="223">
        <f>ROUND(I196*H196,2)</f>
        <v>0</v>
      </c>
      <c r="K196" s="219" t="s">
        <v>19</v>
      </c>
      <c r="L196" s="46"/>
      <c r="M196" s="224" t="s">
        <v>19</v>
      </c>
      <c r="N196" s="225" t="s">
        <v>44</v>
      </c>
      <c r="O196" s="86"/>
      <c r="P196" s="226">
        <f>O196*H196</f>
        <v>0</v>
      </c>
      <c r="Q196" s="226">
        <v>0</v>
      </c>
      <c r="R196" s="226">
        <f>Q196*H196</f>
        <v>0</v>
      </c>
      <c r="S196" s="226">
        <v>0</v>
      </c>
      <c r="T196" s="227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28" t="s">
        <v>159</v>
      </c>
      <c r="AT196" s="228" t="s">
        <v>154</v>
      </c>
      <c r="AU196" s="228" t="s">
        <v>81</v>
      </c>
      <c r="AY196" s="19" t="s">
        <v>152</v>
      </c>
      <c r="BE196" s="229">
        <f>IF(N196="základní",J196,0)</f>
        <v>0</v>
      </c>
      <c r="BF196" s="229">
        <f>IF(N196="snížená",J196,0)</f>
        <v>0</v>
      </c>
      <c r="BG196" s="229">
        <f>IF(N196="zákl. přenesená",J196,0)</f>
        <v>0</v>
      </c>
      <c r="BH196" s="229">
        <f>IF(N196="sníž. přenesená",J196,0)</f>
        <v>0</v>
      </c>
      <c r="BI196" s="229">
        <f>IF(N196="nulová",J196,0)</f>
        <v>0</v>
      </c>
      <c r="BJ196" s="19" t="s">
        <v>79</v>
      </c>
      <c r="BK196" s="229">
        <f>ROUND(I196*H196,2)</f>
        <v>0</v>
      </c>
      <c r="BL196" s="19" t="s">
        <v>159</v>
      </c>
      <c r="BM196" s="228" t="s">
        <v>1338</v>
      </c>
    </row>
    <row r="197" spans="1:47" s="2" customFormat="1" ht="12">
      <c r="A197" s="40"/>
      <c r="B197" s="41"/>
      <c r="C197" s="42"/>
      <c r="D197" s="230" t="s">
        <v>161</v>
      </c>
      <c r="E197" s="42"/>
      <c r="F197" s="231" t="s">
        <v>1337</v>
      </c>
      <c r="G197" s="42"/>
      <c r="H197" s="42"/>
      <c r="I197" s="232"/>
      <c r="J197" s="42"/>
      <c r="K197" s="42"/>
      <c r="L197" s="46"/>
      <c r="M197" s="233"/>
      <c r="N197" s="234"/>
      <c r="O197" s="86"/>
      <c r="P197" s="86"/>
      <c r="Q197" s="86"/>
      <c r="R197" s="86"/>
      <c r="S197" s="86"/>
      <c r="T197" s="87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T197" s="19" t="s">
        <v>161</v>
      </c>
      <c r="AU197" s="19" t="s">
        <v>81</v>
      </c>
    </row>
    <row r="198" spans="1:51" s="13" customFormat="1" ht="12">
      <c r="A198" s="13"/>
      <c r="B198" s="235"/>
      <c r="C198" s="236"/>
      <c r="D198" s="230" t="s">
        <v>163</v>
      </c>
      <c r="E198" s="237" t="s">
        <v>19</v>
      </c>
      <c r="F198" s="238" t="s">
        <v>803</v>
      </c>
      <c r="G198" s="236"/>
      <c r="H198" s="237" t="s">
        <v>19</v>
      </c>
      <c r="I198" s="239"/>
      <c r="J198" s="236"/>
      <c r="K198" s="236"/>
      <c r="L198" s="240"/>
      <c r="M198" s="241"/>
      <c r="N198" s="242"/>
      <c r="O198" s="242"/>
      <c r="P198" s="242"/>
      <c r="Q198" s="242"/>
      <c r="R198" s="242"/>
      <c r="S198" s="242"/>
      <c r="T198" s="24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4" t="s">
        <v>163</v>
      </c>
      <c r="AU198" s="244" t="s">
        <v>81</v>
      </c>
      <c r="AV198" s="13" t="s">
        <v>79</v>
      </c>
      <c r="AW198" s="13" t="s">
        <v>36</v>
      </c>
      <c r="AX198" s="13" t="s">
        <v>73</v>
      </c>
      <c r="AY198" s="244" t="s">
        <v>152</v>
      </c>
    </row>
    <row r="199" spans="1:51" s="13" customFormat="1" ht="12">
      <c r="A199" s="13"/>
      <c r="B199" s="235"/>
      <c r="C199" s="236"/>
      <c r="D199" s="230" t="s">
        <v>163</v>
      </c>
      <c r="E199" s="237" t="s">
        <v>19</v>
      </c>
      <c r="F199" s="238" t="s">
        <v>1359</v>
      </c>
      <c r="G199" s="236"/>
      <c r="H199" s="237" t="s">
        <v>19</v>
      </c>
      <c r="I199" s="239"/>
      <c r="J199" s="236"/>
      <c r="K199" s="236"/>
      <c r="L199" s="240"/>
      <c r="M199" s="241"/>
      <c r="N199" s="242"/>
      <c r="O199" s="242"/>
      <c r="P199" s="242"/>
      <c r="Q199" s="242"/>
      <c r="R199" s="242"/>
      <c r="S199" s="242"/>
      <c r="T199" s="24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4" t="s">
        <v>163</v>
      </c>
      <c r="AU199" s="244" t="s">
        <v>81</v>
      </c>
      <c r="AV199" s="13" t="s">
        <v>79</v>
      </c>
      <c r="AW199" s="13" t="s">
        <v>36</v>
      </c>
      <c r="AX199" s="13" t="s">
        <v>73</v>
      </c>
      <c r="AY199" s="244" t="s">
        <v>152</v>
      </c>
    </row>
    <row r="200" spans="1:51" s="14" customFormat="1" ht="12">
      <c r="A200" s="14"/>
      <c r="B200" s="245"/>
      <c r="C200" s="246"/>
      <c r="D200" s="230" t="s">
        <v>163</v>
      </c>
      <c r="E200" s="247" t="s">
        <v>19</v>
      </c>
      <c r="F200" s="248" t="s">
        <v>883</v>
      </c>
      <c r="G200" s="246"/>
      <c r="H200" s="249">
        <v>0.1</v>
      </c>
      <c r="I200" s="250"/>
      <c r="J200" s="246"/>
      <c r="K200" s="246"/>
      <c r="L200" s="251"/>
      <c r="M200" s="252"/>
      <c r="N200" s="253"/>
      <c r="O200" s="253"/>
      <c r="P200" s="253"/>
      <c r="Q200" s="253"/>
      <c r="R200" s="253"/>
      <c r="S200" s="253"/>
      <c r="T200" s="25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5" t="s">
        <v>163</v>
      </c>
      <c r="AU200" s="255" t="s">
        <v>81</v>
      </c>
      <c r="AV200" s="14" t="s">
        <v>81</v>
      </c>
      <c r="AW200" s="14" t="s">
        <v>36</v>
      </c>
      <c r="AX200" s="14" t="s">
        <v>73</v>
      </c>
      <c r="AY200" s="255" t="s">
        <v>152</v>
      </c>
    </row>
    <row r="201" spans="1:51" s="15" customFormat="1" ht="12">
      <c r="A201" s="15"/>
      <c r="B201" s="256"/>
      <c r="C201" s="257"/>
      <c r="D201" s="230" t="s">
        <v>163</v>
      </c>
      <c r="E201" s="258" t="s">
        <v>19</v>
      </c>
      <c r="F201" s="259" t="s">
        <v>167</v>
      </c>
      <c r="G201" s="257"/>
      <c r="H201" s="260">
        <v>0.1</v>
      </c>
      <c r="I201" s="261"/>
      <c r="J201" s="257"/>
      <c r="K201" s="257"/>
      <c r="L201" s="262"/>
      <c r="M201" s="263"/>
      <c r="N201" s="264"/>
      <c r="O201" s="264"/>
      <c r="P201" s="264"/>
      <c r="Q201" s="264"/>
      <c r="R201" s="264"/>
      <c r="S201" s="264"/>
      <c r="T201" s="26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266" t="s">
        <v>163</v>
      </c>
      <c r="AU201" s="266" t="s">
        <v>81</v>
      </c>
      <c r="AV201" s="15" t="s">
        <v>159</v>
      </c>
      <c r="AW201" s="15" t="s">
        <v>36</v>
      </c>
      <c r="AX201" s="15" t="s">
        <v>79</v>
      </c>
      <c r="AY201" s="266" t="s">
        <v>152</v>
      </c>
    </row>
    <row r="202" spans="1:65" s="2" customFormat="1" ht="14.4" customHeight="1">
      <c r="A202" s="40"/>
      <c r="B202" s="41"/>
      <c r="C202" s="267" t="s">
        <v>276</v>
      </c>
      <c r="D202" s="267" t="s">
        <v>360</v>
      </c>
      <c r="E202" s="268" t="s">
        <v>1339</v>
      </c>
      <c r="F202" s="269" t="s">
        <v>1340</v>
      </c>
      <c r="G202" s="270" t="s">
        <v>381</v>
      </c>
      <c r="H202" s="271">
        <v>0.2</v>
      </c>
      <c r="I202" s="272"/>
      <c r="J202" s="273">
        <f>ROUND(I202*H202,2)</f>
        <v>0</v>
      </c>
      <c r="K202" s="269" t="s">
        <v>19</v>
      </c>
      <c r="L202" s="274"/>
      <c r="M202" s="275" t="s">
        <v>19</v>
      </c>
      <c r="N202" s="276" t="s">
        <v>44</v>
      </c>
      <c r="O202" s="86"/>
      <c r="P202" s="226">
        <f>O202*H202</f>
        <v>0</v>
      </c>
      <c r="Q202" s="226">
        <v>0</v>
      </c>
      <c r="R202" s="226">
        <f>Q202*H202</f>
        <v>0</v>
      </c>
      <c r="S202" s="226">
        <v>0</v>
      </c>
      <c r="T202" s="227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28" t="s">
        <v>216</v>
      </c>
      <c r="AT202" s="228" t="s">
        <v>360</v>
      </c>
      <c r="AU202" s="228" t="s">
        <v>81</v>
      </c>
      <c r="AY202" s="19" t="s">
        <v>152</v>
      </c>
      <c r="BE202" s="229">
        <f>IF(N202="základní",J202,0)</f>
        <v>0</v>
      </c>
      <c r="BF202" s="229">
        <f>IF(N202="snížená",J202,0)</f>
        <v>0</v>
      </c>
      <c r="BG202" s="229">
        <f>IF(N202="zákl. přenesená",J202,0)</f>
        <v>0</v>
      </c>
      <c r="BH202" s="229">
        <f>IF(N202="sníž. přenesená",J202,0)</f>
        <v>0</v>
      </c>
      <c r="BI202" s="229">
        <f>IF(N202="nulová",J202,0)</f>
        <v>0</v>
      </c>
      <c r="BJ202" s="19" t="s">
        <v>79</v>
      </c>
      <c r="BK202" s="229">
        <f>ROUND(I202*H202,2)</f>
        <v>0</v>
      </c>
      <c r="BL202" s="19" t="s">
        <v>159</v>
      </c>
      <c r="BM202" s="228" t="s">
        <v>1341</v>
      </c>
    </row>
    <row r="203" spans="1:47" s="2" customFormat="1" ht="12">
      <c r="A203" s="40"/>
      <c r="B203" s="41"/>
      <c r="C203" s="42"/>
      <c r="D203" s="230" t="s">
        <v>161</v>
      </c>
      <c r="E203" s="42"/>
      <c r="F203" s="231" t="s">
        <v>1340</v>
      </c>
      <c r="G203" s="42"/>
      <c r="H203" s="42"/>
      <c r="I203" s="232"/>
      <c r="J203" s="42"/>
      <c r="K203" s="42"/>
      <c r="L203" s="46"/>
      <c r="M203" s="233"/>
      <c r="N203" s="234"/>
      <c r="O203" s="86"/>
      <c r="P203" s="86"/>
      <c r="Q203" s="86"/>
      <c r="R203" s="86"/>
      <c r="S203" s="86"/>
      <c r="T203" s="87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T203" s="19" t="s">
        <v>161</v>
      </c>
      <c r="AU203" s="19" t="s">
        <v>81</v>
      </c>
    </row>
    <row r="204" spans="1:51" s="13" customFormat="1" ht="12">
      <c r="A204" s="13"/>
      <c r="B204" s="235"/>
      <c r="C204" s="236"/>
      <c r="D204" s="230" t="s">
        <v>163</v>
      </c>
      <c r="E204" s="237" t="s">
        <v>19</v>
      </c>
      <c r="F204" s="238" t="s">
        <v>858</v>
      </c>
      <c r="G204" s="236"/>
      <c r="H204" s="237" t="s">
        <v>19</v>
      </c>
      <c r="I204" s="239"/>
      <c r="J204" s="236"/>
      <c r="K204" s="236"/>
      <c r="L204" s="240"/>
      <c r="M204" s="241"/>
      <c r="N204" s="242"/>
      <c r="O204" s="242"/>
      <c r="P204" s="242"/>
      <c r="Q204" s="242"/>
      <c r="R204" s="242"/>
      <c r="S204" s="242"/>
      <c r="T204" s="24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4" t="s">
        <v>163</v>
      </c>
      <c r="AU204" s="244" t="s">
        <v>81</v>
      </c>
      <c r="AV204" s="13" t="s">
        <v>79</v>
      </c>
      <c r="AW204" s="13" t="s">
        <v>36</v>
      </c>
      <c r="AX204" s="13" t="s">
        <v>73</v>
      </c>
      <c r="AY204" s="244" t="s">
        <v>152</v>
      </c>
    </row>
    <row r="205" spans="1:51" s="13" customFormat="1" ht="12">
      <c r="A205" s="13"/>
      <c r="B205" s="235"/>
      <c r="C205" s="236"/>
      <c r="D205" s="230" t="s">
        <v>163</v>
      </c>
      <c r="E205" s="237" t="s">
        <v>19</v>
      </c>
      <c r="F205" s="238" t="s">
        <v>1359</v>
      </c>
      <c r="G205" s="236"/>
      <c r="H205" s="237" t="s">
        <v>19</v>
      </c>
      <c r="I205" s="239"/>
      <c r="J205" s="236"/>
      <c r="K205" s="236"/>
      <c r="L205" s="240"/>
      <c r="M205" s="241"/>
      <c r="N205" s="242"/>
      <c r="O205" s="242"/>
      <c r="P205" s="242"/>
      <c r="Q205" s="242"/>
      <c r="R205" s="242"/>
      <c r="S205" s="242"/>
      <c r="T205" s="24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4" t="s">
        <v>163</v>
      </c>
      <c r="AU205" s="244" t="s">
        <v>81</v>
      </c>
      <c r="AV205" s="13" t="s">
        <v>79</v>
      </c>
      <c r="AW205" s="13" t="s">
        <v>36</v>
      </c>
      <c r="AX205" s="13" t="s">
        <v>73</v>
      </c>
      <c r="AY205" s="244" t="s">
        <v>152</v>
      </c>
    </row>
    <row r="206" spans="1:51" s="14" customFormat="1" ht="12">
      <c r="A206" s="14"/>
      <c r="B206" s="245"/>
      <c r="C206" s="246"/>
      <c r="D206" s="230" t="s">
        <v>163</v>
      </c>
      <c r="E206" s="247" t="s">
        <v>19</v>
      </c>
      <c r="F206" s="248" t="s">
        <v>1342</v>
      </c>
      <c r="G206" s="246"/>
      <c r="H206" s="249">
        <v>0.2</v>
      </c>
      <c r="I206" s="250"/>
      <c r="J206" s="246"/>
      <c r="K206" s="246"/>
      <c r="L206" s="251"/>
      <c r="M206" s="252"/>
      <c r="N206" s="253"/>
      <c r="O206" s="253"/>
      <c r="P206" s="253"/>
      <c r="Q206" s="253"/>
      <c r="R206" s="253"/>
      <c r="S206" s="253"/>
      <c r="T206" s="25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55" t="s">
        <v>163</v>
      </c>
      <c r="AU206" s="255" t="s">
        <v>81</v>
      </c>
      <c r="AV206" s="14" t="s">
        <v>81</v>
      </c>
      <c r="AW206" s="14" t="s">
        <v>36</v>
      </c>
      <c r="AX206" s="14" t="s">
        <v>73</v>
      </c>
      <c r="AY206" s="255" t="s">
        <v>152</v>
      </c>
    </row>
    <row r="207" spans="1:51" s="15" customFormat="1" ht="12">
      <c r="A207" s="15"/>
      <c r="B207" s="256"/>
      <c r="C207" s="257"/>
      <c r="D207" s="230" t="s">
        <v>163</v>
      </c>
      <c r="E207" s="258" t="s">
        <v>19</v>
      </c>
      <c r="F207" s="259" t="s">
        <v>167</v>
      </c>
      <c r="G207" s="257"/>
      <c r="H207" s="260">
        <v>0.2</v>
      </c>
      <c r="I207" s="261"/>
      <c r="J207" s="257"/>
      <c r="K207" s="257"/>
      <c r="L207" s="262"/>
      <c r="M207" s="263"/>
      <c r="N207" s="264"/>
      <c r="O207" s="264"/>
      <c r="P207" s="264"/>
      <c r="Q207" s="264"/>
      <c r="R207" s="264"/>
      <c r="S207" s="264"/>
      <c r="T207" s="26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T207" s="266" t="s">
        <v>163</v>
      </c>
      <c r="AU207" s="266" t="s">
        <v>81</v>
      </c>
      <c r="AV207" s="15" t="s">
        <v>159</v>
      </c>
      <c r="AW207" s="15" t="s">
        <v>36</v>
      </c>
      <c r="AX207" s="15" t="s">
        <v>79</v>
      </c>
      <c r="AY207" s="266" t="s">
        <v>152</v>
      </c>
    </row>
    <row r="208" spans="1:65" s="2" customFormat="1" ht="14.4" customHeight="1">
      <c r="A208" s="40"/>
      <c r="B208" s="41"/>
      <c r="C208" s="217" t="s">
        <v>283</v>
      </c>
      <c r="D208" s="217" t="s">
        <v>154</v>
      </c>
      <c r="E208" s="218" t="s">
        <v>879</v>
      </c>
      <c r="F208" s="219" t="s">
        <v>880</v>
      </c>
      <c r="G208" s="220" t="s">
        <v>183</v>
      </c>
      <c r="H208" s="221">
        <v>0.005</v>
      </c>
      <c r="I208" s="222"/>
      <c r="J208" s="223">
        <f>ROUND(I208*H208,2)</f>
        <v>0</v>
      </c>
      <c r="K208" s="219" t="s">
        <v>158</v>
      </c>
      <c r="L208" s="46"/>
      <c r="M208" s="224" t="s">
        <v>19</v>
      </c>
      <c r="N208" s="225" t="s">
        <v>44</v>
      </c>
      <c r="O208" s="86"/>
      <c r="P208" s="226">
        <f>O208*H208</f>
        <v>0</v>
      </c>
      <c r="Q208" s="226">
        <v>0</v>
      </c>
      <c r="R208" s="226">
        <f>Q208*H208</f>
        <v>0</v>
      </c>
      <c r="S208" s="226">
        <v>0</v>
      </c>
      <c r="T208" s="227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28" t="s">
        <v>159</v>
      </c>
      <c r="AT208" s="228" t="s">
        <v>154</v>
      </c>
      <c r="AU208" s="228" t="s">
        <v>81</v>
      </c>
      <c r="AY208" s="19" t="s">
        <v>152</v>
      </c>
      <c r="BE208" s="229">
        <f>IF(N208="základní",J208,0)</f>
        <v>0</v>
      </c>
      <c r="BF208" s="229">
        <f>IF(N208="snížená",J208,0)</f>
        <v>0</v>
      </c>
      <c r="BG208" s="229">
        <f>IF(N208="zákl. přenesená",J208,0)</f>
        <v>0</v>
      </c>
      <c r="BH208" s="229">
        <f>IF(N208="sníž. přenesená",J208,0)</f>
        <v>0</v>
      </c>
      <c r="BI208" s="229">
        <f>IF(N208="nulová",J208,0)</f>
        <v>0</v>
      </c>
      <c r="BJ208" s="19" t="s">
        <v>79</v>
      </c>
      <c r="BK208" s="229">
        <f>ROUND(I208*H208,2)</f>
        <v>0</v>
      </c>
      <c r="BL208" s="19" t="s">
        <v>159</v>
      </c>
      <c r="BM208" s="228" t="s">
        <v>1343</v>
      </c>
    </row>
    <row r="209" spans="1:47" s="2" customFormat="1" ht="12">
      <c r="A209" s="40"/>
      <c r="B209" s="41"/>
      <c r="C209" s="42"/>
      <c r="D209" s="230" t="s">
        <v>161</v>
      </c>
      <c r="E209" s="42"/>
      <c r="F209" s="231" t="s">
        <v>882</v>
      </c>
      <c r="G209" s="42"/>
      <c r="H209" s="42"/>
      <c r="I209" s="232"/>
      <c r="J209" s="42"/>
      <c r="K209" s="42"/>
      <c r="L209" s="46"/>
      <c r="M209" s="233"/>
      <c r="N209" s="234"/>
      <c r="O209" s="86"/>
      <c r="P209" s="86"/>
      <c r="Q209" s="86"/>
      <c r="R209" s="86"/>
      <c r="S209" s="86"/>
      <c r="T209" s="87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T209" s="19" t="s">
        <v>161</v>
      </c>
      <c r="AU209" s="19" t="s">
        <v>81</v>
      </c>
    </row>
    <row r="210" spans="1:51" s="13" customFormat="1" ht="12">
      <c r="A210" s="13"/>
      <c r="B210" s="235"/>
      <c r="C210" s="236"/>
      <c r="D210" s="230" t="s">
        <v>163</v>
      </c>
      <c r="E210" s="237" t="s">
        <v>19</v>
      </c>
      <c r="F210" s="238" t="s">
        <v>803</v>
      </c>
      <c r="G210" s="236"/>
      <c r="H210" s="237" t="s">
        <v>19</v>
      </c>
      <c r="I210" s="239"/>
      <c r="J210" s="236"/>
      <c r="K210" s="236"/>
      <c r="L210" s="240"/>
      <c r="M210" s="241"/>
      <c r="N210" s="242"/>
      <c r="O210" s="242"/>
      <c r="P210" s="242"/>
      <c r="Q210" s="242"/>
      <c r="R210" s="242"/>
      <c r="S210" s="242"/>
      <c r="T210" s="24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4" t="s">
        <v>163</v>
      </c>
      <c r="AU210" s="244" t="s">
        <v>81</v>
      </c>
      <c r="AV210" s="13" t="s">
        <v>79</v>
      </c>
      <c r="AW210" s="13" t="s">
        <v>36</v>
      </c>
      <c r="AX210" s="13" t="s">
        <v>73</v>
      </c>
      <c r="AY210" s="244" t="s">
        <v>152</v>
      </c>
    </row>
    <row r="211" spans="1:51" s="13" customFormat="1" ht="12">
      <c r="A211" s="13"/>
      <c r="B211" s="235"/>
      <c r="C211" s="236"/>
      <c r="D211" s="230" t="s">
        <v>163</v>
      </c>
      <c r="E211" s="237" t="s">
        <v>19</v>
      </c>
      <c r="F211" s="238" t="s">
        <v>1363</v>
      </c>
      <c r="G211" s="236"/>
      <c r="H211" s="237" t="s">
        <v>19</v>
      </c>
      <c r="I211" s="239"/>
      <c r="J211" s="236"/>
      <c r="K211" s="236"/>
      <c r="L211" s="240"/>
      <c r="M211" s="241"/>
      <c r="N211" s="242"/>
      <c r="O211" s="242"/>
      <c r="P211" s="242"/>
      <c r="Q211" s="242"/>
      <c r="R211" s="242"/>
      <c r="S211" s="242"/>
      <c r="T211" s="24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4" t="s">
        <v>163</v>
      </c>
      <c r="AU211" s="244" t="s">
        <v>81</v>
      </c>
      <c r="AV211" s="13" t="s">
        <v>79</v>
      </c>
      <c r="AW211" s="13" t="s">
        <v>36</v>
      </c>
      <c r="AX211" s="13" t="s">
        <v>73</v>
      </c>
      <c r="AY211" s="244" t="s">
        <v>152</v>
      </c>
    </row>
    <row r="212" spans="1:51" s="14" customFormat="1" ht="12">
      <c r="A212" s="14"/>
      <c r="B212" s="245"/>
      <c r="C212" s="246"/>
      <c r="D212" s="230" t="s">
        <v>163</v>
      </c>
      <c r="E212" s="247" t="s">
        <v>19</v>
      </c>
      <c r="F212" s="248" t="s">
        <v>883</v>
      </c>
      <c r="G212" s="246"/>
      <c r="H212" s="249">
        <v>0.1</v>
      </c>
      <c r="I212" s="250"/>
      <c r="J212" s="246"/>
      <c r="K212" s="246"/>
      <c r="L212" s="251"/>
      <c r="M212" s="252"/>
      <c r="N212" s="253"/>
      <c r="O212" s="253"/>
      <c r="P212" s="253"/>
      <c r="Q212" s="253"/>
      <c r="R212" s="253"/>
      <c r="S212" s="253"/>
      <c r="T212" s="25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55" t="s">
        <v>163</v>
      </c>
      <c r="AU212" s="255" t="s">
        <v>81</v>
      </c>
      <c r="AV212" s="14" t="s">
        <v>81</v>
      </c>
      <c r="AW212" s="14" t="s">
        <v>36</v>
      </c>
      <c r="AX212" s="14" t="s">
        <v>73</v>
      </c>
      <c r="AY212" s="255" t="s">
        <v>152</v>
      </c>
    </row>
    <row r="213" spans="1:51" s="16" customFormat="1" ht="12">
      <c r="A213" s="16"/>
      <c r="B213" s="281"/>
      <c r="C213" s="282"/>
      <c r="D213" s="230" t="s">
        <v>163</v>
      </c>
      <c r="E213" s="283" t="s">
        <v>19</v>
      </c>
      <c r="F213" s="284" t="s">
        <v>741</v>
      </c>
      <c r="G213" s="282"/>
      <c r="H213" s="285">
        <v>0.1</v>
      </c>
      <c r="I213" s="286"/>
      <c r="J213" s="282"/>
      <c r="K213" s="282"/>
      <c r="L213" s="287"/>
      <c r="M213" s="288"/>
      <c r="N213" s="289"/>
      <c r="O213" s="289"/>
      <c r="P213" s="289"/>
      <c r="Q213" s="289"/>
      <c r="R213" s="289"/>
      <c r="S213" s="289"/>
      <c r="T213" s="290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T213" s="291" t="s">
        <v>163</v>
      </c>
      <c r="AU213" s="291" t="s">
        <v>81</v>
      </c>
      <c r="AV213" s="16" t="s">
        <v>92</v>
      </c>
      <c r="AW213" s="16" t="s">
        <v>36</v>
      </c>
      <c r="AX213" s="16" t="s">
        <v>73</v>
      </c>
      <c r="AY213" s="291" t="s">
        <v>152</v>
      </c>
    </row>
    <row r="214" spans="1:51" s="13" customFormat="1" ht="12">
      <c r="A214" s="13"/>
      <c r="B214" s="235"/>
      <c r="C214" s="236"/>
      <c r="D214" s="230" t="s">
        <v>163</v>
      </c>
      <c r="E214" s="237" t="s">
        <v>19</v>
      </c>
      <c r="F214" s="238" t="s">
        <v>1344</v>
      </c>
      <c r="G214" s="236"/>
      <c r="H214" s="237" t="s">
        <v>19</v>
      </c>
      <c r="I214" s="239"/>
      <c r="J214" s="236"/>
      <c r="K214" s="236"/>
      <c r="L214" s="240"/>
      <c r="M214" s="241"/>
      <c r="N214" s="242"/>
      <c r="O214" s="242"/>
      <c r="P214" s="242"/>
      <c r="Q214" s="242"/>
      <c r="R214" s="242"/>
      <c r="S214" s="242"/>
      <c r="T214" s="24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4" t="s">
        <v>163</v>
      </c>
      <c r="AU214" s="244" t="s">
        <v>81</v>
      </c>
      <c r="AV214" s="13" t="s">
        <v>79</v>
      </c>
      <c r="AW214" s="13" t="s">
        <v>36</v>
      </c>
      <c r="AX214" s="13" t="s">
        <v>73</v>
      </c>
      <c r="AY214" s="244" t="s">
        <v>152</v>
      </c>
    </row>
    <row r="215" spans="1:51" s="14" customFormat="1" ht="12">
      <c r="A215" s="14"/>
      <c r="B215" s="245"/>
      <c r="C215" s="246"/>
      <c r="D215" s="230" t="s">
        <v>163</v>
      </c>
      <c r="E215" s="247" t="s">
        <v>19</v>
      </c>
      <c r="F215" s="248" t="s">
        <v>1373</v>
      </c>
      <c r="G215" s="246"/>
      <c r="H215" s="249">
        <v>0.005</v>
      </c>
      <c r="I215" s="250"/>
      <c r="J215" s="246"/>
      <c r="K215" s="246"/>
      <c r="L215" s="251"/>
      <c r="M215" s="252"/>
      <c r="N215" s="253"/>
      <c r="O215" s="253"/>
      <c r="P215" s="253"/>
      <c r="Q215" s="253"/>
      <c r="R215" s="253"/>
      <c r="S215" s="253"/>
      <c r="T215" s="25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55" t="s">
        <v>163</v>
      </c>
      <c r="AU215" s="255" t="s">
        <v>81</v>
      </c>
      <c r="AV215" s="14" t="s">
        <v>81</v>
      </c>
      <c r="AW215" s="14" t="s">
        <v>36</v>
      </c>
      <c r="AX215" s="14" t="s">
        <v>79</v>
      </c>
      <c r="AY215" s="255" t="s">
        <v>152</v>
      </c>
    </row>
    <row r="216" spans="1:65" s="2" customFormat="1" ht="14.4" customHeight="1">
      <c r="A216" s="40"/>
      <c r="B216" s="41"/>
      <c r="C216" s="267" t="s">
        <v>7</v>
      </c>
      <c r="D216" s="267" t="s">
        <v>360</v>
      </c>
      <c r="E216" s="268" t="s">
        <v>875</v>
      </c>
      <c r="F216" s="269" t="s">
        <v>876</v>
      </c>
      <c r="G216" s="270" t="s">
        <v>183</v>
      </c>
      <c r="H216" s="271">
        <v>0.005</v>
      </c>
      <c r="I216" s="272"/>
      <c r="J216" s="273">
        <f>ROUND(I216*H216,2)</f>
        <v>0</v>
      </c>
      <c r="K216" s="269" t="s">
        <v>158</v>
      </c>
      <c r="L216" s="274"/>
      <c r="M216" s="275" t="s">
        <v>19</v>
      </c>
      <c r="N216" s="276" t="s">
        <v>44</v>
      </c>
      <c r="O216" s="86"/>
      <c r="P216" s="226">
        <f>O216*H216</f>
        <v>0</v>
      </c>
      <c r="Q216" s="226">
        <v>0</v>
      </c>
      <c r="R216" s="226">
        <f>Q216*H216</f>
        <v>0</v>
      </c>
      <c r="S216" s="226">
        <v>0</v>
      </c>
      <c r="T216" s="227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28" t="s">
        <v>216</v>
      </c>
      <c r="AT216" s="228" t="s">
        <v>360</v>
      </c>
      <c r="AU216" s="228" t="s">
        <v>81</v>
      </c>
      <c r="AY216" s="19" t="s">
        <v>152</v>
      </c>
      <c r="BE216" s="229">
        <f>IF(N216="základní",J216,0)</f>
        <v>0</v>
      </c>
      <c r="BF216" s="229">
        <f>IF(N216="snížená",J216,0)</f>
        <v>0</v>
      </c>
      <c r="BG216" s="229">
        <f>IF(N216="zákl. přenesená",J216,0)</f>
        <v>0</v>
      </c>
      <c r="BH216" s="229">
        <f>IF(N216="sníž. přenesená",J216,0)</f>
        <v>0</v>
      </c>
      <c r="BI216" s="229">
        <f>IF(N216="nulová",J216,0)</f>
        <v>0</v>
      </c>
      <c r="BJ216" s="19" t="s">
        <v>79</v>
      </c>
      <c r="BK216" s="229">
        <f>ROUND(I216*H216,2)</f>
        <v>0</v>
      </c>
      <c r="BL216" s="19" t="s">
        <v>159</v>
      </c>
      <c r="BM216" s="228" t="s">
        <v>1346</v>
      </c>
    </row>
    <row r="217" spans="1:47" s="2" customFormat="1" ht="12">
      <c r="A217" s="40"/>
      <c r="B217" s="41"/>
      <c r="C217" s="42"/>
      <c r="D217" s="230" t="s">
        <v>161</v>
      </c>
      <c r="E217" s="42"/>
      <c r="F217" s="231" t="s">
        <v>876</v>
      </c>
      <c r="G217" s="42"/>
      <c r="H217" s="42"/>
      <c r="I217" s="232"/>
      <c r="J217" s="42"/>
      <c r="K217" s="42"/>
      <c r="L217" s="46"/>
      <c r="M217" s="233"/>
      <c r="N217" s="234"/>
      <c r="O217" s="86"/>
      <c r="P217" s="86"/>
      <c r="Q217" s="86"/>
      <c r="R217" s="86"/>
      <c r="S217" s="86"/>
      <c r="T217" s="87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T217" s="19" t="s">
        <v>161</v>
      </c>
      <c r="AU217" s="19" t="s">
        <v>81</v>
      </c>
    </row>
    <row r="218" spans="1:51" s="13" customFormat="1" ht="12">
      <c r="A218" s="13"/>
      <c r="B218" s="235"/>
      <c r="C218" s="236"/>
      <c r="D218" s="230" t="s">
        <v>163</v>
      </c>
      <c r="E218" s="237" t="s">
        <v>19</v>
      </c>
      <c r="F218" s="238" t="s">
        <v>878</v>
      </c>
      <c r="G218" s="236"/>
      <c r="H218" s="237" t="s">
        <v>19</v>
      </c>
      <c r="I218" s="239"/>
      <c r="J218" s="236"/>
      <c r="K218" s="236"/>
      <c r="L218" s="240"/>
      <c r="M218" s="241"/>
      <c r="N218" s="242"/>
      <c r="O218" s="242"/>
      <c r="P218" s="242"/>
      <c r="Q218" s="242"/>
      <c r="R218" s="242"/>
      <c r="S218" s="242"/>
      <c r="T218" s="24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4" t="s">
        <v>163</v>
      </c>
      <c r="AU218" s="244" t="s">
        <v>81</v>
      </c>
      <c r="AV218" s="13" t="s">
        <v>79</v>
      </c>
      <c r="AW218" s="13" t="s">
        <v>36</v>
      </c>
      <c r="AX218" s="13" t="s">
        <v>73</v>
      </c>
      <c r="AY218" s="244" t="s">
        <v>152</v>
      </c>
    </row>
    <row r="219" spans="1:51" s="14" customFormat="1" ht="12">
      <c r="A219" s="14"/>
      <c r="B219" s="245"/>
      <c r="C219" s="246"/>
      <c r="D219" s="230" t="s">
        <v>163</v>
      </c>
      <c r="E219" s="247" t="s">
        <v>19</v>
      </c>
      <c r="F219" s="248" t="s">
        <v>1374</v>
      </c>
      <c r="G219" s="246"/>
      <c r="H219" s="249">
        <v>0.005</v>
      </c>
      <c r="I219" s="250"/>
      <c r="J219" s="246"/>
      <c r="K219" s="246"/>
      <c r="L219" s="251"/>
      <c r="M219" s="252"/>
      <c r="N219" s="253"/>
      <c r="O219" s="253"/>
      <c r="P219" s="253"/>
      <c r="Q219" s="253"/>
      <c r="R219" s="253"/>
      <c r="S219" s="253"/>
      <c r="T219" s="25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55" t="s">
        <v>163</v>
      </c>
      <c r="AU219" s="255" t="s">
        <v>81</v>
      </c>
      <c r="AV219" s="14" t="s">
        <v>81</v>
      </c>
      <c r="AW219" s="14" t="s">
        <v>36</v>
      </c>
      <c r="AX219" s="14" t="s">
        <v>79</v>
      </c>
      <c r="AY219" s="255" t="s">
        <v>152</v>
      </c>
    </row>
    <row r="220" spans="1:65" s="2" customFormat="1" ht="14.4" customHeight="1">
      <c r="A220" s="40"/>
      <c r="B220" s="41"/>
      <c r="C220" s="217" t="s">
        <v>301</v>
      </c>
      <c r="D220" s="217" t="s">
        <v>154</v>
      </c>
      <c r="E220" s="218" t="s">
        <v>884</v>
      </c>
      <c r="F220" s="219" t="s">
        <v>885</v>
      </c>
      <c r="G220" s="220" t="s">
        <v>183</v>
      </c>
      <c r="H220" s="221">
        <v>0.005</v>
      </c>
      <c r="I220" s="222"/>
      <c r="J220" s="223">
        <f>ROUND(I220*H220,2)</f>
        <v>0</v>
      </c>
      <c r="K220" s="219" t="s">
        <v>158</v>
      </c>
      <c r="L220" s="46"/>
      <c r="M220" s="224" t="s">
        <v>19</v>
      </c>
      <c r="N220" s="225" t="s">
        <v>44</v>
      </c>
      <c r="O220" s="86"/>
      <c r="P220" s="226">
        <f>O220*H220</f>
        <v>0</v>
      </c>
      <c r="Q220" s="226">
        <v>0</v>
      </c>
      <c r="R220" s="226">
        <f>Q220*H220</f>
        <v>0</v>
      </c>
      <c r="S220" s="226">
        <v>0</v>
      </c>
      <c r="T220" s="227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28" t="s">
        <v>159</v>
      </c>
      <c r="AT220" s="228" t="s">
        <v>154</v>
      </c>
      <c r="AU220" s="228" t="s">
        <v>81</v>
      </c>
      <c r="AY220" s="19" t="s">
        <v>152</v>
      </c>
      <c r="BE220" s="229">
        <f>IF(N220="základní",J220,0)</f>
        <v>0</v>
      </c>
      <c r="BF220" s="229">
        <f>IF(N220="snížená",J220,0)</f>
        <v>0</v>
      </c>
      <c r="BG220" s="229">
        <f>IF(N220="zákl. přenesená",J220,0)</f>
        <v>0</v>
      </c>
      <c r="BH220" s="229">
        <f>IF(N220="sníž. přenesená",J220,0)</f>
        <v>0</v>
      </c>
      <c r="BI220" s="229">
        <f>IF(N220="nulová",J220,0)</f>
        <v>0</v>
      </c>
      <c r="BJ220" s="19" t="s">
        <v>79</v>
      </c>
      <c r="BK220" s="229">
        <f>ROUND(I220*H220,2)</f>
        <v>0</v>
      </c>
      <c r="BL220" s="19" t="s">
        <v>159</v>
      </c>
      <c r="BM220" s="228" t="s">
        <v>1347</v>
      </c>
    </row>
    <row r="221" spans="1:47" s="2" customFormat="1" ht="12">
      <c r="A221" s="40"/>
      <c r="B221" s="41"/>
      <c r="C221" s="42"/>
      <c r="D221" s="230" t="s">
        <v>161</v>
      </c>
      <c r="E221" s="42"/>
      <c r="F221" s="231" t="s">
        <v>887</v>
      </c>
      <c r="G221" s="42"/>
      <c r="H221" s="42"/>
      <c r="I221" s="232"/>
      <c r="J221" s="42"/>
      <c r="K221" s="42"/>
      <c r="L221" s="46"/>
      <c r="M221" s="233"/>
      <c r="N221" s="234"/>
      <c r="O221" s="86"/>
      <c r="P221" s="86"/>
      <c r="Q221" s="86"/>
      <c r="R221" s="86"/>
      <c r="S221" s="86"/>
      <c r="T221" s="87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T221" s="19" t="s">
        <v>161</v>
      </c>
      <c r="AU221" s="19" t="s">
        <v>81</v>
      </c>
    </row>
    <row r="222" spans="1:51" s="13" customFormat="1" ht="12">
      <c r="A222" s="13"/>
      <c r="B222" s="235"/>
      <c r="C222" s="236"/>
      <c r="D222" s="230" t="s">
        <v>163</v>
      </c>
      <c r="E222" s="237" t="s">
        <v>19</v>
      </c>
      <c r="F222" s="238" t="s">
        <v>878</v>
      </c>
      <c r="G222" s="236"/>
      <c r="H222" s="237" t="s">
        <v>19</v>
      </c>
      <c r="I222" s="239"/>
      <c r="J222" s="236"/>
      <c r="K222" s="236"/>
      <c r="L222" s="240"/>
      <c r="M222" s="241"/>
      <c r="N222" s="242"/>
      <c r="O222" s="242"/>
      <c r="P222" s="242"/>
      <c r="Q222" s="242"/>
      <c r="R222" s="242"/>
      <c r="S222" s="242"/>
      <c r="T222" s="24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4" t="s">
        <v>163</v>
      </c>
      <c r="AU222" s="244" t="s">
        <v>81</v>
      </c>
      <c r="AV222" s="13" t="s">
        <v>79</v>
      </c>
      <c r="AW222" s="13" t="s">
        <v>36</v>
      </c>
      <c r="AX222" s="13" t="s">
        <v>73</v>
      </c>
      <c r="AY222" s="244" t="s">
        <v>152</v>
      </c>
    </row>
    <row r="223" spans="1:51" s="14" customFormat="1" ht="12">
      <c r="A223" s="14"/>
      <c r="B223" s="245"/>
      <c r="C223" s="246"/>
      <c r="D223" s="230" t="s">
        <v>163</v>
      </c>
      <c r="E223" s="247" t="s">
        <v>19</v>
      </c>
      <c r="F223" s="248" t="s">
        <v>1374</v>
      </c>
      <c r="G223" s="246"/>
      <c r="H223" s="249">
        <v>0.005</v>
      </c>
      <c r="I223" s="250"/>
      <c r="J223" s="246"/>
      <c r="K223" s="246"/>
      <c r="L223" s="251"/>
      <c r="M223" s="252"/>
      <c r="N223" s="253"/>
      <c r="O223" s="253"/>
      <c r="P223" s="253"/>
      <c r="Q223" s="253"/>
      <c r="R223" s="253"/>
      <c r="S223" s="253"/>
      <c r="T223" s="25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55" t="s">
        <v>163</v>
      </c>
      <c r="AU223" s="255" t="s">
        <v>81</v>
      </c>
      <c r="AV223" s="14" t="s">
        <v>81</v>
      </c>
      <c r="AW223" s="14" t="s">
        <v>36</v>
      </c>
      <c r="AX223" s="14" t="s">
        <v>79</v>
      </c>
      <c r="AY223" s="255" t="s">
        <v>152</v>
      </c>
    </row>
    <row r="224" spans="1:65" s="2" customFormat="1" ht="14.4" customHeight="1">
      <c r="A224" s="40"/>
      <c r="B224" s="41"/>
      <c r="C224" s="217" t="s">
        <v>306</v>
      </c>
      <c r="D224" s="217" t="s">
        <v>154</v>
      </c>
      <c r="E224" s="218" t="s">
        <v>888</v>
      </c>
      <c r="F224" s="219" t="s">
        <v>889</v>
      </c>
      <c r="G224" s="220" t="s">
        <v>183</v>
      </c>
      <c r="H224" s="221">
        <v>0.025</v>
      </c>
      <c r="I224" s="222"/>
      <c r="J224" s="223">
        <f>ROUND(I224*H224,2)</f>
        <v>0</v>
      </c>
      <c r="K224" s="219" t="s">
        <v>158</v>
      </c>
      <c r="L224" s="46"/>
      <c r="M224" s="224" t="s">
        <v>19</v>
      </c>
      <c r="N224" s="225" t="s">
        <v>44</v>
      </c>
      <c r="O224" s="86"/>
      <c r="P224" s="226">
        <f>O224*H224</f>
        <v>0</v>
      </c>
      <c r="Q224" s="226">
        <v>0</v>
      </c>
      <c r="R224" s="226">
        <f>Q224*H224</f>
        <v>0</v>
      </c>
      <c r="S224" s="226">
        <v>0</v>
      </c>
      <c r="T224" s="227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28" t="s">
        <v>159</v>
      </c>
      <c r="AT224" s="228" t="s">
        <v>154</v>
      </c>
      <c r="AU224" s="228" t="s">
        <v>81</v>
      </c>
      <c r="AY224" s="19" t="s">
        <v>152</v>
      </c>
      <c r="BE224" s="229">
        <f>IF(N224="základní",J224,0)</f>
        <v>0</v>
      </c>
      <c r="BF224" s="229">
        <f>IF(N224="snížená",J224,0)</f>
        <v>0</v>
      </c>
      <c r="BG224" s="229">
        <f>IF(N224="zákl. přenesená",J224,0)</f>
        <v>0</v>
      </c>
      <c r="BH224" s="229">
        <f>IF(N224="sníž. přenesená",J224,0)</f>
        <v>0</v>
      </c>
      <c r="BI224" s="229">
        <f>IF(N224="nulová",J224,0)</f>
        <v>0</v>
      </c>
      <c r="BJ224" s="19" t="s">
        <v>79</v>
      </c>
      <c r="BK224" s="229">
        <f>ROUND(I224*H224,2)</f>
        <v>0</v>
      </c>
      <c r="BL224" s="19" t="s">
        <v>159</v>
      </c>
      <c r="BM224" s="228" t="s">
        <v>1348</v>
      </c>
    </row>
    <row r="225" spans="1:47" s="2" customFormat="1" ht="12">
      <c r="A225" s="40"/>
      <c r="B225" s="41"/>
      <c r="C225" s="42"/>
      <c r="D225" s="230" t="s">
        <v>161</v>
      </c>
      <c r="E225" s="42"/>
      <c r="F225" s="231" t="s">
        <v>891</v>
      </c>
      <c r="G225" s="42"/>
      <c r="H225" s="42"/>
      <c r="I225" s="232"/>
      <c r="J225" s="42"/>
      <c r="K225" s="42"/>
      <c r="L225" s="46"/>
      <c r="M225" s="233"/>
      <c r="N225" s="234"/>
      <c r="O225" s="86"/>
      <c r="P225" s="86"/>
      <c r="Q225" s="86"/>
      <c r="R225" s="86"/>
      <c r="S225" s="86"/>
      <c r="T225" s="87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T225" s="19" t="s">
        <v>161</v>
      </c>
      <c r="AU225" s="19" t="s">
        <v>81</v>
      </c>
    </row>
    <row r="226" spans="1:51" s="13" customFormat="1" ht="12">
      <c r="A226" s="13"/>
      <c r="B226" s="235"/>
      <c r="C226" s="236"/>
      <c r="D226" s="230" t="s">
        <v>163</v>
      </c>
      <c r="E226" s="237" t="s">
        <v>19</v>
      </c>
      <c r="F226" s="238" t="s">
        <v>892</v>
      </c>
      <c r="G226" s="236"/>
      <c r="H226" s="237" t="s">
        <v>19</v>
      </c>
      <c r="I226" s="239"/>
      <c r="J226" s="236"/>
      <c r="K226" s="236"/>
      <c r="L226" s="240"/>
      <c r="M226" s="241"/>
      <c r="N226" s="242"/>
      <c r="O226" s="242"/>
      <c r="P226" s="242"/>
      <c r="Q226" s="242"/>
      <c r="R226" s="242"/>
      <c r="S226" s="242"/>
      <c r="T226" s="24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4" t="s">
        <v>163</v>
      </c>
      <c r="AU226" s="244" t="s">
        <v>81</v>
      </c>
      <c r="AV226" s="13" t="s">
        <v>79</v>
      </c>
      <c r="AW226" s="13" t="s">
        <v>36</v>
      </c>
      <c r="AX226" s="13" t="s">
        <v>73</v>
      </c>
      <c r="AY226" s="244" t="s">
        <v>152</v>
      </c>
    </row>
    <row r="227" spans="1:51" s="14" customFormat="1" ht="12">
      <c r="A227" s="14"/>
      <c r="B227" s="245"/>
      <c r="C227" s="246"/>
      <c r="D227" s="230" t="s">
        <v>163</v>
      </c>
      <c r="E227" s="247" t="s">
        <v>19</v>
      </c>
      <c r="F227" s="248" t="s">
        <v>1375</v>
      </c>
      <c r="G227" s="246"/>
      <c r="H227" s="249">
        <v>0.025</v>
      </c>
      <c r="I227" s="250"/>
      <c r="J227" s="246"/>
      <c r="K227" s="246"/>
      <c r="L227" s="251"/>
      <c r="M227" s="252"/>
      <c r="N227" s="253"/>
      <c r="O227" s="253"/>
      <c r="P227" s="253"/>
      <c r="Q227" s="253"/>
      <c r="R227" s="253"/>
      <c r="S227" s="253"/>
      <c r="T227" s="25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55" t="s">
        <v>163</v>
      </c>
      <c r="AU227" s="255" t="s">
        <v>81</v>
      </c>
      <c r="AV227" s="14" t="s">
        <v>81</v>
      </c>
      <c r="AW227" s="14" t="s">
        <v>36</v>
      </c>
      <c r="AX227" s="14" t="s">
        <v>79</v>
      </c>
      <c r="AY227" s="255" t="s">
        <v>152</v>
      </c>
    </row>
    <row r="228" spans="1:63" s="12" customFormat="1" ht="22.8" customHeight="1">
      <c r="A228" s="12"/>
      <c r="B228" s="201"/>
      <c r="C228" s="202"/>
      <c r="D228" s="203" t="s">
        <v>72</v>
      </c>
      <c r="E228" s="215" t="s">
        <v>573</v>
      </c>
      <c r="F228" s="215" t="s">
        <v>574</v>
      </c>
      <c r="G228" s="202"/>
      <c r="H228" s="202"/>
      <c r="I228" s="205"/>
      <c r="J228" s="216">
        <f>BK228</f>
        <v>0</v>
      </c>
      <c r="K228" s="202"/>
      <c r="L228" s="207"/>
      <c r="M228" s="208"/>
      <c r="N228" s="209"/>
      <c r="O228" s="209"/>
      <c r="P228" s="210">
        <f>SUM(P229:P231)</f>
        <v>0</v>
      </c>
      <c r="Q228" s="209"/>
      <c r="R228" s="210">
        <f>SUM(R229:R231)</f>
        <v>0</v>
      </c>
      <c r="S228" s="209"/>
      <c r="T228" s="211">
        <f>SUM(T229:T231)</f>
        <v>0</v>
      </c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R228" s="212" t="s">
        <v>79</v>
      </c>
      <c r="AT228" s="213" t="s">
        <v>72</v>
      </c>
      <c r="AU228" s="213" t="s">
        <v>79</v>
      </c>
      <c r="AY228" s="212" t="s">
        <v>152</v>
      </c>
      <c r="BK228" s="214">
        <f>SUM(BK229:BK231)</f>
        <v>0</v>
      </c>
    </row>
    <row r="229" spans="1:65" s="2" customFormat="1" ht="14.4" customHeight="1">
      <c r="A229" s="40"/>
      <c r="B229" s="41"/>
      <c r="C229" s="217" t="s">
        <v>314</v>
      </c>
      <c r="D229" s="217" t="s">
        <v>154</v>
      </c>
      <c r="E229" s="218" t="s">
        <v>1350</v>
      </c>
      <c r="F229" s="219" t="s">
        <v>1351</v>
      </c>
      <c r="G229" s="220" t="s">
        <v>294</v>
      </c>
      <c r="H229" s="221">
        <v>0.006</v>
      </c>
      <c r="I229" s="222"/>
      <c r="J229" s="223">
        <f>ROUND(I229*H229,2)</f>
        <v>0</v>
      </c>
      <c r="K229" s="219" t="s">
        <v>158</v>
      </c>
      <c r="L229" s="46"/>
      <c r="M229" s="224" t="s">
        <v>19</v>
      </c>
      <c r="N229" s="225" t="s">
        <v>44</v>
      </c>
      <c r="O229" s="86"/>
      <c r="P229" s="226">
        <f>O229*H229</f>
        <v>0</v>
      </c>
      <c r="Q229" s="226">
        <v>0</v>
      </c>
      <c r="R229" s="226">
        <f>Q229*H229</f>
        <v>0</v>
      </c>
      <c r="S229" s="226">
        <v>0</v>
      </c>
      <c r="T229" s="227">
        <f>S229*H229</f>
        <v>0</v>
      </c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R229" s="228" t="s">
        <v>159</v>
      </c>
      <c r="AT229" s="228" t="s">
        <v>154</v>
      </c>
      <c r="AU229" s="228" t="s">
        <v>81</v>
      </c>
      <c r="AY229" s="19" t="s">
        <v>152</v>
      </c>
      <c r="BE229" s="229">
        <f>IF(N229="základní",J229,0)</f>
        <v>0</v>
      </c>
      <c r="BF229" s="229">
        <f>IF(N229="snížená",J229,0)</f>
        <v>0</v>
      </c>
      <c r="BG229" s="229">
        <f>IF(N229="zákl. přenesená",J229,0)</f>
        <v>0</v>
      </c>
      <c r="BH229" s="229">
        <f>IF(N229="sníž. přenesená",J229,0)</f>
        <v>0</v>
      </c>
      <c r="BI229" s="229">
        <f>IF(N229="nulová",J229,0)</f>
        <v>0</v>
      </c>
      <c r="BJ229" s="19" t="s">
        <v>79</v>
      </c>
      <c r="BK229" s="229">
        <f>ROUND(I229*H229,2)</f>
        <v>0</v>
      </c>
      <c r="BL229" s="19" t="s">
        <v>159</v>
      </c>
      <c r="BM229" s="228" t="s">
        <v>1352</v>
      </c>
    </row>
    <row r="230" spans="1:47" s="2" customFormat="1" ht="12">
      <c r="A230" s="40"/>
      <c r="B230" s="41"/>
      <c r="C230" s="42"/>
      <c r="D230" s="230" t="s">
        <v>161</v>
      </c>
      <c r="E230" s="42"/>
      <c r="F230" s="231" t="s">
        <v>1353</v>
      </c>
      <c r="G230" s="42"/>
      <c r="H230" s="42"/>
      <c r="I230" s="232"/>
      <c r="J230" s="42"/>
      <c r="K230" s="42"/>
      <c r="L230" s="46"/>
      <c r="M230" s="233"/>
      <c r="N230" s="234"/>
      <c r="O230" s="86"/>
      <c r="P230" s="86"/>
      <c r="Q230" s="86"/>
      <c r="R230" s="86"/>
      <c r="S230" s="86"/>
      <c r="T230" s="87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T230" s="19" t="s">
        <v>161</v>
      </c>
      <c r="AU230" s="19" t="s">
        <v>81</v>
      </c>
    </row>
    <row r="231" spans="1:51" s="14" customFormat="1" ht="12">
      <c r="A231" s="14"/>
      <c r="B231" s="245"/>
      <c r="C231" s="246"/>
      <c r="D231" s="230" t="s">
        <v>163</v>
      </c>
      <c r="E231" s="247" t="s">
        <v>19</v>
      </c>
      <c r="F231" s="248" t="s">
        <v>1354</v>
      </c>
      <c r="G231" s="246"/>
      <c r="H231" s="249">
        <v>0.006</v>
      </c>
      <c r="I231" s="250"/>
      <c r="J231" s="246"/>
      <c r="K231" s="246"/>
      <c r="L231" s="251"/>
      <c r="M231" s="252"/>
      <c r="N231" s="253"/>
      <c r="O231" s="253"/>
      <c r="P231" s="253"/>
      <c r="Q231" s="253"/>
      <c r="R231" s="253"/>
      <c r="S231" s="253"/>
      <c r="T231" s="25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55" t="s">
        <v>163</v>
      </c>
      <c r="AU231" s="255" t="s">
        <v>81</v>
      </c>
      <c r="AV231" s="14" t="s">
        <v>81</v>
      </c>
      <c r="AW231" s="14" t="s">
        <v>36</v>
      </c>
      <c r="AX231" s="14" t="s">
        <v>79</v>
      </c>
      <c r="AY231" s="255" t="s">
        <v>152</v>
      </c>
    </row>
    <row r="232" spans="1:63" s="12" customFormat="1" ht="25.9" customHeight="1">
      <c r="A232" s="12"/>
      <c r="B232" s="201"/>
      <c r="C232" s="202"/>
      <c r="D232" s="203" t="s">
        <v>72</v>
      </c>
      <c r="E232" s="204" t="s">
        <v>1232</v>
      </c>
      <c r="F232" s="204" t="s">
        <v>1233</v>
      </c>
      <c r="G232" s="202"/>
      <c r="H232" s="202"/>
      <c r="I232" s="205"/>
      <c r="J232" s="206">
        <f>BK232</f>
        <v>0</v>
      </c>
      <c r="K232" s="202"/>
      <c r="L232" s="207"/>
      <c r="M232" s="208"/>
      <c r="N232" s="209"/>
      <c r="O232" s="209"/>
      <c r="P232" s="210">
        <f>P233</f>
        <v>0</v>
      </c>
      <c r="Q232" s="209"/>
      <c r="R232" s="210">
        <f>R233</f>
        <v>0.00022500000000000002</v>
      </c>
      <c r="S232" s="209"/>
      <c r="T232" s="211">
        <f>T233</f>
        <v>0</v>
      </c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R232" s="212" t="s">
        <v>81</v>
      </c>
      <c r="AT232" s="213" t="s">
        <v>72</v>
      </c>
      <c r="AU232" s="213" t="s">
        <v>73</v>
      </c>
      <c r="AY232" s="212" t="s">
        <v>152</v>
      </c>
      <c r="BK232" s="214">
        <f>BK233</f>
        <v>0</v>
      </c>
    </row>
    <row r="233" spans="1:63" s="12" customFormat="1" ht="22.8" customHeight="1">
      <c r="A233" s="12"/>
      <c r="B233" s="201"/>
      <c r="C233" s="202"/>
      <c r="D233" s="203" t="s">
        <v>72</v>
      </c>
      <c r="E233" s="215" t="s">
        <v>1234</v>
      </c>
      <c r="F233" s="215" t="s">
        <v>1235</v>
      </c>
      <c r="G233" s="202"/>
      <c r="H233" s="202"/>
      <c r="I233" s="205"/>
      <c r="J233" s="216">
        <f>BK233</f>
        <v>0</v>
      </c>
      <c r="K233" s="202"/>
      <c r="L233" s="207"/>
      <c r="M233" s="208"/>
      <c r="N233" s="209"/>
      <c r="O233" s="209"/>
      <c r="P233" s="210">
        <f>SUM(P234:P243)</f>
        <v>0</v>
      </c>
      <c r="Q233" s="209"/>
      <c r="R233" s="210">
        <f>SUM(R234:R243)</f>
        <v>0.00022500000000000002</v>
      </c>
      <c r="S233" s="209"/>
      <c r="T233" s="211">
        <f>SUM(T234:T243)</f>
        <v>0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R233" s="212" t="s">
        <v>79</v>
      </c>
      <c r="AT233" s="213" t="s">
        <v>72</v>
      </c>
      <c r="AU233" s="213" t="s">
        <v>79</v>
      </c>
      <c r="AY233" s="212" t="s">
        <v>152</v>
      </c>
      <c r="BK233" s="214">
        <f>SUM(BK234:BK243)</f>
        <v>0</v>
      </c>
    </row>
    <row r="234" spans="1:65" s="2" customFormat="1" ht="14.4" customHeight="1">
      <c r="A234" s="40"/>
      <c r="B234" s="41"/>
      <c r="C234" s="217" t="s">
        <v>323</v>
      </c>
      <c r="D234" s="217" t="s">
        <v>154</v>
      </c>
      <c r="E234" s="218" t="s">
        <v>1237</v>
      </c>
      <c r="F234" s="219" t="s">
        <v>1238</v>
      </c>
      <c r="G234" s="220" t="s">
        <v>381</v>
      </c>
      <c r="H234" s="221">
        <v>0.45</v>
      </c>
      <c r="I234" s="222"/>
      <c r="J234" s="223">
        <f>ROUND(I234*H234,2)</f>
        <v>0</v>
      </c>
      <c r="K234" s="219" t="s">
        <v>19</v>
      </c>
      <c r="L234" s="46"/>
      <c r="M234" s="224" t="s">
        <v>19</v>
      </c>
      <c r="N234" s="225" t="s">
        <v>44</v>
      </c>
      <c r="O234" s="86"/>
      <c r="P234" s="226">
        <f>O234*H234</f>
        <v>0</v>
      </c>
      <c r="Q234" s="226">
        <v>0.0005</v>
      </c>
      <c r="R234" s="226">
        <f>Q234*H234</f>
        <v>0.00022500000000000002</v>
      </c>
      <c r="S234" s="226">
        <v>0</v>
      </c>
      <c r="T234" s="227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28" t="s">
        <v>159</v>
      </c>
      <c r="AT234" s="228" t="s">
        <v>154</v>
      </c>
      <c r="AU234" s="228" t="s">
        <v>81</v>
      </c>
      <c r="AY234" s="19" t="s">
        <v>152</v>
      </c>
      <c r="BE234" s="229">
        <f>IF(N234="základní",J234,0)</f>
        <v>0</v>
      </c>
      <c r="BF234" s="229">
        <f>IF(N234="snížená",J234,0)</f>
        <v>0</v>
      </c>
      <c r="BG234" s="229">
        <f>IF(N234="zákl. přenesená",J234,0)</f>
        <v>0</v>
      </c>
      <c r="BH234" s="229">
        <f>IF(N234="sníž. přenesená",J234,0)</f>
        <v>0</v>
      </c>
      <c r="BI234" s="229">
        <f>IF(N234="nulová",J234,0)</f>
        <v>0</v>
      </c>
      <c r="BJ234" s="19" t="s">
        <v>79</v>
      </c>
      <c r="BK234" s="229">
        <f>ROUND(I234*H234,2)</f>
        <v>0</v>
      </c>
      <c r="BL234" s="19" t="s">
        <v>159</v>
      </c>
      <c r="BM234" s="228" t="s">
        <v>1355</v>
      </c>
    </row>
    <row r="235" spans="1:47" s="2" customFormat="1" ht="12">
      <c r="A235" s="40"/>
      <c r="B235" s="41"/>
      <c r="C235" s="42"/>
      <c r="D235" s="230" t="s">
        <v>161</v>
      </c>
      <c r="E235" s="42"/>
      <c r="F235" s="231" t="s">
        <v>1238</v>
      </c>
      <c r="G235" s="42"/>
      <c r="H235" s="42"/>
      <c r="I235" s="232"/>
      <c r="J235" s="42"/>
      <c r="K235" s="42"/>
      <c r="L235" s="46"/>
      <c r="M235" s="233"/>
      <c r="N235" s="234"/>
      <c r="O235" s="86"/>
      <c r="P235" s="86"/>
      <c r="Q235" s="86"/>
      <c r="R235" s="86"/>
      <c r="S235" s="86"/>
      <c r="T235" s="87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T235" s="19" t="s">
        <v>161</v>
      </c>
      <c r="AU235" s="19" t="s">
        <v>81</v>
      </c>
    </row>
    <row r="236" spans="1:51" s="13" customFormat="1" ht="12">
      <c r="A236" s="13"/>
      <c r="B236" s="235"/>
      <c r="C236" s="236"/>
      <c r="D236" s="230" t="s">
        <v>163</v>
      </c>
      <c r="E236" s="237" t="s">
        <v>19</v>
      </c>
      <c r="F236" s="238" t="s">
        <v>803</v>
      </c>
      <c r="G236" s="236"/>
      <c r="H236" s="237" t="s">
        <v>19</v>
      </c>
      <c r="I236" s="239"/>
      <c r="J236" s="236"/>
      <c r="K236" s="236"/>
      <c r="L236" s="240"/>
      <c r="M236" s="241"/>
      <c r="N236" s="242"/>
      <c r="O236" s="242"/>
      <c r="P236" s="242"/>
      <c r="Q236" s="242"/>
      <c r="R236" s="242"/>
      <c r="S236" s="242"/>
      <c r="T236" s="24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4" t="s">
        <v>163</v>
      </c>
      <c r="AU236" s="244" t="s">
        <v>81</v>
      </c>
      <c r="AV236" s="13" t="s">
        <v>79</v>
      </c>
      <c r="AW236" s="13" t="s">
        <v>36</v>
      </c>
      <c r="AX236" s="13" t="s">
        <v>73</v>
      </c>
      <c r="AY236" s="244" t="s">
        <v>152</v>
      </c>
    </row>
    <row r="237" spans="1:51" s="13" customFormat="1" ht="12">
      <c r="A237" s="13"/>
      <c r="B237" s="235"/>
      <c r="C237" s="236"/>
      <c r="D237" s="230" t="s">
        <v>163</v>
      </c>
      <c r="E237" s="237" t="s">
        <v>19</v>
      </c>
      <c r="F237" s="238" t="s">
        <v>1240</v>
      </c>
      <c r="G237" s="236"/>
      <c r="H237" s="237" t="s">
        <v>19</v>
      </c>
      <c r="I237" s="239"/>
      <c r="J237" s="236"/>
      <c r="K237" s="236"/>
      <c r="L237" s="240"/>
      <c r="M237" s="241"/>
      <c r="N237" s="242"/>
      <c r="O237" s="242"/>
      <c r="P237" s="242"/>
      <c r="Q237" s="242"/>
      <c r="R237" s="242"/>
      <c r="S237" s="242"/>
      <c r="T237" s="24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4" t="s">
        <v>163</v>
      </c>
      <c r="AU237" s="244" t="s">
        <v>81</v>
      </c>
      <c r="AV237" s="13" t="s">
        <v>79</v>
      </c>
      <c r="AW237" s="13" t="s">
        <v>36</v>
      </c>
      <c r="AX237" s="13" t="s">
        <v>73</v>
      </c>
      <c r="AY237" s="244" t="s">
        <v>152</v>
      </c>
    </row>
    <row r="238" spans="1:51" s="13" customFormat="1" ht="12">
      <c r="A238" s="13"/>
      <c r="B238" s="235"/>
      <c r="C238" s="236"/>
      <c r="D238" s="230" t="s">
        <v>163</v>
      </c>
      <c r="E238" s="237" t="s">
        <v>19</v>
      </c>
      <c r="F238" s="238" t="s">
        <v>1359</v>
      </c>
      <c r="G238" s="236"/>
      <c r="H238" s="237" t="s">
        <v>19</v>
      </c>
      <c r="I238" s="239"/>
      <c r="J238" s="236"/>
      <c r="K238" s="236"/>
      <c r="L238" s="240"/>
      <c r="M238" s="241"/>
      <c r="N238" s="242"/>
      <c r="O238" s="242"/>
      <c r="P238" s="242"/>
      <c r="Q238" s="242"/>
      <c r="R238" s="242"/>
      <c r="S238" s="242"/>
      <c r="T238" s="24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4" t="s">
        <v>163</v>
      </c>
      <c r="AU238" s="244" t="s">
        <v>81</v>
      </c>
      <c r="AV238" s="13" t="s">
        <v>79</v>
      </c>
      <c r="AW238" s="13" t="s">
        <v>36</v>
      </c>
      <c r="AX238" s="13" t="s">
        <v>73</v>
      </c>
      <c r="AY238" s="244" t="s">
        <v>152</v>
      </c>
    </row>
    <row r="239" spans="1:51" s="14" customFormat="1" ht="12">
      <c r="A239" s="14"/>
      <c r="B239" s="245"/>
      <c r="C239" s="246"/>
      <c r="D239" s="230" t="s">
        <v>163</v>
      </c>
      <c r="E239" s="247" t="s">
        <v>19</v>
      </c>
      <c r="F239" s="248" t="s">
        <v>1356</v>
      </c>
      <c r="G239" s="246"/>
      <c r="H239" s="249">
        <v>0.45</v>
      </c>
      <c r="I239" s="250"/>
      <c r="J239" s="246"/>
      <c r="K239" s="246"/>
      <c r="L239" s="251"/>
      <c r="M239" s="252"/>
      <c r="N239" s="253"/>
      <c r="O239" s="253"/>
      <c r="P239" s="253"/>
      <c r="Q239" s="253"/>
      <c r="R239" s="253"/>
      <c r="S239" s="253"/>
      <c r="T239" s="25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55" t="s">
        <v>163</v>
      </c>
      <c r="AU239" s="255" t="s">
        <v>81</v>
      </c>
      <c r="AV239" s="14" t="s">
        <v>81</v>
      </c>
      <c r="AW239" s="14" t="s">
        <v>36</v>
      </c>
      <c r="AX239" s="14" t="s">
        <v>73</v>
      </c>
      <c r="AY239" s="255" t="s">
        <v>152</v>
      </c>
    </row>
    <row r="240" spans="1:51" s="15" customFormat="1" ht="12">
      <c r="A240" s="15"/>
      <c r="B240" s="256"/>
      <c r="C240" s="257"/>
      <c r="D240" s="230" t="s">
        <v>163</v>
      </c>
      <c r="E240" s="258" t="s">
        <v>19</v>
      </c>
      <c r="F240" s="259" t="s">
        <v>167</v>
      </c>
      <c r="G240" s="257"/>
      <c r="H240" s="260">
        <v>0.45</v>
      </c>
      <c r="I240" s="261"/>
      <c r="J240" s="257"/>
      <c r="K240" s="257"/>
      <c r="L240" s="262"/>
      <c r="M240" s="263"/>
      <c r="N240" s="264"/>
      <c r="O240" s="264"/>
      <c r="P240" s="264"/>
      <c r="Q240" s="264"/>
      <c r="R240" s="264"/>
      <c r="S240" s="264"/>
      <c r="T240" s="26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T240" s="266" t="s">
        <v>163</v>
      </c>
      <c r="AU240" s="266" t="s">
        <v>81</v>
      </c>
      <c r="AV240" s="15" t="s">
        <v>159</v>
      </c>
      <c r="AW240" s="15" t="s">
        <v>36</v>
      </c>
      <c r="AX240" s="15" t="s">
        <v>79</v>
      </c>
      <c r="AY240" s="266" t="s">
        <v>152</v>
      </c>
    </row>
    <row r="241" spans="1:65" s="2" customFormat="1" ht="14.4" customHeight="1">
      <c r="A241" s="40"/>
      <c r="B241" s="41"/>
      <c r="C241" s="217" t="s">
        <v>333</v>
      </c>
      <c r="D241" s="217" t="s">
        <v>154</v>
      </c>
      <c r="E241" s="218" t="s">
        <v>1243</v>
      </c>
      <c r="F241" s="219" t="s">
        <v>1244</v>
      </c>
      <c r="G241" s="220" t="s">
        <v>294</v>
      </c>
      <c r="H241" s="221">
        <v>0.001</v>
      </c>
      <c r="I241" s="222"/>
      <c r="J241" s="223">
        <f>ROUND(I241*H241,2)</f>
        <v>0</v>
      </c>
      <c r="K241" s="219" t="s">
        <v>158</v>
      </c>
      <c r="L241" s="46"/>
      <c r="M241" s="224" t="s">
        <v>19</v>
      </c>
      <c r="N241" s="225" t="s">
        <v>44</v>
      </c>
      <c r="O241" s="86"/>
      <c r="P241" s="226">
        <f>O241*H241</f>
        <v>0</v>
      </c>
      <c r="Q241" s="226">
        <v>0</v>
      </c>
      <c r="R241" s="226">
        <f>Q241*H241</f>
        <v>0</v>
      </c>
      <c r="S241" s="226">
        <v>0</v>
      </c>
      <c r="T241" s="227">
        <f>S241*H241</f>
        <v>0</v>
      </c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R241" s="228" t="s">
        <v>159</v>
      </c>
      <c r="AT241" s="228" t="s">
        <v>154</v>
      </c>
      <c r="AU241" s="228" t="s">
        <v>81</v>
      </c>
      <c r="AY241" s="19" t="s">
        <v>152</v>
      </c>
      <c r="BE241" s="229">
        <f>IF(N241="základní",J241,0)</f>
        <v>0</v>
      </c>
      <c r="BF241" s="229">
        <f>IF(N241="snížená",J241,0)</f>
        <v>0</v>
      </c>
      <c r="BG241" s="229">
        <f>IF(N241="zákl. přenesená",J241,0)</f>
        <v>0</v>
      </c>
      <c r="BH241" s="229">
        <f>IF(N241="sníž. přenesená",J241,0)</f>
        <v>0</v>
      </c>
      <c r="BI241" s="229">
        <f>IF(N241="nulová",J241,0)</f>
        <v>0</v>
      </c>
      <c r="BJ241" s="19" t="s">
        <v>79</v>
      </c>
      <c r="BK241" s="229">
        <f>ROUND(I241*H241,2)</f>
        <v>0</v>
      </c>
      <c r="BL241" s="19" t="s">
        <v>159</v>
      </c>
      <c r="BM241" s="228" t="s">
        <v>1357</v>
      </c>
    </row>
    <row r="242" spans="1:47" s="2" customFormat="1" ht="12">
      <c r="A242" s="40"/>
      <c r="B242" s="41"/>
      <c r="C242" s="42"/>
      <c r="D242" s="230" t="s">
        <v>161</v>
      </c>
      <c r="E242" s="42"/>
      <c r="F242" s="231" t="s">
        <v>1246</v>
      </c>
      <c r="G242" s="42"/>
      <c r="H242" s="42"/>
      <c r="I242" s="232"/>
      <c r="J242" s="42"/>
      <c r="K242" s="42"/>
      <c r="L242" s="46"/>
      <c r="M242" s="233"/>
      <c r="N242" s="234"/>
      <c r="O242" s="86"/>
      <c r="P242" s="86"/>
      <c r="Q242" s="86"/>
      <c r="R242" s="86"/>
      <c r="S242" s="86"/>
      <c r="T242" s="87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T242" s="19" t="s">
        <v>161</v>
      </c>
      <c r="AU242" s="19" t="s">
        <v>81</v>
      </c>
    </row>
    <row r="243" spans="1:51" s="14" customFormat="1" ht="12">
      <c r="A243" s="14"/>
      <c r="B243" s="245"/>
      <c r="C243" s="246"/>
      <c r="D243" s="230" t="s">
        <v>163</v>
      </c>
      <c r="E243" s="247" t="s">
        <v>19</v>
      </c>
      <c r="F243" s="248" t="s">
        <v>12</v>
      </c>
      <c r="G243" s="246"/>
      <c r="H243" s="249">
        <v>0.001</v>
      </c>
      <c r="I243" s="250"/>
      <c r="J243" s="246"/>
      <c r="K243" s="246"/>
      <c r="L243" s="251"/>
      <c r="M243" s="293"/>
      <c r="N243" s="294"/>
      <c r="O243" s="294"/>
      <c r="P243" s="294"/>
      <c r="Q243" s="294"/>
      <c r="R243" s="294"/>
      <c r="S243" s="294"/>
      <c r="T243" s="295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55" t="s">
        <v>163</v>
      </c>
      <c r="AU243" s="255" t="s">
        <v>81</v>
      </c>
      <c r="AV243" s="14" t="s">
        <v>81</v>
      </c>
      <c r="AW243" s="14" t="s">
        <v>36</v>
      </c>
      <c r="AX243" s="14" t="s">
        <v>79</v>
      </c>
      <c r="AY243" s="255" t="s">
        <v>152</v>
      </c>
    </row>
    <row r="244" spans="1:31" s="2" customFormat="1" ht="6.95" customHeight="1">
      <c r="A244" s="40"/>
      <c r="B244" s="61"/>
      <c r="C244" s="62"/>
      <c r="D244" s="62"/>
      <c r="E244" s="62"/>
      <c r="F244" s="62"/>
      <c r="G244" s="62"/>
      <c r="H244" s="62"/>
      <c r="I244" s="62"/>
      <c r="J244" s="62"/>
      <c r="K244" s="62"/>
      <c r="L244" s="46"/>
      <c r="M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</row>
  </sheetData>
  <sheetProtection password="CC35" sheet="1" objects="1" scenarios="1" formatColumns="0" formatRows="0" autoFilter="0"/>
  <autoFilter ref="C96:K243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3:H83"/>
    <mergeCell ref="E87:H87"/>
    <mergeCell ref="E85:H85"/>
    <mergeCell ref="E89:H8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1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102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81</v>
      </c>
    </row>
    <row r="4" spans="2:46" s="1" customFormat="1" ht="24.95" customHeight="1">
      <c r="B4" s="22"/>
      <c r="D4" s="143" t="s">
        <v>110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4.4" customHeight="1">
      <c r="B7" s="22"/>
      <c r="E7" s="146" t="str">
        <f>'Rekapitulace stavby'!K6</f>
        <v>Realizace SZ navržených v KoPÚ Brušperk - I. etapa</v>
      </c>
      <c r="F7" s="145"/>
      <c r="G7" s="145"/>
      <c r="H7" s="145"/>
      <c r="L7" s="22"/>
    </row>
    <row r="8" spans="2:12" ht="12">
      <c r="B8" s="22"/>
      <c r="D8" s="145" t="s">
        <v>111</v>
      </c>
      <c r="L8" s="22"/>
    </row>
    <row r="9" spans="2:12" s="1" customFormat="1" ht="14.4" customHeight="1">
      <c r="B9" s="22"/>
      <c r="E9" s="146" t="s">
        <v>112</v>
      </c>
      <c r="F9" s="1"/>
      <c r="G9" s="1"/>
      <c r="H9" s="1"/>
      <c r="L9" s="22"/>
    </row>
    <row r="10" spans="2:12" s="1" customFormat="1" ht="12" customHeight="1">
      <c r="B10" s="22"/>
      <c r="D10" s="145" t="s">
        <v>113</v>
      </c>
      <c r="L10" s="22"/>
    </row>
    <row r="11" spans="1:31" s="2" customFormat="1" ht="14.4" customHeight="1">
      <c r="A11" s="40"/>
      <c r="B11" s="46"/>
      <c r="C11" s="40"/>
      <c r="D11" s="40"/>
      <c r="E11" s="160" t="s">
        <v>585</v>
      </c>
      <c r="F11" s="40"/>
      <c r="G11" s="40"/>
      <c r="H11" s="40"/>
      <c r="I11" s="40"/>
      <c r="J11" s="40"/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5" t="s">
        <v>1288</v>
      </c>
      <c r="E12" s="40"/>
      <c r="F12" s="40"/>
      <c r="G12" s="40"/>
      <c r="H12" s="40"/>
      <c r="I12" s="40"/>
      <c r="J12" s="40"/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5.6" customHeight="1">
      <c r="A13" s="40"/>
      <c r="B13" s="46"/>
      <c r="C13" s="40"/>
      <c r="D13" s="40"/>
      <c r="E13" s="148" t="s">
        <v>1376</v>
      </c>
      <c r="F13" s="40"/>
      <c r="G13" s="40"/>
      <c r="H13" s="40"/>
      <c r="I13" s="40"/>
      <c r="J13" s="40"/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45" t="s">
        <v>18</v>
      </c>
      <c r="E15" s="40"/>
      <c r="F15" s="135" t="s">
        <v>96</v>
      </c>
      <c r="G15" s="40"/>
      <c r="H15" s="40"/>
      <c r="I15" s="145" t="s">
        <v>20</v>
      </c>
      <c r="J15" s="135" t="s">
        <v>19</v>
      </c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5" t="s">
        <v>21</v>
      </c>
      <c r="E16" s="40"/>
      <c r="F16" s="135" t="s">
        <v>22</v>
      </c>
      <c r="G16" s="40"/>
      <c r="H16" s="40"/>
      <c r="I16" s="145" t="s">
        <v>23</v>
      </c>
      <c r="J16" s="149" t="str">
        <f>'Rekapitulace stavby'!AN8</f>
        <v>18. 3. 2021</v>
      </c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21.8" customHeight="1">
      <c r="A17" s="40"/>
      <c r="B17" s="46"/>
      <c r="C17" s="40"/>
      <c r="D17" s="40"/>
      <c r="E17" s="40"/>
      <c r="F17" s="40"/>
      <c r="G17" s="40"/>
      <c r="H17" s="40"/>
      <c r="I17" s="150" t="s">
        <v>118</v>
      </c>
      <c r="J17" s="151" t="s">
        <v>587</v>
      </c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45" t="s">
        <v>25</v>
      </c>
      <c r="E18" s="40"/>
      <c r="F18" s="40"/>
      <c r="G18" s="40"/>
      <c r="H18" s="40"/>
      <c r="I18" s="145" t="s">
        <v>26</v>
      </c>
      <c r="J18" s="135" t="s">
        <v>19</v>
      </c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5" t="s">
        <v>28</v>
      </c>
      <c r="F19" s="40"/>
      <c r="G19" s="40"/>
      <c r="H19" s="40"/>
      <c r="I19" s="145" t="s">
        <v>29</v>
      </c>
      <c r="J19" s="135" t="s">
        <v>19</v>
      </c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45" t="s">
        <v>30</v>
      </c>
      <c r="E21" s="40"/>
      <c r="F21" s="40"/>
      <c r="G21" s="40"/>
      <c r="H21" s="40"/>
      <c r="I21" s="145" t="s">
        <v>26</v>
      </c>
      <c r="J21" s="35" t="str">
        <f>'Rekapitulace stavby'!AN13</f>
        <v>Vyplň údaj</v>
      </c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35" t="str">
        <f>'Rekapitulace stavby'!E14</f>
        <v>Vyplň údaj</v>
      </c>
      <c r="F22" s="135"/>
      <c r="G22" s="135"/>
      <c r="H22" s="135"/>
      <c r="I22" s="145" t="s">
        <v>29</v>
      </c>
      <c r="J22" s="35" t="str">
        <f>'Rekapitulace stavby'!AN14</f>
        <v>Vyplň údaj</v>
      </c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45" t="s">
        <v>32</v>
      </c>
      <c r="E24" s="40"/>
      <c r="F24" s="40"/>
      <c r="G24" s="40"/>
      <c r="H24" s="40"/>
      <c r="I24" s="145" t="s">
        <v>26</v>
      </c>
      <c r="J24" s="135" t="s">
        <v>19</v>
      </c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8" customHeight="1">
      <c r="A25" s="40"/>
      <c r="B25" s="46"/>
      <c r="C25" s="40"/>
      <c r="D25" s="40"/>
      <c r="E25" s="135" t="s">
        <v>33</v>
      </c>
      <c r="F25" s="40"/>
      <c r="G25" s="40"/>
      <c r="H25" s="40"/>
      <c r="I25" s="145" t="s">
        <v>29</v>
      </c>
      <c r="J25" s="135" t="s">
        <v>19</v>
      </c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12" customHeight="1">
      <c r="A27" s="40"/>
      <c r="B27" s="46"/>
      <c r="C27" s="40"/>
      <c r="D27" s="145" t="s">
        <v>34</v>
      </c>
      <c r="E27" s="40"/>
      <c r="F27" s="40"/>
      <c r="G27" s="40"/>
      <c r="H27" s="40"/>
      <c r="I27" s="145" t="s">
        <v>26</v>
      </c>
      <c r="J27" s="135" t="str">
        <f>IF('Rekapitulace stavby'!AN19="","",'Rekapitulace stavby'!AN19)</f>
        <v/>
      </c>
      <c r="K27" s="40"/>
      <c r="L27" s="147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8" customHeight="1">
      <c r="A28" s="40"/>
      <c r="B28" s="46"/>
      <c r="C28" s="40"/>
      <c r="D28" s="40"/>
      <c r="E28" s="135" t="str">
        <f>IF('Rekapitulace stavby'!E20="","",'Rekapitulace stavby'!E20)</f>
        <v xml:space="preserve"> </v>
      </c>
      <c r="F28" s="40"/>
      <c r="G28" s="40"/>
      <c r="H28" s="40"/>
      <c r="I28" s="145" t="s">
        <v>29</v>
      </c>
      <c r="J28" s="135" t="str">
        <f>IF('Rekapitulace stavby'!AN20="","",'Rekapitulace stavby'!AN20)</f>
        <v/>
      </c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40"/>
      <c r="E29" s="40"/>
      <c r="F29" s="40"/>
      <c r="G29" s="40"/>
      <c r="H29" s="40"/>
      <c r="I29" s="40"/>
      <c r="J29" s="40"/>
      <c r="K29" s="40"/>
      <c r="L29" s="14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2" customHeight="1">
      <c r="A30" s="40"/>
      <c r="B30" s="46"/>
      <c r="C30" s="40"/>
      <c r="D30" s="145" t="s">
        <v>37</v>
      </c>
      <c r="E30" s="40"/>
      <c r="F30" s="40"/>
      <c r="G30" s="40"/>
      <c r="H30" s="40"/>
      <c r="I30" s="40"/>
      <c r="J30" s="40"/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8" customFormat="1" ht="48" customHeight="1">
      <c r="A31" s="152"/>
      <c r="B31" s="153"/>
      <c r="C31" s="152"/>
      <c r="D31" s="152"/>
      <c r="E31" s="154" t="s">
        <v>120</v>
      </c>
      <c r="F31" s="154"/>
      <c r="G31" s="154"/>
      <c r="H31" s="154"/>
      <c r="I31" s="152"/>
      <c r="J31" s="152"/>
      <c r="K31" s="152"/>
      <c r="L31" s="155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</row>
    <row r="32" spans="1:31" s="2" customFormat="1" ht="6.95" customHeight="1">
      <c r="A32" s="40"/>
      <c r="B32" s="46"/>
      <c r="C32" s="40"/>
      <c r="D32" s="40"/>
      <c r="E32" s="40"/>
      <c r="F32" s="40"/>
      <c r="G32" s="40"/>
      <c r="H32" s="40"/>
      <c r="I32" s="40"/>
      <c r="J32" s="40"/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6"/>
      <c r="E33" s="156"/>
      <c r="F33" s="156"/>
      <c r="G33" s="156"/>
      <c r="H33" s="156"/>
      <c r="I33" s="156"/>
      <c r="J33" s="156"/>
      <c r="K33" s="156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25.4" customHeight="1">
      <c r="A34" s="40"/>
      <c r="B34" s="46"/>
      <c r="C34" s="40"/>
      <c r="D34" s="157" t="s">
        <v>39</v>
      </c>
      <c r="E34" s="40"/>
      <c r="F34" s="40"/>
      <c r="G34" s="40"/>
      <c r="H34" s="40"/>
      <c r="I34" s="40"/>
      <c r="J34" s="158">
        <f>ROUND(J97,2)</f>
        <v>0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6.95" customHeight="1">
      <c r="A35" s="40"/>
      <c r="B35" s="46"/>
      <c r="C35" s="40"/>
      <c r="D35" s="156"/>
      <c r="E35" s="156"/>
      <c r="F35" s="156"/>
      <c r="G35" s="156"/>
      <c r="H35" s="156"/>
      <c r="I35" s="156"/>
      <c r="J35" s="156"/>
      <c r="K35" s="156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40"/>
      <c r="F36" s="159" t="s">
        <v>41</v>
      </c>
      <c r="G36" s="40"/>
      <c r="H36" s="40"/>
      <c r="I36" s="159" t="s">
        <v>40</v>
      </c>
      <c r="J36" s="159" t="s">
        <v>42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>
      <c r="A37" s="40"/>
      <c r="B37" s="46"/>
      <c r="C37" s="40"/>
      <c r="D37" s="160" t="s">
        <v>43</v>
      </c>
      <c r="E37" s="145" t="s">
        <v>44</v>
      </c>
      <c r="F37" s="161">
        <f>ROUND((SUM(BE97:BE240)),2)</f>
        <v>0</v>
      </c>
      <c r="G37" s="40"/>
      <c r="H37" s="40"/>
      <c r="I37" s="162">
        <v>0.21</v>
      </c>
      <c r="J37" s="161">
        <f>ROUND(((SUM(BE97:BE240))*I37),2)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46"/>
      <c r="C38" s="40"/>
      <c r="D38" s="40"/>
      <c r="E38" s="145" t="s">
        <v>45</v>
      </c>
      <c r="F38" s="161">
        <f>ROUND((SUM(BF97:BF240)),2)</f>
        <v>0</v>
      </c>
      <c r="G38" s="40"/>
      <c r="H38" s="40"/>
      <c r="I38" s="162">
        <v>0.15</v>
      </c>
      <c r="J38" s="161">
        <f>ROUND(((SUM(BF97:BF240))*I38),2)</f>
        <v>0</v>
      </c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5" t="s">
        <v>46</v>
      </c>
      <c r="F39" s="161">
        <f>ROUND((SUM(BG97:BG240)),2)</f>
        <v>0</v>
      </c>
      <c r="G39" s="40"/>
      <c r="H39" s="40"/>
      <c r="I39" s="162">
        <v>0.21</v>
      </c>
      <c r="J39" s="161">
        <f>0</f>
        <v>0</v>
      </c>
      <c r="K39" s="40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 hidden="1">
      <c r="A40" s="40"/>
      <c r="B40" s="46"/>
      <c r="C40" s="40"/>
      <c r="D40" s="40"/>
      <c r="E40" s="145" t="s">
        <v>47</v>
      </c>
      <c r="F40" s="161">
        <f>ROUND((SUM(BH97:BH240)),2)</f>
        <v>0</v>
      </c>
      <c r="G40" s="40"/>
      <c r="H40" s="40"/>
      <c r="I40" s="162">
        <v>0.15</v>
      </c>
      <c r="J40" s="161">
        <f>0</f>
        <v>0</v>
      </c>
      <c r="K40" s="40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14.4" customHeight="1" hidden="1">
      <c r="A41" s="40"/>
      <c r="B41" s="46"/>
      <c r="C41" s="40"/>
      <c r="D41" s="40"/>
      <c r="E41" s="145" t="s">
        <v>48</v>
      </c>
      <c r="F41" s="161">
        <f>ROUND((SUM(BI97:BI240)),2)</f>
        <v>0</v>
      </c>
      <c r="G41" s="40"/>
      <c r="H41" s="40"/>
      <c r="I41" s="162">
        <v>0</v>
      </c>
      <c r="J41" s="161">
        <f>0</f>
        <v>0</v>
      </c>
      <c r="K41" s="40"/>
      <c r="L41" s="147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6.95" customHeight="1">
      <c r="A42" s="40"/>
      <c r="B42" s="46"/>
      <c r="C42" s="40"/>
      <c r="D42" s="40"/>
      <c r="E42" s="40"/>
      <c r="F42" s="40"/>
      <c r="G42" s="40"/>
      <c r="H42" s="40"/>
      <c r="I42" s="40"/>
      <c r="J42" s="40"/>
      <c r="K42" s="40"/>
      <c r="L42" s="147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5.4" customHeight="1">
      <c r="A43" s="40"/>
      <c r="B43" s="46"/>
      <c r="C43" s="163"/>
      <c r="D43" s="164" t="s">
        <v>49</v>
      </c>
      <c r="E43" s="165"/>
      <c r="F43" s="165"/>
      <c r="G43" s="166" t="s">
        <v>50</v>
      </c>
      <c r="H43" s="167" t="s">
        <v>51</v>
      </c>
      <c r="I43" s="165"/>
      <c r="J43" s="168">
        <f>SUM(J34:J41)</f>
        <v>0</v>
      </c>
      <c r="K43" s="169"/>
      <c r="L43" s="147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14.4" customHeight="1">
      <c r="A44" s="40"/>
      <c r="B44" s="170"/>
      <c r="C44" s="171"/>
      <c r="D44" s="171"/>
      <c r="E44" s="171"/>
      <c r="F44" s="171"/>
      <c r="G44" s="171"/>
      <c r="H44" s="171"/>
      <c r="I44" s="171"/>
      <c r="J44" s="171"/>
      <c r="K44" s="171"/>
      <c r="L44" s="14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8" spans="1:31" s="2" customFormat="1" ht="6.95" customHeight="1">
      <c r="A48" s="40"/>
      <c r="B48" s="172"/>
      <c r="C48" s="173"/>
      <c r="D48" s="173"/>
      <c r="E48" s="173"/>
      <c r="F48" s="173"/>
      <c r="G48" s="173"/>
      <c r="H48" s="173"/>
      <c r="I48" s="173"/>
      <c r="J48" s="173"/>
      <c r="K48" s="173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24.95" customHeight="1">
      <c r="A49" s="40"/>
      <c r="B49" s="41"/>
      <c r="C49" s="25" t="s">
        <v>121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6.95" customHeight="1">
      <c r="A50" s="40"/>
      <c r="B50" s="41"/>
      <c r="C50" s="42"/>
      <c r="D50" s="42"/>
      <c r="E50" s="42"/>
      <c r="F50" s="42"/>
      <c r="G50" s="42"/>
      <c r="H50" s="42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2" customHeight="1">
      <c r="A51" s="40"/>
      <c r="B51" s="41"/>
      <c r="C51" s="34" t="s">
        <v>16</v>
      </c>
      <c r="D51" s="42"/>
      <c r="E51" s="42"/>
      <c r="F51" s="42"/>
      <c r="G51" s="42"/>
      <c r="H51" s="42"/>
      <c r="I51" s="42"/>
      <c r="J51" s="42"/>
      <c r="K51" s="42"/>
      <c r="L51" s="14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4.4" customHeight="1">
      <c r="A52" s="40"/>
      <c r="B52" s="41"/>
      <c r="C52" s="42"/>
      <c r="D52" s="42"/>
      <c r="E52" s="174" t="str">
        <f>E7</f>
        <v>Realizace SZ navržených v KoPÚ Brušperk - I. etapa</v>
      </c>
      <c r="F52" s="34"/>
      <c r="G52" s="34"/>
      <c r="H52" s="34"/>
      <c r="I52" s="42"/>
      <c r="J52" s="42"/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2:12" s="1" customFormat="1" ht="12" customHeight="1">
      <c r="B53" s="23"/>
      <c r="C53" s="34" t="s">
        <v>111</v>
      </c>
      <c r="D53" s="24"/>
      <c r="E53" s="24"/>
      <c r="F53" s="24"/>
      <c r="G53" s="24"/>
      <c r="H53" s="24"/>
      <c r="I53" s="24"/>
      <c r="J53" s="24"/>
      <c r="K53" s="24"/>
      <c r="L53" s="22"/>
    </row>
    <row r="54" spans="2:12" s="1" customFormat="1" ht="14.4" customHeight="1">
      <c r="B54" s="23"/>
      <c r="C54" s="24"/>
      <c r="D54" s="24"/>
      <c r="E54" s="174" t="s">
        <v>112</v>
      </c>
      <c r="F54" s="24"/>
      <c r="G54" s="24"/>
      <c r="H54" s="24"/>
      <c r="I54" s="24"/>
      <c r="J54" s="24"/>
      <c r="K54" s="24"/>
      <c r="L54" s="22"/>
    </row>
    <row r="55" spans="2:12" s="1" customFormat="1" ht="12" customHeight="1">
      <c r="B55" s="23"/>
      <c r="C55" s="34" t="s">
        <v>113</v>
      </c>
      <c r="D55" s="24"/>
      <c r="E55" s="24"/>
      <c r="F55" s="24"/>
      <c r="G55" s="24"/>
      <c r="H55" s="24"/>
      <c r="I55" s="24"/>
      <c r="J55" s="24"/>
      <c r="K55" s="24"/>
      <c r="L55" s="22"/>
    </row>
    <row r="56" spans="1:31" s="2" customFormat="1" ht="14.4" customHeight="1">
      <c r="A56" s="40"/>
      <c r="B56" s="41"/>
      <c r="C56" s="42"/>
      <c r="D56" s="42"/>
      <c r="E56" s="292" t="s">
        <v>585</v>
      </c>
      <c r="F56" s="42"/>
      <c r="G56" s="42"/>
      <c r="H56" s="42"/>
      <c r="I56" s="42"/>
      <c r="J56" s="42"/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12" customHeight="1">
      <c r="A57" s="40"/>
      <c r="B57" s="41"/>
      <c r="C57" s="34" t="s">
        <v>1288</v>
      </c>
      <c r="D57" s="42"/>
      <c r="E57" s="42"/>
      <c r="F57" s="42"/>
      <c r="G57" s="42"/>
      <c r="H57" s="42"/>
      <c r="I57" s="42"/>
      <c r="J57" s="42"/>
      <c r="K57" s="42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5.6" customHeight="1">
      <c r="A58" s="40"/>
      <c r="B58" s="41"/>
      <c r="C58" s="42"/>
      <c r="D58" s="42"/>
      <c r="E58" s="71" t="str">
        <f>E13</f>
        <v>03 - Následná péče - 3.rok</v>
      </c>
      <c r="F58" s="42"/>
      <c r="G58" s="42"/>
      <c r="H58" s="42"/>
      <c r="I58" s="42"/>
      <c r="J58" s="42"/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6.95" customHeight="1">
      <c r="A59" s="40"/>
      <c r="B59" s="41"/>
      <c r="C59" s="42"/>
      <c r="D59" s="42"/>
      <c r="E59" s="42"/>
      <c r="F59" s="42"/>
      <c r="G59" s="42"/>
      <c r="H59" s="42"/>
      <c r="I59" s="42"/>
      <c r="J59" s="42"/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2" customHeight="1">
      <c r="A60" s="40"/>
      <c r="B60" s="41"/>
      <c r="C60" s="34" t="s">
        <v>21</v>
      </c>
      <c r="D60" s="42"/>
      <c r="E60" s="42"/>
      <c r="F60" s="29" t="str">
        <f>F16</f>
        <v>Brušperk</v>
      </c>
      <c r="G60" s="42"/>
      <c r="H60" s="42"/>
      <c r="I60" s="34" t="s">
        <v>23</v>
      </c>
      <c r="J60" s="74" t="str">
        <f>IF(J16="","",J16)</f>
        <v>18. 3. 2021</v>
      </c>
      <c r="K60" s="42"/>
      <c r="L60" s="147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6.95" customHeight="1">
      <c r="A61" s="40"/>
      <c r="B61" s="41"/>
      <c r="C61" s="42"/>
      <c r="D61" s="42"/>
      <c r="E61" s="42"/>
      <c r="F61" s="42"/>
      <c r="G61" s="42"/>
      <c r="H61" s="42"/>
      <c r="I61" s="42"/>
      <c r="J61" s="42"/>
      <c r="K61" s="42"/>
      <c r="L61" s="147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40.8" customHeight="1">
      <c r="A62" s="40"/>
      <c r="B62" s="41"/>
      <c r="C62" s="34" t="s">
        <v>25</v>
      </c>
      <c r="D62" s="42"/>
      <c r="E62" s="42"/>
      <c r="F62" s="29" t="str">
        <f>E19</f>
        <v>ČR-Státní pozemkový úřad ,</v>
      </c>
      <c r="G62" s="42"/>
      <c r="H62" s="42"/>
      <c r="I62" s="34" t="s">
        <v>32</v>
      </c>
      <c r="J62" s="38" t="str">
        <f>E25</f>
        <v xml:space="preserve">AgPOL  s.r.o.,Jungmanova 153/12,Olomouc</v>
      </c>
      <c r="K62" s="42"/>
      <c r="L62" s="147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31" s="2" customFormat="1" ht="15.6" customHeight="1">
      <c r="A63" s="40"/>
      <c r="B63" s="41"/>
      <c r="C63" s="34" t="s">
        <v>30</v>
      </c>
      <c r="D63" s="42"/>
      <c r="E63" s="42"/>
      <c r="F63" s="29" t="str">
        <f>IF(E22="","",E22)</f>
        <v>Vyplň údaj</v>
      </c>
      <c r="G63" s="42"/>
      <c r="H63" s="42"/>
      <c r="I63" s="34" t="s">
        <v>34</v>
      </c>
      <c r="J63" s="38" t="str">
        <f>E28</f>
        <v xml:space="preserve"> </v>
      </c>
      <c r="K63" s="42"/>
      <c r="L63" s="14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10.3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47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29.25" customHeight="1">
      <c r="A65" s="40"/>
      <c r="B65" s="41"/>
      <c r="C65" s="175" t="s">
        <v>122</v>
      </c>
      <c r="D65" s="176"/>
      <c r="E65" s="176"/>
      <c r="F65" s="176"/>
      <c r="G65" s="176"/>
      <c r="H65" s="176"/>
      <c r="I65" s="176"/>
      <c r="J65" s="177" t="s">
        <v>123</v>
      </c>
      <c r="K65" s="176"/>
      <c r="L65" s="147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10.3" customHeight="1">
      <c r="A66" s="40"/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147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67" spans="1:47" s="2" customFormat="1" ht="22.8" customHeight="1">
      <c r="A67" s="40"/>
      <c r="B67" s="41"/>
      <c r="C67" s="178" t="s">
        <v>71</v>
      </c>
      <c r="D67" s="42"/>
      <c r="E67" s="42"/>
      <c r="F67" s="42"/>
      <c r="G67" s="42"/>
      <c r="H67" s="42"/>
      <c r="I67" s="42"/>
      <c r="J67" s="104">
        <f>J97</f>
        <v>0</v>
      </c>
      <c r="K67" s="42"/>
      <c r="L67" s="147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U67" s="19" t="s">
        <v>124</v>
      </c>
    </row>
    <row r="68" spans="1:31" s="9" customFormat="1" ht="24.95" customHeight="1">
      <c r="A68" s="9"/>
      <c r="B68" s="179"/>
      <c r="C68" s="180"/>
      <c r="D68" s="181" t="s">
        <v>125</v>
      </c>
      <c r="E68" s="182"/>
      <c r="F68" s="182"/>
      <c r="G68" s="182"/>
      <c r="H68" s="182"/>
      <c r="I68" s="182"/>
      <c r="J68" s="183">
        <f>J98</f>
        <v>0</v>
      </c>
      <c r="K68" s="180"/>
      <c r="L68" s="184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85"/>
      <c r="C69" s="127"/>
      <c r="D69" s="186" t="s">
        <v>126</v>
      </c>
      <c r="E69" s="187"/>
      <c r="F69" s="187"/>
      <c r="G69" s="187"/>
      <c r="H69" s="187"/>
      <c r="I69" s="187"/>
      <c r="J69" s="188">
        <f>J99</f>
        <v>0</v>
      </c>
      <c r="K69" s="127"/>
      <c r="L69" s="189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5"/>
      <c r="C70" s="127"/>
      <c r="D70" s="186" t="s">
        <v>1290</v>
      </c>
      <c r="E70" s="187"/>
      <c r="F70" s="187"/>
      <c r="G70" s="187"/>
      <c r="H70" s="187"/>
      <c r="I70" s="187"/>
      <c r="J70" s="188">
        <f>J100</f>
        <v>0</v>
      </c>
      <c r="K70" s="127"/>
      <c r="L70" s="189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5"/>
      <c r="C71" s="127"/>
      <c r="D71" s="186" t="s">
        <v>136</v>
      </c>
      <c r="E71" s="187"/>
      <c r="F71" s="187"/>
      <c r="G71" s="187"/>
      <c r="H71" s="187"/>
      <c r="I71" s="187"/>
      <c r="J71" s="188">
        <f>J225</f>
        <v>0</v>
      </c>
      <c r="K71" s="127"/>
      <c r="L71" s="189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9" customFormat="1" ht="24.95" customHeight="1">
      <c r="A72" s="9"/>
      <c r="B72" s="179"/>
      <c r="C72" s="180"/>
      <c r="D72" s="181" t="s">
        <v>592</v>
      </c>
      <c r="E72" s="182"/>
      <c r="F72" s="182"/>
      <c r="G72" s="182"/>
      <c r="H72" s="182"/>
      <c r="I72" s="182"/>
      <c r="J72" s="183">
        <f>J229</f>
        <v>0</v>
      </c>
      <c r="K72" s="180"/>
      <c r="L72" s="184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10" customFormat="1" ht="19.9" customHeight="1">
      <c r="A73" s="10"/>
      <c r="B73" s="185"/>
      <c r="C73" s="127"/>
      <c r="D73" s="186" t="s">
        <v>593</v>
      </c>
      <c r="E73" s="187"/>
      <c r="F73" s="187"/>
      <c r="G73" s="187"/>
      <c r="H73" s="187"/>
      <c r="I73" s="187"/>
      <c r="J73" s="188">
        <f>J230</f>
        <v>0</v>
      </c>
      <c r="K73" s="127"/>
      <c r="L73" s="189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2" customFormat="1" ht="21.8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4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14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9" spans="1:31" s="2" customFormat="1" ht="6.95" customHeight="1">
      <c r="A79" s="40"/>
      <c r="B79" s="63"/>
      <c r="C79" s="64"/>
      <c r="D79" s="64"/>
      <c r="E79" s="64"/>
      <c r="F79" s="64"/>
      <c r="G79" s="64"/>
      <c r="H79" s="64"/>
      <c r="I79" s="64"/>
      <c r="J79" s="64"/>
      <c r="K79" s="64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24.95" customHeight="1">
      <c r="A80" s="40"/>
      <c r="B80" s="41"/>
      <c r="C80" s="25" t="s">
        <v>137</v>
      </c>
      <c r="D80" s="42"/>
      <c r="E80" s="42"/>
      <c r="F80" s="42"/>
      <c r="G80" s="42"/>
      <c r="H80" s="42"/>
      <c r="I80" s="42"/>
      <c r="J80" s="42"/>
      <c r="K80" s="42"/>
      <c r="L80" s="14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47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4" t="s">
        <v>16</v>
      </c>
      <c r="D82" s="42"/>
      <c r="E82" s="42"/>
      <c r="F82" s="42"/>
      <c r="G82" s="42"/>
      <c r="H82" s="42"/>
      <c r="I82" s="42"/>
      <c r="J82" s="42"/>
      <c r="K82" s="42"/>
      <c r="L82" s="147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4.4" customHeight="1">
      <c r="A83" s="40"/>
      <c r="B83" s="41"/>
      <c r="C83" s="42"/>
      <c r="D83" s="42"/>
      <c r="E83" s="174" t="str">
        <f>E7</f>
        <v>Realizace SZ navržených v KoPÚ Brušperk - I. etapa</v>
      </c>
      <c r="F83" s="34"/>
      <c r="G83" s="34"/>
      <c r="H83" s="34"/>
      <c r="I83" s="42"/>
      <c r="J83" s="42"/>
      <c r="K83" s="42"/>
      <c r="L83" s="147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2:12" s="1" customFormat="1" ht="12" customHeight="1">
      <c r="B84" s="23"/>
      <c r="C84" s="34" t="s">
        <v>111</v>
      </c>
      <c r="D84" s="24"/>
      <c r="E84" s="24"/>
      <c r="F84" s="24"/>
      <c r="G84" s="24"/>
      <c r="H84" s="24"/>
      <c r="I84" s="24"/>
      <c r="J84" s="24"/>
      <c r="K84" s="24"/>
      <c r="L84" s="22"/>
    </row>
    <row r="85" spans="2:12" s="1" customFormat="1" ht="14.4" customHeight="1">
      <c r="B85" s="23"/>
      <c r="C85" s="24"/>
      <c r="D85" s="24"/>
      <c r="E85" s="174" t="s">
        <v>112</v>
      </c>
      <c r="F85" s="24"/>
      <c r="G85" s="24"/>
      <c r="H85" s="24"/>
      <c r="I85" s="24"/>
      <c r="J85" s="24"/>
      <c r="K85" s="24"/>
      <c r="L85" s="22"/>
    </row>
    <row r="86" spans="2:12" s="1" customFormat="1" ht="12" customHeight="1">
      <c r="B86" s="23"/>
      <c r="C86" s="34" t="s">
        <v>113</v>
      </c>
      <c r="D86" s="24"/>
      <c r="E86" s="24"/>
      <c r="F86" s="24"/>
      <c r="G86" s="24"/>
      <c r="H86" s="24"/>
      <c r="I86" s="24"/>
      <c r="J86" s="24"/>
      <c r="K86" s="24"/>
      <c r="L86" s="22"/>
    </row>
    <row r="87" spans="1:31" s="2" customFormat="1" ht="14.4" customHeight="1">
      <c r="A87" s="40"/>
      <c r="B87" s="41"/>
      <c r="C87" s="42"/>
      <c r="D87" s="42"/>
      <c r="E87" s="292" t="s">
        <v>585</v>
      </c>
      <c r="F87" s="42"/>
      <c r="G87" s="42"/>
      <c r="H87" s="42"/>
      <c r="I87" s="42"/>
      <c r="J87" s="42"/>
      <c r="K87" s="42"/>
      <c r="L87" s="147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2" customHeight="1">
      <c r="A88" s="40"/>
      <c r="B88" s="41"/>
      <c r="C88" s="34" t="s">
        <v>1288</v>
      </c>
      <c r="D88" s="42"/>
      <c r="E88" s="42"/>
      <c r="F88" s="42"/>
      <c r="G88" s="42"/>
      <c r="H88" s="42"/>
      <c r="I88" s="42"/>
      <c r="J88" s="42"/>
      <c r="K88" s="42"/>
      <c r="L88" s="147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5.6" customHeight="1">
      <c r="A89" s="40"/>
      <c r="B89" s="41"/>
      <c r="C89" s="42"/>
      <c r="D89" s="42"/>
      <c r="E89" s="71" t="str">
        <f>E13</f>
        <v>03 - Následná péče - 3.rok</v>
      </c>
      <c r="F89" s="42"/>
      <c r="G89" s="42"/>
      <c r="H89" s="42"/>
      <c r="I89" s="42"/>
      <c r="J89" s="42"/>
      <c r="K89" s="42"/>
      <c r="L89" s="147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47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2" customHeight="1">
      <c r="A91" s="40"/>
      <c r="B91" s="41"/>
      <c r="C91" s="34" t="s">
        <v>21</v>
      </c>
      <c r="D91" s="42"/>
      <c r="E91" s="42"/>
      <c r="F91" s="29" t="str">
        <f>F16</f>
        <v>Brušperk</v>
      </c>
      <c r="G91" s="42"/>
      <c r="H91" s="42"/>
      <c r="I91" s="34" t="s">
        <v>23</v>
      </c>
      <c r="J91" s="74" t="str">
        <f>IF(J16="","",J16)</f>
        <v>18. 3. 2021</v>
      </c>
      <c r="K91" s="42"/>
      <c r="L91" s="147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6.95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147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40.8" customHeight="1">
      <c r="A93" s="40"/>
      <c r="B93" s="41"/>
      <c r="C93" s="34" t="s">
        <v>25</v>
      </c>
      <c r="D93" s="42"/>
      <c r="E93" s="42"/>
      <c r="F93" s="29" t="str">
        <f>E19</f>
        <v>ČR-Státní pozemkový úřad ,</v>
      </c>
      <c r="G93" s="42"/>
      <c r="H93" s="42"/>
      <c r="I93" s="34" t="s">
        <v>32</v>
      </c>
      <c r="J93" s="38" t="str">
        <f>E25</f>
        <v xml:space="preserve">AgPOL  s.r.o.,Jungmanova 153/12,Olomouc</v>
      </c>
      <c r="K93" s="42"/>
      <c r="L93" s="147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15.6" customHeight="1">
      <c r="A94" s="40"/>
      <c r="B94" s="41"/>
      <c r="C94" s="34" t="s">
        <v>30</v>
      </c>
      <c r="D94" s="42"/>
      <c r="E94" s="42"/>
      <c r="F94" s="29" t="str">
        <f>IF(E22="","",E22)</f>
        <v>Vyplň údaj</v>
      </c>
      <c r="G94" s="42"/>
      <c r="H94" s="42"/>
      <c r="I94" s="34" t="s">
        <v>34</v>
      </c>
      <c r="J94" s="38" t="str">
        <f>E28</f>
        <v xml:space="preserve"> </v>
      </c>
      <c r="K94" s="42"/>
      <c r="L94" s="147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0.3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147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11" customFormat="1" ht="29.25" customHeight="1">
      <c r="A96" s="190"/>
      <c r="B96" s="191"/>
      <c r="C96" s="192" t="s">
        <v>138</v>
      </c>
      <c r="D96" s="193" t="s">
        <v>58</v>
      </c>
      <c r="E96" s="193" t="s">
        <v>54</v>
      </c>
      <c r="F96" s="193" t="s">
        <v>55</v>
      </c>
      <c r="G96" s="193" t="s">
        <v>139</v>
      </c>
      <c r="H96" s="193" t="s">
        <v>140</v>
      </c>
      <c r="I96" s="193" t="s">
        <v>141</v>
      </c>
      <c r="J96" s="193" t="s">
        <v>123</v>
      </c>
      <c r="K96" s="194" t="s">
        <v>142</v>
      </c>
      <c r="L96" s="195"/>
      <c r="M96" s="94" t="s">
        <v>19</v>
      </c>
      <c r="N96" s="95" t="s">
        <v>43</v>
      </c>
      <c r="O96" s="95" t="s">
        <v>143</v>
      </c>
      <c r="P96" s="95" t="s">
        <v>144</v>
      </c>
      <c r="Q96" s="95" t="s">
        <v>145</v>
      </c>
      <c r="R96" s="95" t="s">
        <v>146</v>
      </c>
      <c r="S96" s="95" t="s">
        <v>147</v>
      </c>
      <c r="T96" s="96" t="s">
        <v>148</v>
      </c>
      <c r="U96" s="190"/>
      <c r="V96" s="190"/>
      <c r="W96" s="190"/>
      <c r="X96" s="190"/>
      <c r="Y96" s="190"/>
      <c r="Z96" s="190"/>
      <c r="AA96" s="190"/>
      <c r="AB96" s="190"/>
      <c r="AC96" s="190"/>
      <c r="AD96" s="190"/>
      <c r="AE96" s="190"/>
    </row>
    <row r="97" spans="1:63" s="2" customFormat="1" ht="22.8" customHeight="1">
      <c r="A97" s="40"/>
      <c r="B97" s="41"/>
      <c r="C97" s="101" t="s">
        <v>149</v>
      </c>
      <c r="D97" s="42"/>
      <c r="E97" s="42"/>
      <c r="F97" s="42"/>
      <c r="G97" s="42"/>
      <c r="H97" s="42"/>
      <c r="I97" s="42"/>
      <c r="J97" s="196">
        <f>BK97</f>
        <v>0</v>
      </c>
      <c r="K97" s="42"/>
      <c r="L97" s="46"/>
      <c r="M97" s="97"/>
      <c r="N97" s="197"/>
      <c r="O97" s="98"/>
      <c r="P97" s="198">
        <f>P98+P229</f>
        <v>0</v>
      </c>
      <c r="Q97" s="98"/>
      <c r="R97" s="198">
        <f>R98+R229</f>
        <v>0.0022819999999999997</v>
      </c>
      <c r="S97" s="98"/>
      <c r="T97" s="199">
        <f>T98+T229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72</v>
      </c>
      <c r="AU97" s="19" t="s">
        <v>124</v>
      </c>
      <c r="BK97" s="200">
        <f>BK98+BK229</f>
        <v>0</v>
      </c>
    </row>
    <row r="98" spans="1:63" s="12" customFormat="1" ht="25.9" customHeight="1">
      <c r="A98" s="12"/>
      <c r="B98" s="201"/>
      <c r="C98" s="202"/>
      <c r="D98" s="203" t="s">
        <v>72</v>
      </c>
      <c r="E98" s="204" t="s">
        <v>150</v>
      </c>
      <c r="F98" s="204" t="s">
        <v>151</v>
      </c>
      <c r="G98" s="202"/>
      <c r="H98" s="202"/>
      <c r="I98" s="205"/>
      <c r="J98" s="206">
        <f>BK98</f>
        <v>0</v>
      </c>
      <c r="K98" s="202"/>
      <c r="L98" s="207"/>
      <c r="M98" s="208"/>
      <c r="N98" s="209"/>
      <c r="O98" s="209"/>
      <c r="P98" s="210">
        <f>P99+P100+P225</f>
        <v>0</v>
      </c>
      <c r="Q98" s="209"/>
      <c r="R98" s="210">
        <f>R99+R100+R225</f>
        <v>0.002057</v>
      </c>
      <c r="S98" s="209"/>
      <c r="T98" s="211">
        <f>T99+T100+T225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12" t="s">
        <v>79</v>
      </c>
      <c r="AT98" s="213" t="s">
        <v>72</v>
      </c>
      <c r="AU98" s="213" t="s">
        <v>73</v>
      </c>
      <c r="AY98" s="212" t="s">
        <v>152</v>
      </c>
      <c r="BK98" s="214">
        <f>BK99+BK100+BK225</f>
        <v>0</v>
      </c>
    </row>
    <row r="99" spans="1:63" s="12" customFormat="1" ht="22.8" customHeight="1">
      <c r="A99" s="12"/>
      <c r="B99" s="201"/>
      <c r="C99" s="202"/>
      <c r="D99" s="203" t="s">
        <v>72</v>
      </c>
      <c r="E99" s="215" t="s">
        <v>79</v>
      </c>
      <c r="F99" s="215" t="s">
        <v>153</v>
      </c>
      <c r="G99" s="202"/>
      <c r="H99" s="202"/>
      <c r="I99" s="205"/>
      <c r="J99" s="216">
        <f>BK99</f>
        <v>0</v>
      </c>
      <c r="K99" s="202"/>
      <c r="L99" s="207"/>
      <c r="M99" s="208"/>
      <c r="N99" s="209"/>
      <c r="O99" s="209"/>
      <c r="P99" s="210">
        <v>0</v>
      </c>
      <c r="Q99" s="209"/>
      <c r="R99" s="210">
        <v>0</v>
      </c>
      <c r="S99" s="209"/>
      <c r="T99" s="211"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212" t="s">
        <v>79</v>
      </c>
      <c r="AT99" s="213" t="s">
        <v>72</v>
      </c>
      <c r="AU99" s="213" t="s">
        <v>79</v>
      </c>
      <c r="AY99" s="212" t="s">
        <v>152</v>
      </c>
      <c r="BK99" s="214">
        <v>0</v>
      </c>
    </row>
    <row r="100" spans="1:63" s="12" customFormat="1" ht="22.8" customHeight="1">
      <c r="A100" s="12"/>
      <c r="B100" s="201"/>
      <c r="C100" s="202"/>
      <c r="D100" s="203" t="s">
        <v>72</v>
      </c>
      <c r="E100" s="215" t="s">
        <v>1291</v>
      </c>
      <c r="F100" s="215" t="s">
        <v>1292</v>
      </c>
      <c r="G100" s="202"/>
      <c r="H100" s="202"/>
      <c r="I100" s="205"/>
      <c r="J100" s="216">
        <f>BK100</f>
        <v>0</v>
      </c>
      <c r="K100" s="202"/>
      <c r="L100" s="207"/>
      <c r="M100" s="208"/>
      <c r="N100" s="209"/>
      <c r="O100" s="209"/>
      <c r="P100" s="210">
        <f>SUM(P101:P224)</f>
        <v>0</v>
      </c>
      <c r="Q100" s="209"/>
      <c r="R100" s="210">
        <f>SUM(R101:R224)</f>
        <v>0.002057</v>
      </c>
      <c r="S100" s="209"/>
      <c r="T100" s="211">
        <f>SUM(T101:T224)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12" t="s">
        <v>79</v>
      </c>
      <c r="AT100" s="213" t="s">
        <v>72</v>
      </c>
      <c r="AU100" s="213" t="s">
        <v>79</v>
      </c>
      <c r="AY100" s="212" t="s">
        <v>152</v>
      </c>
      <c r="BK100" s="214">
        <f>SUM(BK101:BK224)</f>
        <v>0</v>
      </c>
    </row>
    <row r="101" spans="1:65" s="2" customFormat="1" ht="14.4" customHeight="1">
      <c r="A101" s="40"/>
      <c r="B101" s="41"/>
      <c r="C101" s="217" t="s">
        <v>79</v>
      </c>
      <c r="D101" s="217" t="s">
        <v>154</v>
      </c>
      <c r="E101" s="218" t="s">
        <v>1293</v>
      </c>
      <c r="F101" s="219" t="s">
        <v>1294</v>
      </c>
      <c r="G101" s="220" t="s">
        <v>869</v>
      </c>
      <c r="H101" s="221">
        <v>0.21</v>
      </c>
      <c r="I101" s="222"/>
      <c r="J101" s="223">
        <f>ROUND(I101*H101,2)</f>
        <v>0</v>
      </c>
      <c r="K101" s="219" t="s">
        <v>158</v>
      </c>
      <c r="L101" s="46"/>
      <c r="M101" s="224" t="s">
        <v>19</v>
      </c>
      <c r="N101" s="225" t="s">
        <v>44</v>
      </c>
      <c r="O101" s="86"/>
      <c r="P101" s="226">
        <f>O101*H101</f>
        <v>0</v>
      </c>
      <c r="Q101" s="226">
        <v>0</v>
      </c>
      <c r="R101" s="226">
        <f>Q101*H101</f>
        <v>0</v>
      </c>
      <c r="S101" s="226">
        <v>0</v>
      </c>
      <c r="T101" s="227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28" t="s">
        <v>159</v>
      </c>
      <c r="AT101" s="228" t="s">
        <v>154</v>
      </c>
      <c r="AU101" s="228" t="s">
        <v>81</v>
      </c>
      <c r="AY101" s="19" t="s">
        <v>152</v>
      </c>
      <c r="BE101" s="229">
        <f>IF(N101="základní",J101,0)</f>
        <v>0</v>
      </c>
      <c r="BF101" s="229">
        <f>IF(N101="snížená",J101,0)</f>
        <v>0</v>
      </c>
      <c r="BG101" s="229">
        <f>IF(N101="zákl. přenesená",J101,0)</f>
        <v>0</v>
      </c>
      <c r="BH101" s="229">
        <f>IF(N101="sníž. přenesená",J101,0)</f>
        <v>0</v>
      </c>
      <c r="BI101" s="229">
        <f>IF(N101="nulová",J101,0)</f>
        <v>0</v>
      </c>
      <c r="BJ101" s="19" t="s">
        <v>79</v>
      </c>
      <c r="BK101" s="229">
        <f>ROUND(I101*H101,2)</f>
        <v>0</v>
      </c>
      <c r="BL101" s="19" t="s">
        <v>159</v>
      </c>
      <c r="BM101" s="228" t="s">
        <v>1295</v>
      </c>
    </row>
    <row r="102" spans="1:47" s="2" customFormat="1" ht="12">
      <c r="A102" s="40"/>
      <c r="B102" s="41"/>
      <c r="C102" s="42"/>
      <c r="D102" s="230" t="s">
        <v>161</v>
      </c>
      <c r="E102" s="42"/>
      <c r="F102" s="231" t="s">
        <v>1296</v>
      </c>
      <c r="G102" s="42"/>
      <c r="H102" s="42"/>
      <c r="I102" s="232"/>
      <c r="J102" s="42"/>
      <c r="K102" s="42"/>
      <c r="L102" s="46"/>
      <c r="M102" s="233"/>
      <c r="N102" s="234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161</v>
      </c>
      <c r="AU102" s="19" t="s">
        <v>81</v>
      </c>
    </row>
    <row r="103" spans="1:51" s="13" customFormat="1" ht="12">
      <c r="A103" s="13"/>
      <c r="B103" s="235"/>
      <c r="C103" s="236"/>
      <c r="D103" s="230" t="s">
        <v>163</v>
      </c>
      <c r="E103" s="237" t="s">
        <v>19</v>
      </c>
      <c r="F103" s="238" t="s">
        <v>803</v>
      </c>
      <c r="G103" s="236"/>
      <c r="H103" s="237" t="s">
        <v>19</v>
      </c>
      <c r="I103" s="239"/>
      <c r="J103" s="236"/>
      <c r="K103" s="236"/>
      <c r="L103" s="240"/>
      <c r="M103" s="241"/>
      <c r="N103" s="242"/>
      <c r="O103" s="242"/>
      <c r="P103" s="242"/>
      <c r="Q103" s="242"/>
      <c r="R103" s="242"/>
      <c r="S103" s="242"/>
      <c r="T103" s="24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4" t="s">
        <v>163</v>
      </c>
      <c r="AU103" s="244" t="s">
        <v>81</v>
      </c>
      <c r="AV103" s="13" t="s">
        <v>79</v>
      </c>
      <c r="AW103" s="13" t="s">
        <v>36</v>
      </c>
      <c r="AX103" s="13" t="s">
        <v>73</v>
      </c>
      <c r="AY103" s="244" t="s">
        <v>152</v>
      </c>
    </row>
    <row r="104" spans="1:51" s="13" customFormat="1" ht="12">
      <c r="A104" s="13"/>
      <c r="B104" s="235"/>
      <c r="C104" s="236"/>
      <c r="D104" s="230" t="s">
        <v>163</v>
      </c>
      <c r="E104" s="237" t="s">
        <v>19</v>
      </c>
      <c r="F104" s="238" t="s">
        <v>1377</v>
      </c>
      <c r="G104" s="236"/>
      <c r="H104" s="237" t="s">
        <v>19</v>
      </c>
      <c r="I104" s="239"/>
      <c r="J104" s="236"/>
      <c r="K104" s="236"/>
      <c r="L104" s="240"/>
      <c r="M104" s="241"/>
      <c r="N104" s="242"/>
      <c r="O104" s="242"/>
      <c r="P104" s="242"/>
      <c r="Q104" s="242"/>
      <c r="R104" s="242"/>
      <c r="S104" s="242"/>
      <c r="T104" s="24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4" t="s">
        <v>163</v>
      </c>
      <c r="AU104" s="244" t="s">
        <v>81</v>
      </c>
      <c r="AV104" s="13" t="s">
        <v>79</v>
      </c>
      <c r="AW104" s="13" t="s">
        <v>36</v>
      </c>
      <c r="AX104" s="13" t="s">
        <v>73</v>
      </c>
      <c r="AY104" s="244" t="s">
        <v>152</v>
      </c>
    </row>
    <row r="105" spans="1:51" s="14" customFormat="1" ht="12">
      <c r="A105" s="14"/>
      <c r="B105" s="245"/>
      <c r="C105" s="246"/>
      <c r="D105" s="230" t="s">
        <v>163</v>
      </c>
      <c r="E105" s="247" t="s">
        <v>19</v>
      </c>
      <c r="F105" s="248" t="s">
        <v>1360</v>
      </c>
      <c r="G105" s="246"/>
      <c r="H105" s="249">
        <v>0.2099802</v>
      </c>
      <c r="I105" s="250"/>
      <c r="J105" s="246"/>
      <c r="K105" s="246"/>
      <c r="L105" s="251"/>
      <c r="M105" s="252"/>
      <c r="N105" s="253"/>
      <c r="O105" s="253"/>
      <c r="P105" s="253"/>
      <c r="Q105" s="253"/>
      <c r="R105" s="253"/>
      <c r="S105" s="253"/>
      <c r="T105" s="25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55" t="s">
        <v>163</v>
      </c>
      <c r="AU105" s="255" t="s">
        <v>81</v>
      </c>
      <c r="AV105" s="14" t="s">
        <v>81</v>
      </c>
      <c r="AW105" s="14" t="s">
        <v>36</v>
      </c>
      <c r="AX105" s="14" t="s">
        <v>73</v>
      </c>
      <c r="AY105" s="255" t="s">
        <v>152</v>
      </c>
    </row>
    <row r="106" spans="1:51" s="15" customFormat="1" ht="12">
      <c r="A106" s="15"/>
      <c r="B106" s="256"/>
      <c r="C106" s="257"/>
      <c r="D106" s="230" t="s">
        <v>163</v>
      </c>
      <c r="E106" s="258" t="s">
        <v>19</v>
      </c>
      <c r="F106" s="259" t="s">
        <v>167</v>
      </c>
      <c r="G106" s="257"/>
      <c r="H106" s="260">
        <v>0.2099802</v>
      </c>
      <c r="I106" s="261"/>
      <c r="J106" s="257"/>
      <c r="K106" s="257"/>
      <c r="L106" s="262"/>
      <c r="M106" s="263"/>
      <c r="N106" s="264"/>
      <c r="O106" s="264"/>
      <c r="P106" s="264"/>
      <c r="Q106" s="264"/>
      <c r="R106" s="264"/>
      <c r="S106" s="264"/>
      <c r="T106" s="26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T106" s="266" t="s">
        <v>163</v>
      </c>
      <c r="AU106" s="266" t="s">
        <v>81</v>
      </c>
      <c r="AV106" s="15" t="s">
        <v>159</v>
      </c>
      <c r="AW106" s="15" t="s">
        <v>36</v>
      </c>
      <c r="AX106" s="15" t="s">
        <v>79</v>
      </c>
      <c r="AY106" s="266" t="s">
        <v>152</v>
      </c>
    </row>
    <row r="107" spans="1:65" s="2" customFormat="1" ht="14.4" customHeight="1">
      <c r="A107" s="40"/>
      <c r="B107" s="41"/>
      <c r="C107" s="217" t="s">
        <v>340</v>
      </c>
      <c r="D107" s="217" t="s">
        <v>154</v>
      </c>
      <c r="E107" s="218" t="s">
        <v>867</v>
      </c>
      <c r="F107" s="219" t="s">
        <v>868</v>
      </c>
      <c r="G107" s="220" t="s">
        <v>869</v>
      </c>
      <c r="H107" s="221">
        <v>0.21</v>
      </c>
      <c r="I107" s="222"/>
      <c r="J107" s="223">
        <f>ROUND(I107*H107,2)</f>
        <v>0</v>
      </c>
      <c r="K107" s="219" t="s">
        <v>158</v>
      </c>
      <c r="L107" s="46"/>
      <c r="M107" s="224" t="s">
        <v>19</v>
      </c>
      <c r="N107" s="225" t="s">
        <v>44</v>
      </c>
      <c r="O107" s="86"/>
      <c r="P107" s="226">
        <f>O107*H107</f>
        <v>0</v>
      </c>
      <c r="Q107" s="226">
        <v>0</v>
      </c>
      <c r="R107" s="226">
        <f>Q107*H107</f>
        <v>0</v>
      </c>
      <c r="S107" s="226">
        <v>0</v>
      </c>
      <c r="T107" s="227">
        <f>S107*H107</f>
        <v>0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28" t="s">
        <v>159</v>
      </c>
      <c r="AT107" s="228" t="s">
        <v>154</v>
      </c>
      <c r="AU107" s="228" t="s">
        <v>81</v>
      </c>
      <c r="AY107" s="19" t="s">
        <v>152</v>
      </c>
      <c r="BE107" s="229">
        <f>IF(N107="základní",J107,0)</f>
        <v>0</v>
      </c>
      <c r="BF107" s="229">
        <f>IF(N107="snížená",J107,0)</f>
        <v>0</v>
      </c>
      <c r="BG107" s="229">
        <f>IF(N107="zákl. přenesená",J107,0)</f>
        <v>0</v>
      </c>
      <c r="BH107" s="229">
        <f>IF(N107="sníž. přenesená",J107,0)</f>
        <v>0</v>
      </c>
      <c r="BI107" s="229">
        <f>IF(N107="nulová",J107,0)</f>
        <v>0</v>
      </c>
      <c r="BJ107" s="19" t="s">
        <v>79</v>
      </c>
      <c r="BK107" s="229">
        <f>ROUND(I107*H107,2)</f>
        <v>0</v>
      </c>
      <c r="BL107" s="19" t="s">
        <v>159</v>
      </c>
      <c r="BM107" s="228" t="s">
        <v>1378</v>
      </c>
    </row>
    <row r="108" spans="1:47" s="2" customFormat="1" ht="12">
      <c r="A108" s="40"/>
      <c r="B108" s="41"/>
      <c r="C108" s="42"/>
      <c r="D108" s="230" t="s">
        <v>161</v>
      </c>
      <c r="E108" s="42"/>
      <c r="F108" s="231" t="s">
        <v>871</v>
      </c>
      <c r="G108" s="42"/>
      <c r="H108" s="42"/>
      <c r="I108" s="232"/>
      <c r="J108" s="42"/>
      <c r="K108" s="42"/>
      <c r="L108" s="46"/>
      <c r="M108" s="233"/>
      <c r="N108" s="234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161</v>
      </c>
      <c r="AU108" s="19" t="s">
        <v>81</v>
      </c>
    </row>
    <row r="109" spans="1:51" s="13" customFormat="1" ht="12">
      <c r="A109" s="13"/>
      <c r="B109" s="235"/>
      <c r="C109" s="236"/>
      <c r="D109" s="230" t="s">
        <v>163</v>
      </c>
      <c r="E109" s="237" t="s">
        <v>19</v>
      </c>
      <c r="F109" s="238" t="s">
        <v>872</v>
      </c>
      <c r="G109" s="236"/>
      <c r="H109" s="237" t="s">
        <v>19</v>
      </c>
      <c r="I109" s="239"/>
      <c r="J109" s="236"/>
      <c r="K109" s="236"/>
      <c r="L109" s="240"/>
      <c r="M109" s="241"/>
      <c r="N109" s="242"/>
      <c r="O109" s="242"/>
      <c r="P109" s="242"/>
      <c r="Q109" s="242"/>
      <c r="R109" s="242"/>
      <c r="S109" s="242"/>
      <c r="T109" s="24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4" t="s">
        <v>163</v>
      </c>
      <c r="AU109" s="244" t="s">
        <v>81</v>
      </c>
      <c r="AV109" s="13" t="s">
        <v>79</v>
      </c>
      <c r="AW109" s="13" t="s">
        <v>36</v>
      </c>
      <c r="AX109" s="13" t="s">
        <v>73</v>
      </c>
      <c r="AY109" s="244" t="s">
        <v>152</v>
      </c>
    </row>
    <row r="110" spans="1:51" s="14" customFormat="1" ht="12">
      <c r="A110" s="14"/>
      <c r="B110" s="245"/>
      <c r="C110" s="246"/>
      <c r="D110" s="230" t="s">
        <v>163</v>
      </c>
      <c r="E110" s="247" t="s">
        <v>19</v>
      </c>
      <c r="F110" s="248" t="s">
        <v>1362</v>
      </c>
      <c r="G110" s="246"/>
      <c r="H110" s="249">
        <v>0.21</v>
      </c>
      <c r="I110" s="250"/>
      <c r="J110" s="246"/>
      <c r="K110" s="246"/>
      <c r="L110" s="251"/>
      <c r="M110" s="252"/>
      <c r="N110" s="253"/>
      <c r="O110" s="253"/>
      <c r="P110" s="253"/>
      <c r="Q110" s="253"/>
      <c r="R110" s="253"/>
      <c r="S110" s="253"/>
      <c r="T110" s="25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55" t="s">
        <v>163</v>
      </c>
      <c r="AU110" s="255" t="s">
        <v>81</v>
      </c>
      <c r="AV110" s="14" t="s">
        <v>81</v>
      </c>
      <c r="AW110" s="14" t="s">
        <v>36</v>
      </c>
      <c r="AX110" s="14" t="s">
        <v>79</v>
      </c>
      <c r="AY110" s="255" t="s">
        <v>152</v>
      </c>
    </row>
    <row r="111" spans="1:65" s="2" customFormat="1" ht="14.4" customHeight="1">
      <c r="A111" s="40"/>
      <c r="B111" s="41"/>
      <c r="C111" s="217" t="s">
        <v>92</v>
      </c>
      <c r="D111" s="217" t="s">
        <v>154</v>
      </c>
      <c r="E111" s="218" t="s">
        <v>799</v>
      </c>
      <c r="F111" s="219" t="s">
        <v>800</v>
      </c>
      <c r="G111" s="220" t="s">
        <v>212</v>
      </c>
      <c r="H111" s="221">
        <v>0.1</v>
      </c>
      <c r="I111" s="222"/>
      <c r="J111" s="223">
        <f>ROUND(I111*H111,2)</f>
        <v>0</v>
      </c>
      <c r="K111" s="219" t="s">
        <v>158</v>
      </c>
      <c r="L111" s="46"/>
      <c r="M111" s="224" t="s">
        <v>19</v>
      </c>
      <c r="N111" s="225" t="s">
        <v>44</v>
      </c>
      <c r="O111" s="86"/>
      <c r="P111" s="226">
        <f>O111*H111</f>
        <v>0</v>
      </c>
      <c r="Q111" s="226">
        <v>0</v>
      </c>
      <c r="R111" s="226">
        <f>Q111*H111</f>
        <v>0</v>
      </c>
      <c r="S111" s="226">
        <v>0</v>
      </c>
      <c r="T111" s="227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8" t="s">
        <v>159</v>
      </c>
      <c r="AT111" s="228" t="s">
        <v>154</v>
      </c>
      <c r="AU111" s="228" t="s">
        <v>81</v>
      </c>
      <c r="AY111" s="19" t="s">
        <v>152</v>
      </c>
      <c r="BE111" s="229">
        <f>IF(N111="základní",J111,0)</f>
        <v>0</v>
      </c>
      <c r="BF111" s="229">
        <f>IF(N111="snížená",J111,0)</f>
        <v>0</v>
      </c>
      <c r="BG111" s="229">
        <f>IF(N111="zákl. přenesená",J111,0)</f>
        <v>0</v>
      </c>
      <c r="BH111" s="229">
        <f>IF(N111="sníž. přenesená",J111,0)</f>
        <v>0</v>
      </c>
      <c r="BI111" s="229">
        <f>IF(N111="nulová",J111,0)</f>
        <v>0</v>
      </c>
      <c r="BJ111" s="19" t="s">
        <v>79</v>
      </c>
      <c r="BK111" s="229">
        <f>ROUND(I111*H111,2)</f>
        <v>0</v>
      </c>
      <c r="BL111" s="19" t="s">
        <v>159</v>
      </c>
      <c r="BM111" s="228" t="s">
        <v>1301</v>
      </c>
    </row>
    <row r="112" spans="1:47" s="2" customFormat="1" ht="12">
      <c r="A112" s="40"/>
      <c r="B112" s="41"/>
      <c r="C112" s="42"/>
      <c r="D112" s="230" t="s">
        <v>161</v>
      </c>
      <c r="E112" s="42"/>
      <c r="F112" s="231" t="s">
        <v>802</v>
      </c>
      <c r="G112" s="42"/>
      <c r="H112" s="42"/>
      <c r="I112" s="232"/>
      <c r="J112" s="42"/>
      <c r="K112" s="42"/>
      <c r="L112" s="46"/>
      <c r="M112" s="233"/>
      <c r="N112" s="234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161</v>
      </c>
      <c r="AU112" s="19" t="s">
        <v>81</v>
      </c>
    </row>
    <row r="113" spans="1:51" s="13" customFormat="1" ht="12">
      <c r="A113" s="13"/>
      <c r="B113" s="235"/>
      <c r="C113" s="236"/>
      <c r="D113" s="230" t="s">
        <v>163</v>
      </c>
      <c r="E113" s="237" t="s">
        <v>19</v>
      </c>
      <c r="F113" s="238" t="s">
        <v>803</v>
      </c>
      <c r="G113" s="236"/>
      <c r="H113" s="237" t="s">
        <v>19</v>
      </c>
      <c r="I113" s="239"/>
      <c r="J113" s="236"/>
      <c r="K113" s="236"/>
      <c r="L113" s="240"/>
      <c r="M113" s="241"/>
      <c r="N113" s="242"/>
      <c r="O113" s="242"/>
      <c r="P113" s="242"/>
      <c r="Q113" s="242"/>
      <c r="R113" s="242"/>
      <c r="S113" s="242"/>
      <c r="T113" s="24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4" t="s">
        <v>163</v>
      </c>
      <c r="AU113" s="244" t="s">
        <v>81</v>
      </c>
      <c r="AV113" s="13" t="s">
        <v>79</v>
      </c>
      <c r="AW113" s="13" t="s">
        <v>36</v>
      </c>
      <c r="AX113" s="13" t="s">
        <v>73</v>
      </c>
      <c r="AY113" s="244" t="s">
        <v>152</v>
      </c>
    </row>
    <row r="114" spans="1:51" s="13" customFormat="1" ht="12">
      <c r="A114" s="13"/>
      <c r="B114" s="235"/>
      <c r="C114" s="236"/>
      <c r="D114" s="230" t="s">
        <v>163</v>
      </c>
      <c r="E114" s="237" t="s">
        <v>19</v>
      </c>
      <c r="F114" s="238" t="s">
        <v>1377</v>
      </c>
      <c r="G114" s="236"/>
      <c r="H114" s="237" t="s">
        <v>19</v>
      </c>
      <c r="I114" s="239"/>
      <c r="J114" s="236"/>
      <c r="K114" s="236"/>
      <c r="L114" s="240"/>
      <c r="M114" s="241"/>
      <c r="N114" s="242"/>
      <c r="O114" s="242"/>
      <c r="P114" s="242"/>
      <c r="Q114" s="242"/>
      <c r="R114" s="242"/>
      <c r="S114" s="242"/>
      <c r="T114" s="24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4" t="s">
        <v>163</v>
      </c>
      <c r="AU114" s="244" t="s">
        <v>81</v>
      </c>
      <c r="AV114" s="13" t="s">
        <v>79</v>
      </c>
      <c r="AW114" s="13" t="s">
        <v>36</v>
      </c>
      <c r="AX114" s="13" t="s">
        <v>73</v>
      </c>
      <c r="AY114" s="244" t="s">
        <v>152</v>
      </c>
    </row>
    <row r="115" spans="1:51" s="14" customFormat="1" ht="12">
      <c r="A115" s="14"/>
      <c r="B115" s="245"/>
      <c r="C115" s="246"/>
      <c r="D115" s="230" t="s">
        <v>163</v>
      </c>
      <c r="E115" s="247" t="s">
        <v>19</v>
      </c>
      <c r="F115" s="248" t="s">
        <v>883</v>
      </c>
      <c r="G115" s="246"/>
      <c r="H115" s="249">
        <v>0.1</v>
      </c>
      <c r="I115" s="250"/>
      <c r="J115" s="246"/>
      <c r="K115" s="246"/>
      <c r="L115" s="251"/>
      <c r="M115" s="252"/>
      <c r="N115" s="253"/>
      <c r="O115" s="253"/>
      <c r="P115" s="253"/>
      <c r="Q115" s="253"/>
      <c r="R115" s="253"/>
      <c r="S115" s="253"/>
      <c r="T115" s="25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55" t="s">
        <v>163</v>
      </c>
      <c r="AU115" s="255" t="s">
        <v>81</v>
      </c>
      <c r="AV115" s="14" t="s">
        <v>81</v>
      </c>
      <c r="AW115" s="14" t="s">
        <v>36</v>
      </c>
      <c r="AX115" s="14" t="s">
        <v>73</v>
      </c>
      <c r="AY115" s="255" t="s">
        <v>152</v>
      </c>
    </row>
    <row r="116" spans="1:51" s="15" customFormat="1" ht="12">
      <c r="A116" s="15"/>
      <c r="B116" s="256"/>
      <c r="C116" s="257"/>
      <c r="D116" s="230" t="s">
        <v>163</v>
      </c>
      <c r="E116" s="258" t="s">
        <v>19</v>
      </c>
      <c r="F116" s="259" t="s">
        <v>167</v>
      </c>
      <c r="G116" s="257"/>
      <c r="H116" s="260">
        <v>0.1</v>
      </c>
      <c r="I116" s="261"/>
      <c r="J116" s="257"/>
      <c r="K116" s="257"/>
      <c r="L116" s="262"/>
      <c r="M116" s="263"/>
      <c r="N116" s="264"/>
      <c r="O116" s="264"/>
      <c r="P116" s="264"/>
      <c r="Q116" s="264"/>
      <c r="R116" s="264"/>
      <c r="S116" s="264"/>
      <c r="T116" s="26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T116" s="266" t="s">
        <v>163</v>
      </c>
      <c r="AU116" s="266" t="s">
        <v>81</v>
      </c>
      <c r="AV116" s="15" t="s">
        <v>159</v>
      </c>
      <c r="AW116" s="15" t="s">
        <v>36</v>
      </c>
      <c r="AX116" s="15" t="s">
        <v>79</v>
      </c>
      <c r="AY116" s="266" t="s">
        <v>152</v>
      </c>
    </row>
    <row r="117" spans="1:65" s="2" customFormat="1" ht="14.4" customHeight="1">
      <c r="A117" s="40"/>
      <c r="B117" s="41"/>
      <c r="C117" s="217" t="s">
        <v>159</v>
      </c>
      <c r="D117" s="217" t="s">
        <v>154</v>
      </c>
      <c r="E117" s="218" t="s">
        <v>804</v>
      </c>
      <c r="F117" s="219" t="s">
        <v>805</v>
      </c>
      <c r="G117" s="220" t="s">
        <v>212</v>
      </c>
      <c r="H117" s="221">
        <v>0.1</v>
      </c>
      <c r="I117" s="222"/>
      <c r="J117" s="223">
        <f>ROUND(I117*H117,2)</f>
        <v>0</v>
      </c>
      <c r="K117" s="219" t="s">
        <v>158</v>
      </c>
      <c r="L117" s="46"/>
      <c r="M117" s="224" t="s">
        <v>19</v>
      </c>
      <c r="N117" s="225" t="s">
        <v>44</v>
      </c>
      <c r="O117" s="86"/>
      <c r="P117" s="226">
        <f>O117*H117</f>
        <v>0</v>
      </c>
      <c r="Q117" s="226">
        <v>0</v>
      </c>
      <c r="R117" s="226">
        <f>Q117*H117</f>
        <v>0</v>
      </c>
      <c r="S117" s="226">
        <v>0</v>
      </c>
      <c r="T117" s="227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8" t="s">
        <v>159</v>
      </c>
      <c r="AT117" s="228" t="s">
        <v>154</v>
      </c>
      <c r="AU117" s="228" t="s">
        <v>81</v>
      </c>
      <c r="AY117" s="19" t="s">
        <v>152</v>
      </c>
      <c r="BE117" s="229">
        <f>IF(N117="základní",J117,0)</f>
        <v>0</v>
      </c>
      <c r="BF117" s="229">
        <f>IF(N117="snížená",J117,0)</f>
        <v>0</v>
      </c>
      <c r="BG117" s="229">
        <f>IF(N117="zákl. přenesená",J117,0)</f>
        <v>0</v>
      </c>
      <c r="BH117" s="229">
        <f>IF(N117="sníž. přenesená",J117,0)</f>
        <v>0</v>
      </c>
      <c r="BI117" s="229">
        <f>IF(N117="nulová",J117,0)</f>
        <v>0</v>
      </c>
      <c r="BJ117" s="19" t="s">
        <v>79</v>
      </c>
      <c r="BK117" s="229">
        <f>ROUND(I117*H117,2)</f>
        <v>0</v>
      </c>
      <c r="BL117" s="19" t="s">
        <v>159</v>
      </c>
      <c r="BM117" s="228" t="s">
        <v>1302</v>
      </c>
    </row>
    <row r="118" spans="1:47" s="2" customFormat="1" ht="12">
      <c r="A118" s="40"/>
      <c r="B118" s="41"/>
      <c r="C118" s="42"/>
      <c r="D118" s="230" t="s">
        <v>161</v>
      </c>
      <c r="E118" s="42"/>
      <c r="F118" s="231" t="s">
        <v>807</v>
      </c>
      <c r="G118" s="42"/>
      <c r="H118" s="42"/>
      <c r="I118" s="232"/>
      <c r="J118" s="42"/>
      <c r="K118" s="42"/>
      <c r="L118" s="46"/>
      <c r="M118" s="233"/>
      <c r="N118" s="234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161</v>
      </c>
      <c r="AU118" s="19" t="s">
        <v>81</v>
      </c>
    </row>
    <row r="119" spans="1:51" s="13" customFormat="1" ht="12">
      <c r="A119" s="13"/>
      <c r="B119" s="235"/>
      <c r="C119" s="236"/>
      <c r="D119" s="230" t="s">
        <v>163</v>
      </c>
      <c r="E119" s="237" t="s">
        <v>19</v>
      </c>
      <c r="F119" s="238" t="s">
        <v>803</v>
      </c>
      <c r="G119" s="236"/>
      <c r="H119" s="237" t="s">
        <v>19</v>
      </c>
      <c r="I119" s="239"/>
      <c r="J119" s="236"/>
      <c r="K119" s="236"/>
      <c r="L119" s="240"/>
      <c r="M119" s="241"/>
      <c r="N119" s="242"/>
      <c r="O119" s="242"/>
      <c r="P119" s="242"/>
      <c r="Q119" s="242"/>
      <c r="R119" s="242"/>
      <c r="S119" s="242"/>
      <c r="T119" s="24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4" t="s">
        <v>163</v>
      </c>
      <c r="AU119" s="244" t="s">
        <v>81</v>
      </c>
      <c r="AV119" s="13" t="s">
        <v>79</v>
      </c>
      <c r="AW119" s="13" t="s">
        <v>36</v>
      </c>
      <c r="AX119" s="13" t="s">
        <v>73</v>
      </c>
      <c r="AY119" s="244" t="s">
        <v>152</v>
      </c>
    </row>
    <row r="120" spans="1:51" s="13" customFormat="1" ht="12">
      <c r="A120" s="13"/>
      <c r="B120" s="235"/>
      <c r="C120" s="236"/>
      <c r="D120" s="230" t="s">
        <v>163</v>
      </c>
      <c r="E120" s="237" t="s">
        <v>19</v>
      </c>
      <c r="F120" s="238" t="s">
        <v>1377</v>
      </c>
      <c r="G120" s="236"/>
      <c r="H120" s="237" t="s">
        <v>19</v>
      </c>
      <c r="I120" s="239"/>
      <c r="J120" s="236"/>
      <c r="K120" s="236"/>
      <c r="L120" s="240"/>
      <c r="M120" s="241"/>
      <c r="N120" s="242"/>
      <c r="O120" s="242"/>
      <c r="P120" s="242"/>
      <c r="Q120" s="242"/>
      <c r="R120" s="242"/>
      <c r="S120" s="242"/>
      <c r="T120" s="24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4" t="s">
        <v>163</v>
      </c>
      <c r="AU120" s="244" t="s">
        <v>81</v>
      </c>
      <c r="AV120" s="13" t="s">
        <v>79</v>
      </c>
      <c r="AW120" s="13" t="s">
        <v>36</v>
      </c>
      <c r="AX120" s="13" t="s">
        <v>73</v>
      </c>
      <c r="AY120" s="244" t="s">
        <v>152</v>
      </c>
    </row>
    <row r="121" spans="1:51" s="14" customFormat="1" ht="12">
      <c r="A121" s="14"/>
      <c r="B121" s="245"/>
      <c r="C121" s="246"/>
      <c r="D121" s="230" t="s">
        <v>163</v>
      </c>
      <c r="E121" s="247" t="s">
        <v>19</v>
      </c>
      <c r="F121" s="248" t="s">
        <v>883</v>
      </c>
      <c r="G121" s="246"/>
      <c r="H121" s="249">
        <v>0.1</v>
      </c>
      <c r="I121" s="250"/>
      <c r="J121" s="246"/>
      <c r="K121" s="246"/>
      <c r="L121" s="251"/>
      <c r="M121" s="252"/>
      <c r="N121" s="253"/>
      <c r="O121" s="253"/>
      <c r="P121" s="253"/>
      <c r="Q121" s="253"/>
      <c r="R121" s="253"/>
      <c r="S121" s="253"/>
      <c r="T121" s="25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55" t="s">
        <v>163</v>
      </c>
      <c r="AU121" s="255" t="s">
        <v>81</v>
      </c>
      <c r="AV121" s="14" t="s">
        <v>81</v>
      </c>
      <c r="AW121" s="14" t="s">
        <v>36</v>
      </c>
      <c r="AX121" s="14" t="s">
        <v>73</v>
      </c>
      <c r="AY121" s="255" t="s">
        <v>152</v>
      </c>
    </row>
    <row r="122" spans="1:51" s="15" customFormat="1" ht="12">
      <c r="A122" s="15"/>
      <c r="B122" s="256"/>
      <c r="C122" s="257"/>
      <c r="D122" s="230" t="s">
        <v>163</v>
      </c>
      <c r="E122" s="258" t="s">
        <v>19</v>
      </c>
      <c r="F122" s="259" t="s">
        <v>167</v>
      </c>
      <c r="G122" s="257"/>
      <c r="H122" s="260">
        <v>0.1</v>
      </c>
      <c r="I122" s="261"/>
      <c r="J122" s="257"/>
      <c r="K122" s="257"/>
      <c r="L122" s="262"/>
      <c r="M122" s="263"/>
      <c r="N122" s="264"/>
      <c r="O122" s="264"/>
      <c r="P122" s="264"/>
      <c r="Q122" s="264"/>
      <c r="R122" s="264"/>
      <c r="S122" s="264"/>
      <c r="T122" s="26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T122" s="266" t="s">
        <v>163</v>
      </c>
      <c r="AU122" s="266" t="s">
        <v>81</v>
      </c>
      <c r="AV122" s="15" t="s">
        <v>159</v>
      </c>
      <c r="AW122" s="15" t="s">
        <v>36</v>
      </c>
      <c r="AX122" s="15" t="s">
        <v>79</v>
      </c>
      <c r="AY122" s="266" t="s">
        <v>152</v>
      </c>
    </row>
    <row r="123" spans="1:65" s="2" customFormat="1" ht="14.4" customHeight="1">
      <c r="A123" s="40"/>
      <c r="B123" s="41"/>
      <c r="C123" s="267" t="s">
        <v>195</v>
      </c>
      <c r="D123" s="267" t="s">
        <v>360</v>
      </c>
      <c r="E123" s="268" t="s">
        <v>808</v>
      </c>
      <c r="F123" s="269" t="s">
        <v>809</v>
      </c>
      <c r="G123" s="270" t="s">
        <v>538</v>
      </c>
      <c r="H123" s="271">
        <v>0.1</v>
      </c>
      <c r="I123" s="272"/>
      <c r="J123" s="273">
        <f>ROUND(I123*H123,2)</f>
        <v>0</v>
      </c>
      <c r="K123" s="269" t="s">
        <v>19</v>
      </c>
      <c r="L123" s="274"/>
      <c r="M123" s="275" t="s">
        <v>19</v>
      </c>
      <c r="N123" s="276" t="s">
        <v>44</v>
      </c>
      <c r="O123" s="86"/>
      <c r="P123" s="226">
        <f>O123*H123</f>
        <v>0</v>
      </c>
      <c r="Q123" s="226">
        <v>0</v>
      </c>
      <c r="R123" s="226">
        <f>Q123*H123</f>
        <v>0</v>
      </c>
      <c r="S123" s="226">
        <v>0</v>
      </c>
      <c r="T123" s="227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8" t="s">
        <v>216</v>
      </c>
      <c r="AT123" s="228" t="s">
        <v>360</v>
      </c>
      <c r="AU123" s="228" t="s">
        <v>81</v>
      </c>
      <c r="AY123" s="19" t="s">
        <v>152</v>
      </c>
      <c r="BE123" s="229">
        <f>IF(N123="základní",J123,0)</f>
        <v>0</v>
      </c>
      <c r="BF123" s="229">
        <f>IF(N123="snížená",J123,0)</f>
        <v>0</v>
      </c>
      <c r="BG123" s="229">
        <f>IF(N123="zákl. přenesená",J123,0)</f>
        <v>0</v>
      </c>
      <c r="BH123" s="229">
        <f>IF(N123="sníž. přenesená",J123,0)</f>
        <v>0</v>
      </c>
      <c r="BI123" s="229">
        <f>IF(N123="nulová",J123,0)</f>
        <v>0</v>
      </c>
      <c r="BJ123" s="19" t="s">
        <v>79</v>
      </c>
      <c r="BK123" s="229">
        <f>ROUND(I123*H123,2)</f>
        <v>0</v>
      </c>
      <c r="BL123" s="19" t="s">
        <v>159</v>
      </c>
      <c r="BM123" s="228" t="s">
        <v>1303</v>
      </c>
    </row>
    <row r="124" spans="1:47" s="2" customFormat="1" ht="12">
      <c r="A124" s="40"/>
      <c r="B124" s="41"/>
      <c r="C124" s="42"/>
      <c r="D124" s="230" t="s">
        <v>161</v>
      </c>
      <c r="E124" s="42"/>
      <c r="F124" s="231" t="s">
        <v>809</v>
      </c>
      <c r="G124" s="42"/>
      <c r="H124" s="42"/>
      <c r="I124" s="232"/>
      <c r="J124" s="42"/>
      <c r="K124" s="42"/>
      <c r="L124" s="46"/>
      <c r="M124" s="233"/>
      <c r="N124" s="234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161</v>
      </c>
      <c r="AU124" s="19" t="s">
        <v>81</v>
      </c>
    </row>
    <row r="125" spans="1:51" s="13" customFormat="1" ht="12">
      <c r="A125" s="13"/>
      <c r="B125" s="235"/>
      <c r="C125" s="236"/>
      <c r="D125" s="230" t="s">
        <v>163</v>
      </c>
      <c r="E125" s="237" t="s">
        <v>19</v>
      </c>
      <c r="F125" s="238" t="s">
        <v>1304</v>
      </c>
      <c r="G125" s="236"/>
      <c r="H125" s="237" t="s">
        <v>19</v>
      </c>
      <c r="I125" s="239"/>
      <c r="J125" s="236"/>
      <c r="K125" s="236"/>
      <c r="L125" s="240"/>
      <c r="M125" s="241"/>
      <c r="N125" s="242"/>
      <c r="O125" s="242"/>
      <c r="P125" s="242"/>
      <c r="Q125" s="242"/>
      <c r="R125" s="242"/>
      <c r="S125" s="242"/>
      <c r="T125" s="24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4" t="s">
        <v>163</v>
      </c>
      <c r="AU125" s="244" t="s">
        <v>81</v>
      </c>
      <c r="AV125" s="13" t="s">
        <v>79</v>
      </c>
      <c r="AW125" s="13" t="s">
        <v>36</v>
      </c>
      <c r="AX125" s="13" t="s">
        <v>73</v>
      </c>
      <c r="AY125" s="244" t="s">
        <v>152</v>
      </c>
    </row>
    <row r="126" spans="1:51" s="13" customFormat="1" ht="12">
      <c r="A126" s="13"/>
      <c r="B126" s="235"/>
      <c r="C126" s="236"/>
      <c r="D126" s="230" t="s">
        <v>163</v>
      </c>
      <c r="E126" s="237" t="s">
        <v>19</v>
      </c>
      <c r="F126" s="238" t="s">
        <v>1377</v>
      </c>
      <c r="G126" s="236"/>
      <c r="H126" s="237" t="s">
        <v>19</v>
      </c>
      <c r="I126" s="239"/>
      <c r="J126" s="236"/>
      <c r="K126" s="236"/>
      <c r="L126" s="240"/>
      <c r="M126" s="241"/>
      <c r="N126" s="242"/>
      <c r="O126" s="242"/>
      <c r="P126" s="242"/>
      <c r="Q126" s="242"/>
      <c r="R126" s="242"/>
      <c r="S126" s="242"/>
      <c r="T126" s="24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4" t="s">
        <v>163</v>
      </c>
      <c r="AU126" s="244" t="s">
        <v>81</v>
      </c>
      <c r="AV126" s="13" t="s">
        <v>79</v>
      </c>
      <c r="AW126" s="13" t="s">
        <v>36</v>
      </c>
      <c r="AX126" s="13" t="s">
        <v>73</v>
      </c>
      <c r="AY126" s="244" t="s">
        <v>152</v>
      </c>
    </row>
    <row r="127" spans="1:51" s="14" customFormat="1" ht="12">
      <c r="A127" s="14"/>
      <c r="B127" s="245"/>
      <c r="C127" s="246"/>
      <c r="D127" s="230" t="s">
        <v>163</v>
      </c>
      <c r="E127" s="247" t="s">
        <v>19</v>
      </c>
      <c r="F127" s="248" t="s">
        <v>883</v>
      </c>
      <c r="G127" s="246"/>
      <c r="H127" s="249">
        <v>0.1</v>
      </c>
      <c r="I127" s="250"/>
      <c r="J127" s="246"/>
      <c r="K127" s="246"/>
      <c r="L127" s="251"/>
      <c r="M127" s="252"/>
      <c r="N127" s="253"/>
      <c r="O127" s="253"/>
      <c r="P127" s="253"/>
      <c r="Q127" s="253"/>
      <c r="R127" s="253"/>
      <c r="S127" s="253"/>
      <c r="T127" s="25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5" t="s">
        <v>163</v>
      </c>
      <c r="AU127" s="255" t="s">
        <v>81</v>
      </c>
      <c r="AV127" s="14" t="s">
        <v>81</v>
      </c>
      <c r="AW127" s="14" t="s">
        <v>36</v>
      </c>
      <c r="AX127" s="14" t="s">
        <v>73</v>
      </c>
      <c r="AY127" s="255" t="s">
        <v>152</v>
      </c>
    </row>
    <row r="128" spans="1:51" s="15" customFormat="1" ht="12">
      <c r="A128" s="15"/>
      <c r="B128" s="256"/>
      <c r="C128" s="257"/>
      <c r="D128" s="230" t="s">
        <v>163</v>
      </c>
      <c r="E128" s="258" t="s">
        <v>19</v>
      </c>
      <c r="F128" s="259" t="s">
        <v>167</v>
      </c>
      <c r="G128" s="257"/>
      <c r="H128" s="260">
        <v>0.1</v>
      </c>
      <c r="I128" s="261"/>
      <c r="J128" s="257"/>
      <c r="K128" s="257"/>
      <c r="L128" s="262"/>
      <c r="M128" s="263"/>
      <c r="N128" s="264"/>
      <c r="O128" s="264"/>
      <c r="P128" s="264"/>
      <c r="Q128" s="264"/>
      <c r="R128" s="264"/>
      <c r="S128" s="264"/>
      <c r="T128" s="26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T128" s="266" t="s">
        <v>163</v>
      </c>
      <c r="AU128" s="266" t="s">
        <v>81</v>
      </c>
      <c r="AV128" s="15" t="s">
        <v>159</v>
      </c>
      <c r="AW128" s="15" t="s">
        <v>36</v>
      </c>
      <c r="AX128" s="15" t="s">
        <v>79</v>
      </c>
      <c r="AY128" s="266" t="s">
        <v>152</v>
      </c>
    </row>
    <row r="129" spans="1:65" s="2" customFormat="1" ht="14.4" customHeight="1">
      <c r="A129" s="40"/>
      <c r="B129" s="41"/>
      <c r="C129" s="217" t="s">
        <v>202</v>
      </c>
      <c r="D129" s="217" t="s">
        <v>154</v>
      </c>
      <c r="E129" s="218" t="s">
        <v>811</v>
      </c>
      <c r="F129" s="219" t="s">
        <v>812</v>
      </c>
      <c r="G129" s="220" t="s">
        <v>212</v>
      </c>
      <c r="H129" s="221">
        <v>0.1</v>
      </c>
      <c r="I129" s="222"/>
      <c r="J129" s="223">
        <f>ROUND(I129*H129,2)</f>
        <v>0</v>
      </c>
      <c r="K129" s="219" t="s">
        <v>158</v>
      </c>
      <c r="L129" s="46"/>
      <c r="M129" s="224" t="s">
        <v>19</v>
      </c>
      <c r="N129" s="225" t="s">
        <v>44</v>
      </c>
      <c r="O129" s="86"/>
      <c r="P129" s="226">
        <f>O129*H129</f>
        <v>0</v>
      </c>
      <c r="Q129" s="226">
        <v>6E-05</v>
      </c>
      <c r="R129" s="226">
        <f>Q129*H129</f>
        <v>6E-06</v>
      </c>
      <c r="S129" s="226">
        <v>0</v>
      </c>
      <c r="T129" s="227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8" t="s">
        <v>159</v>
      </c>
      <c r="AT129" s="228" t="s">
        <v>154</v>
      </c>
      <c r="AU129" s="228" t="s">
        <v>81</v>
      </c>
      <c r="AY129" s="19" t="s">
        <v>152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9" t="s">
        <v>79</v>
      </c>
      <c r="BK129" s="229">
        <f>ROUND(I129*H129,2)</f>
        <v>0</v>
      </c>
      <c r="BL129" s="19" t="s">
        <v>159</v>
      </c>
      <c r="BM129" s="228" t="s">
        <v>1305</v>
      </c>
    </row>
    <row r="130" spans="1:47" s="2" customFormat="1" ht="12">
      <c r="A130" s="40"/>
      <c r="B130" s="41"/>
      <c r="C130" s="42"/>
      <c r="D130" s="230" t="s">
        <v>161</v>
      </c>
      <c r="E130" s="42"/>
      <c r="F130" s="231" t="s">
        <v>814</v>
      </c>
      <c r="G130" s="42"/>
      <c r="H130" s="42"/>
      <c r="I130" s="232"/>
      <c r="J130" s="42"/>
      <c r="K130" s="42"/>
      <c r="L130" s="46"/>
      <c r="M130" s="233"/>
      <c r="N130" s="234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161</v>
      </c>
      <c r="AU130" s="19" t="s">
        <v>81</v>
      </c>
    </row>
    <row r="131" spans="1:51" s="13" customFormat="1" ht="12">
      <c r="A131" s="13"/>
      <c r="B131" s="235"/>
      <c r="C131" s="236"/>
      <c r="D131" s="230" t="s">
        <v>163</v>
      </c>
      <c r="E131" s="237" t="s">
        <v>19</v>
      </c>
      <c r="F131" s="238" t="s">
        <v>803</v>
      </c>
      <c r="G131" s="236"/>
      <c r="H131" s="237" t="s">
        <v>19</v>
      </c>
      <c r="I131" s="239"/>
      <c r="J131" s="236"/>
      <c r="K131" s="236"/>
      <c r="L131" s="240"/>
      <c r="M131" s="241"/>
      <c r="N131" s="242"/>
      <c r="O131" s="242"/>
      <c r="P131" s="242"/>
      <c r="Q131" s="242"/>
      <c r="R131" s="242"/>
      <c r="S131" s="242"/>
      <c r="T131" s="24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4" t="s">
        <v>163</v>
      </c>
      <c r="AU131" s="244" t="s">
        <v>81</v>
      </c>
      <c r="AV131" s="13" t="s">
        <v>79</v>
      </c>
      <c r="AW131" s="13" t="s">
        <v>36</v>
      </c>
      <c r="AX131" s="13" t="s">
        <v>73</v>
      </c>
      <c r="AY131" s="244" t="s">
        <v>152</v>
      </c>
    </row>
    <row r="132" spans="1:51" s="13" customFormat="1" ht="12">
      <c r="A132" s="13"/>
      <c r="B132" s="235"/>
      <c r="C132" s="236"/>
      <c r="D132" s="230" t="s">
        <v>163</v>
      </c>
      <c r="E132" s="237" t="s">
        <v>19</v>
      </c>
      <c r="F132" s="238" t="s">
        <v>1377</v>
      </c>
      <c r="G132" s="236"/>
      <c r="H132" s="237" t="s">
        <v>19</v>
      </c>
      <c r="I132" s="239"/>
      <c r="J132" s="236"/>
      <c r="K132" s="236"/>
      <c r="L132" s="240"/>
      <c r="M132" s="241"/>
      <c r="N132" s="242"/>
      <c r="O132" s="242"/>
      <c r="P132" s="242"/>
      <c r="Q132" s="242"/>
      <c r="R132" s="242"/>
      <c r="S132" s="242"/>
      <c r="T132" s="24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4" t="s">
        <v>163</v>
      </c>
      <c r="AU132" s="244" t="s">
        <v>81</v>
      </c>
      <c r="AV132" s="13" t="s">
        <v>79</v>
      </c>
      <c r="AW132" s="13" t="s">
        <v>36</v>
      </c>
      <c r="AX132" s="13" t="s">
        <v>73</v>
      </c>
      <c r="AY132" s="244" t="s">
        <v>152</v>
      </c>
    </row>
    <row r="133" spans="1:51" s="14" customFormat="1" ht="12">
      <c r="A133" s="14"/>
      <c r="B133" s="245"/>
      <c r="C133" s="246"/>
      <c r="D133" s="230" t="s">
        <v>163</v>
      </c>
      <c r="E133" s="247" t="s">
        <v>19</v>
      </c>
      <c r="F133" s="248" t="s">
        <v>883</v>
      </c>
      <c r="G133" s="246"/>
      <c r="H133" s="249">
        <v>0.1</v>
      </c>
      <c r="I133" s="250"/>
      <c r="J133" s="246"/>
      <c r="K133" s="246"/>
      <c r="L133" s="251"/>
      <c r="M133" s="252"/>
      <c r="N133" s="253"/>
      <c r="O133" s="253"/>
      <c r="P133" s="253"/>
      <c r="Q133" s="253"/>
      <c r="R133" s="253"/>
      <c r="S133" s="253"/>
      <c r="T133" s="25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5" t="s">
        <v>163</v>
      </c>
      <c r="AU133" s="255" t="s">
        <v>81</v>
      </c>
      <c r="AV133" s="14" t="s">
        <v>81</v>
      </c>
      <c r="AW133" s="14" t="s">
        <v>36</v>
      </c>
      <c r="AX133" s="14" t="s">
        <v>73</v>
      </c>
      <c r="AY133" s="255" t="s">
        <v>152</v>
      </c>
    </row>
    <row r="134" spans="1:51" s="15" customFormat="1" ht="12">
      <c r="A134" s="15"/>
      <c r="B134" s="256"/>
      <c r="C134" s="257"/>
      <c r="D134" s="230" t="s">
        <v>163</v>
      </c>
      <c r="E134" s="258" t="s">
        <v>19</v>
      </c>
      <c r="F134" s="259" t="s">
        <v>167</v>
      </c>
      <c r="G134" s="257"/>
      <c r="H134" s="260">
        <v>0.1</v>
      </c>
      <c r="I134" s="261"/>
      <c r="J134" s="257"/>
      <c r="K134" s="257"/>
      <c r="L134" s="262"/>
      <c r="M134" s="263"/>
      <c r="N134" s="264"/>
      <c r="O134" s="264"/>
      <c r="P134" s="264"/>
      <c r="Q134" s="264"/>
      <c r="R134" s="264"/>
      <c r="S134" s="264"/>
      <c r="T134" s="26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66" t="s">
        <v>163</v>
      </c>
      <c r="AU134" s="266" t="s">
        <v>81</v>
      </c>
      <c r="AV134" s="15" t="s">
        <v>159</v>
      </c>
      <c r="AW134" s="15" t="s">
        <v>36</v>
      </c>
      <c r="AX134" s="15" t="s">
        <v>79</v>
      </c>
      <c r="AY134" s="266" t="s">
        <v>152</v>
      </c>
    </row>
    <row r="135" spans="1:65" s="2" customFormat="1" ht="14.4" customHeight="1">
      <c r="A135" s="40"/>
      <c r="B135" s="41"/>
      <c r="C135" s="267" t="s">
        <v>209</v>
      </c>
      <c r="D135" s="267" t="s">
        <v>360</v>
      </c>
      <c r="E135" s="268" t="s">
        <v>815</v>
      </c>
      <c r="F135" s="269" t="s">
        <v>816</v>
      </c>
      <c r="G135" s="270" t="s">
        <v>212</v>
      </c>
      <c r="H135" s="271">
        <v>0.3</v>
      </c>
      <c r="I135" s="272"/>
      <c r="J135" s="273">
        <f>ROUND(I135*H135,2)</f>
        <v>0</v>
      </c>
      <c r="K135" s="269" t="s">
        <v>19</v>
      </c>
      <c r="L135" s="274"/>
      <c r="M135" s="275" t="s">
        <v>19</v>
      </c>
      <c r="N135" s="276" t="s">
        <v>44</v>
      </c>
      <c r="O135" s="86"/>
      <c r="P135" s="226">
        <f>O135*H135</f>
        <v>0</v>
      </c>
      <c r="Q135" s="226">
        <v>0.003</v>
      </c>
      <c r="R135" s="226">
        <f>Q135*H135</f>
        <v>0.0009</v>
      </c>
      <c r="S135" s="226">
        <v>0</v>
      </c>
      <c r="T135" s="227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8" t="s">
        <v>216</v>
      </c>
      <c r="AT135" s="228" t="s">
        <v>360</v>
      </c>
      <c r="AU135" s="228" t="s">
        <v>81</v>
      </c>
      <c r="AY135" s="19" t="s">
        <v>152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19" t="s">
        <v>79</v>
      </c>
      <c r="BK135" s="229">
        <f>ROUND(I135*H135,2)</f>
        <v>0</v>
      </c>
      <c r="BL135" s="19" t="s">
        <v>159</v>
      </c>
      <c r="BM135" s="228" t="s">
        <v>1306</v>
      </c>
    </row>
    <row r="136" spans="1:47" s="2" customFormat="1" ht="12">
      <c r="A136" s="40"/>
      <c r="B136" s="41"/>
      <c r="C136" s="42"/>
      <c r="D136" s="230" t="s">
        <v>161</v>
      </c>
      <c r="E136" s="42"/>
      <c r="F136" s="231" t="s">
        <v>816</v>
      </c>
      <c r="G136" s="42"/>
      <c r="H136" s="42"/>
      <c r="I136" s="232"/>
      <c r="J136" s="42"/>
      <c r="K136" s="42"/>
      <c r="L136" s="46"/>
      <c r="M136" s="233"/>
      <c r="N136" s="234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9" t="s">
        <v>161</v>
      </c>
      <c r="AU136" s="19" t="s">
        <v>81</v>
      </c>
    </row>
    <row r="137" spans="1:51" s="13" customFormat="1" ht="12">
      <c r="A137" s="13"/>
      <c r="B137" s="235"/>
      <c r="C137" s="236"/>
      <c r="D137" s="230" t="s">
        <v>163</v>
      </c>
      <c r="E137" s="237" t="s">
        <v>19</v>
      </c>
      <c r="F137" s="238" t="s">
        <v>803</v>
      </c>
      <c r="G137" s="236"/>
      <c r="H137" s="237" t="s">
        <v>19</v>
      </c>
      <c r="I137" s="239"/>
      <c r="J137" s="236"/>
      <c r="K137" s="236"/>
      <c r="L137" s="240"/>
      <c r="M137" s="241"/>
      <c r="N137" s="242"/>
      <c r="O137" s="242"/>
      <c r="P137" s="242"/>
      <c r="Q137" s="242"/>
      <c r="R137" s="242"/>
      <c r="S137" s="242"/>
      <c r="T137" s="24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4" t="s">
        <v>163</v>
      </c>
      <c r="AU137" s="244" t="s">
        <v>81</v>
      </c>
      <c r="AV137" s="13" t="s">
        <v>79</v>
      </c>
      <c r="AW137" s="13" t="s">
        <v>36</v>
      </c>
      <c r="AX137" s="13" t="s">
        <v>73</v>
      </c>
      <c r="AY137" s="244" t="s">
        <v>152</v>
      </c>
    </row>
    <row r="138" spans="1:51" s="13" customFormat="1" ht="12">
      <c r="A138" s="13"/>
      <c r="B138" s="235"/>
      <c r="C138" s="236"/>
      <c r="D138" s="230" t="s">
        <v>163</v>
      </c>
      <c r="E138" s="237" t="s">
        <v>19</v>
      </c>
      <c r="F138" s="238" t="s">
        <v>1377</v>
      </c>
      <c r="G138" s="236"/>
      <c r="H138" s="237" t="s">
        <v>19</v>
      </c>
      <c r="I138" s="239"/>
      <c r="J138" s="236"/>
      <c r="K138" s="236"/>
      <c r="L138" s="240"/>
      <c r="M138" s="241"/>
      <c r="N138" s="242"/>
      <c r="O138" s="242"/>
      <c r="P138" s="242"/>
      <c r="Q138" s="242"/>
      <c r="R138" s="242"/>
      <c r="S138" s="242"/>
      <c r="T138" s="24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4" t="s">
        <v>163</v>
      </c>
      <c r="AU138" s="244" t="s">
        <v>81</v>
      </c>
      <c r="AV138" s="13" t="s">
        <v>79</v>
      </c>
      <c r="AW138" s="13" t="s">
        <v>36</v>
      </c>
      <c r="AX138" s="13" t="s">
        <v>73</v>
      </c>
      <c r="AY138" s="244" t="s">
        <v>152</v>
      </c>
    </row>
    <row r="139" spans="1:51" s="14" customFormat="1" ht="12">
      <c r="A139" s="14"/>
      <c r="B139" s="245"/>
      <c r="C139" s="246"/>
      <c r="D139" s="230" t="s">
        <v>163</v>
      </c>
      <c r="E139" s="247" t="s">
        <v>19</v>
      </c>
      <c r="F139" s="248" t="s">
        <v>1307</v>
      </c>
      <c r="G139" s="246"/>
      <c r="H139" s="249">
        <v>0.3</v>
      </c>
      <c r="I139" s="250"/>
      <c r="J139" s="246"/>
      <c r="K139" s="246"/>
      <c r="L139" s="251"/>
      <c r="M139" s="252"/>
      <c r="N139" s="253"/>
      <c r="O139" s="253"/>
      <c r="P139" s="253"/>
      <c r="Q139" s="253"/>
      <c r="R139" s="253"/>
      <c r="S139" s="253"/>
      <c r="T139" s="25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5" t="s">
        <v>163</v>
      </c>
      <c r="AU139" s="255" t="s">
        <v>81</v>
      </c>
      <c r="AV139" s="14" t="s">
        <v>81</v>
      </c>
      <c r="AW139" s="14" t="s">
        <v>36</v>
      </c>
      <c r="AX139" s="14" t="s">
        <v>73</v>
      </c>
      <c r="AY139" s="255" t="s">
        <v>152</v>
      </c>
    </row>
    <row r="140" spans="1:51" s="15" customFormat="1" ht="12">
      <c r="A140" s="15"/>
      <c r="B140" s="256"/>
      <c r="C140" s="257"/>
      <c r="D140" s="230" t="s">
        <v>163</v>
      </c>
      <c r="E140" s="258" t="s">
        <v>19</v>
      </c>
      <c r="F140" s="259" t="s">
        <v>167</v>
      </c>
      <c r="G140" s="257"/>
      <c r="H140" s="260">
        <v>0.3</v>
      </c>
      <c r="I140" s="261"/>
      <c r="J140" s="257"/>
      <c r="K140" s="257"/>
      <c r="L140" s="262"/>
      <c r="M140" s="263"/>
      <c r="N140" s="264"/>
      <c r="O140" s="264"/>
      <c r="P140" s="264"/>
      <c r="Q140" s="264"/>
      <c r="R140" s="264"/>
      <c r="S140" s="264"/>
      <c r="T140" s="26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66" t="s">
        <v>163</v>
      </c>
      <c r="AU140" s="266" t="s">
        <v>81</v>
      </c>
      <c r="AV140" s="15" t="s">
        <v>159</v>
      </c>
      <c r="AW140" s="15" t="s">
        <v>36</v>
      </c>
      <c r="AX140" s="15" t="s">
        <v>79</v>
      </c>
      <c r="AY140" s="266" t="s">
        <v>152</v>
      </c>
    </row>
    <row r="141" spans="1:65" s="2" customFormat="1" ht="14.4" customHeight="1">
      <c r="A141" s="40"/>
      <c r="B141" s="41"/>
      <c r="C141" s="217" t="s">
        <v>216</v>
      </c>
      <c r="D141" s="217" t="s">
        <v>154</v>
      </c>
      <c r="E141" s="218" t="s">
        <v>820</v>
      </c>
      <c r="F141" s="219" t="s">
        <v>821</v>
      </c>
      <c r="G141" s="220" t="s">
        <v>157</v>
      </c>
      <c r="H141" s="221">
        <v>0.075</v>
      </c>
      <c r="I141" s="222"/>
      <c r="J141" s="223">
        <f>ROUND(I141*H141,2)</f>
        <v>0</v>
      </c>
      <c r="K141" s="219" t="s">
        <v>158</v>
      </c>
      <c r="L141" s="46"/>
      <c r="M141" s="224" t="s">
        <v>19</v>
      </c>
      <c r="N141" s="225" t="s">
        <v>44</v>
      </c>
      <c r="O141" s="86"/>
      <c r="P141" s="226">
        <f>O141*H141</f>
        <v>0</v>
      </c>
      <c r="Q141" s="226">
        <v>0.00036</v>
      </c>
      <c r="R141" s="226">
        <f>Q141*H141</f>
        <v>2.7000000000000002E-05</v>
      </c>
      <c r="S141" s="226">
        <v>0</v>
      </c>
      <c r="T141" s="227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28" t="s">
        <v>159</v>
      </c>
      <c r="AT141" s="228" t="s">
        <v>154</v>
      </c>
      <c r="AU141" s="228" t="s">
        <v>81</v>
      </c>
      <c r="AY141" s="19" t="s">
        <v>152</v>
      </c>
      <c r="BE141" s="229">
        <f>IF(N141="základní",J141,0)</f>
        <v>0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19" t="s">
        <v>79</v>
      </c>
      <c r="BK141" s="229">
        <f>ROUND(I141*H141,2)</f>
        <v>0</v>
      </c>
      <c r="BL141" s="19" t="s">
        <v>159</v>
      </c>
      <c r="BM141" s="228" t="s">
        <v>1308</v>
      </c>
    </row>
    <row r="142" spans="1:47" s="2" customFormat="1" ht="12">
      <c r="A142" s="40"/>
      <c r="B142" s="41"/>
      <c r="C142" s="42"/>
      <c r="D142" s="230" t="s">
        <v>161</v>
      </c>
      <c r="E142" s="42"/>
      <c r="F142" s="231" t="s">
        <v>823</v>
      </c>
      <c r="G142" s="42"/>
      <c r="H142" s="42"/>
      <c r="I142" s="232"/>
      <c r="J142" s="42"/>
      <c r="K142" s="42"/>
      <c r="L142" s="46"/>
      <c r="M142" s="233"/>
      <c r="N142" s="234"/>
      <c r="O142" s="86"/>
      <c r="P142" s="86"/>
      <c r="Q142" s="86"/>
      <c r="R142" s="86"/>
      <c r="S142" s="86"/>
      <c r="T142" s="87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9" t="s">
        <v>161</v>
      </c>
      <c r="AU142" s="19" t="s">
        <v>81</v>
      </c>
    </row>
    <row r="143" spans="1:51" s="13" customFormat="1" ht="12">
      <c r="A143" s="13"/>
      <c r="B143" s="235"/>
      <c r="C143" s="236"/>
      <c r="D143" s="230" t="s">
        <v>163</v>
      </c>
      <c r="E143" s="237" t="s">
        <v>19</v>
      </c>
      <c r="F143" s="238" t="s">
        <v>803</v>
      </c>
      <c r="G143" s="236"/>
      <c r="H143" s="237" t="s">
        <v>19</v>
      </c>
      <c r="I143" s="239"/>
      <c r="J143" s="236"/>
      <c r="K143" s="236"/>
      <c r="L143" s="240"/>
      <c r="M143" s="241"/>
      <c r="N143" s="242"/>
      <c r="O143" s="242"/>
      <c r="P143" s="242"/>
      <c r="Q143" s="242"/>
      <c r="R143" s="242"/>
      <c r="S143" s="242"/>
      <c r="T143" s="24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4" t="s">
        <v>163</v>
      </c>
      <c r="AU143" s="244" t="s">
        <v>81</v>
      </c>
      <c r="AV143" s="13" t="s">
        <v>79</v>
      </c>
      <c r="AW143" s="13" t="s">
        <v>36</v>
      </c>
      <c r="AX143" s="13" t="s">
        <v>73</v>
      </c>
      <c r="AY143" s="244" t="s">
        <v>152</v>
      </c>
    </row>
    <row r="144" spans="1:51" s="13" customFormat="1" ht="12">
      <c r="A144" s="13"/>
      <c r="B144" s="235"/>
      <c r="C144" s="236"/>
      <c r="D144" s="230" t="s">
        <v>163</v>
      </c>
      <c r="E144" s="237" t="s">
        <v>19</v>
      </c>
      <c r="F144" s="238" t="s">
        <v>1363</v>
      </c>
      <c r="G144" s="236"/>
      <c r="H144" s="237" t="s">
        <v>19</v>
      </c>
      <c r="I144" s="239"/>
      <c r="J144" s="236"/>
      <c r="K144" s="236"/>
      <c r="L144" s="240"/>
      <c r="M144" s="241"/>
      <c r="N144" s="242"/>
      <c r="O144" s="242"/>
      <c r="P144" s="242"/>
      <c r="Q144" s="242"/>
      <c r="R144" s="242"/>
      <c r="S144" s="242"/>
      <c r="T144" s="24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4" t="s">
        <v>163</v>
      </c>
      <c r="AU144" s="244" t="s">
        <v>81</v>
      </c>
      <c r="AV144" s="13" t="s">
        <v>79</v>
      </c>
      <c r="AW144" s="13" t="s">
        <v>36</v>
      </c>
      <c r="AX144" s="13" t="s">
        <v>73</v>
      </c>
      <c r="AY144" s="244" t="s">
        <v>152</v>
      </c>
    </row>
    <row r="145" spans="1:51" s="14" customFormat="1" ht="12">
      <c r="A145" s="14"/>
      <c r="B145" s="245"/>
      <c r="C145" s="246"/>
      <c r="D145" s="230" t="s">
        <v>163</v>
      </c>
      <c r="E145" s="247" t="s">
        <v>19</v>
      </c>
      <c r="F145" s="248" t="s">
        <v>1309</v>
      </c>
      <c r="G145" s="246"/>
      <c r="H145" s="249">
        <v>0.07536</v>
      </c>
      <c r="I145" s="250"/>
      <c r="J145" s="246"/>
      <c r="K145" s="246"/>
      <c r="L145" s="251"/>
      <c r="M145" s="252"/>
      <c r="N145" s="253"/>
      <c r="O145" s="253"/>
      <c r="P145" s="253"/>
      <c r="Q145" s="253"/>
      <c r="R145" s="253"/>
      <c r="S145" s="253"/>
      <c r="T145" s="25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5" t="s">
        <v>163</v>
      </c>
      <c r="AU145" s="255" t="s">
        <v>81</v>
      </c>
      <c r="AV145" s="14" t="s">
        <v>81</v>
      </c>
      <c r="AW145" s="14" t="s">
        <v>36</v>
      </c>
      <c r="AX145" s="14" t="s">
        <v>73</v>
      </c>
      <c r="AY145" s="255" t="s">
        <v>152</v>
      </c>
    </row>
    <row r="146" spans="1:51" s="15" customFormat="1" ht="12">
      <c r="A146" s="15"/>
      <c r="B146" s="256"/>
      <c r="C146" s="257"/>
      <c r="D146" s="230" t="s">
        <v>163</v>
      </c>
      <c r="E146" s="258" t="s">
        <v>19</v>
      </c>
      <c r="F146" s="259" t="s">
        <v>167</v>
      </c>
      <c r="G146" s="257"/>
      <c r="H146" s="260">
        <v>0.07536</v>
      </c>
      <c r="I146" s="261"/>
      <c r="J146" s="257"/>
      <c r="K146" s="257"/>
      <c r="L146" s="262"/>
      <c r="M146" s="263"/>
      <c r="N146" s="264"/>
      <c r="O146" s="264"/>
      <c r="P146" s="264"/>
      <c r="Q146" s="264"/>
      <c r="R146" s="264"/>
      <c r="S146" s="264"/>
      <c r="T146" s="26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66" t="s">
        <v>163</v>
      </c>
      <c r="AU146" s="266" t="s">
        <v>81</v>
      </c>
      <c r="AV146" s="15" t="s">
        <v>159</v>
      </c>
      <c r="AW146" s="15" t="s">
        <v>36</v>
      </c>
      <c r="AX146" s="15" t="s">
        <v>79</v>
      </c>
      <c r="AY146" s="266" t="s">
        <v>152</v>
      </c>
    </row>
    <row r="147" spans="1:65" s="2" customFormat="1" ht="14.4" customHeight="1">
      <c r="A147" s="40"/>
      <c r="B147" s="41"/>
      <c r="C147" s="267" t="s">
        <v>221</v>
      </c>
      <c r="D147" s="267" t="s">
        <v>360</v>
      </c>
      <c r="E147" s="268" t="s">
        <v>1310</v>
      </c>
      <c r="F147" s="269" t="s">
        <v>1311</v>
      </c>
      <c r="G147" s="270" t="s">
        <v>381</v>
      </c>
      <c r="H147" s="271">
        <v>0.515</v>
      </c>
      <c r="I147" s="272"/>
      <c r="J147" s="273">
        <f>ROUND(I147*H147,2)</f>
        <v>0</v>
      </c>
      <c r="K147" s="269" t="s">
        <v>19</v>
      </c>
      <c r="L147" s="274"/>
      <c r="M147" s="275" t="s">
        <v>19</v>
      </c>
      <c r="N147" s="276" t="s">
        <v>44</v>
      </c>
      <c r="O147" s="86"/>
      <c r="P147" s="226">
        <f>O147*H147</f>
        <v>0</v>
      </c>
      <c r="Q147" s="226">
        <v>0</v>
      </c>
      <c r="R147" s="226">
        <f>Q147*H147</f>
        <v>0</v>
      </c>
      <c r="S147" s="226">
        <v>0</v>
      </c>
      <c r="T147" s="227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28" t="s">
        <v>216</v>
      </c>
      <c r="AT147" s="228" t="s">
        <v>360</v>
      </c>
      <c r="AU147" s="228" t="s">
        <v>81</v>
      </c>
      <c r="AY147" s="19" t="s">
        <v>152</v>
      </c>
      <c r="BE147" s="229">
        <f>IF(N147="základní",J147,0)</f>
        <v>0</v>
      </c>
      <c r="BF147" s="229">
        <f>IF(N147="snížená",J147,0)</f>
        <v>0</v>
      </c>
      <c r="BG147" s="229">
        <f>IF(N147="zákl. přenesená",J147,0)</f>
        <v>0</v>
      </c>
      <c r="BH147" s="229">
        <f>IF(N147="sníž. přenesená",J147,0)</f>
        <v>0</v>
      </c>
      <c r="BI147" s="229">
        <f>IF(N147="nulová",J147,0)</f>
        <v>0</v>
      </c>
      <c r="BJ147" s="19" t="s">
        <v>79</v>
      </c>
      <c r="BK147" s="229">
        <f>ROUND(I147*H147,2)</f>
        <v>0</v>
      </c>
      <c r="BL147" s="19" t="s">
        <v>159</v>
      </c>
      <c r="BM147" s="228" t="s">
        <v>1312</v>
      </c>
    </row>
    <row r="148" spans="1:47" s="2" customFormat="1" ht="12">
      <c r="A148" s="40"/>
      <c r="B148" s="41"/>
      <c r="C148" s="42"/>
      <c r="D148" s="230" t="s">
        <v>161</v>
      </c>
      <c r="E148" s="42"/>
      <c r="F148" s="231" t="s">
        <v>1311</v>
      </c>
      <c r="G148" s="42"/>
      <c r="H148" s="42"/>
      <c r="I148" s="232"/>
      <c r="J148" s="42"/>
      <c r="K148" s="42"/>
      <c r="L148" s="46"/>
      <c r="M148" s="233"/>
      <c r="N148" s="234"/>
      <c r="O148" s="86"/>
      <c r="P148" s="86"/>
      <c r="Q148" s="86"/>
      <c r="R148" s="86"/>
      <c r="S148" s="86"/>
      <c r="T148" s="87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9" t="s">
        <v>161</v>
      </c>
      <c r="AU148" s="19" t="s">
        <v>81</v>
      </c>
    </row>
    <row r="149" spans="1:51" s="13" customFormat="1" ht="12">
      <c r="A149" s="13"/>
      <c r="B149" s="235"/>
      <c r="C149" s="236"/>
      <c r="D149" s="230" t="s">
        <v>163</v>
      </c>
      <c r="E149" s="237" t="s">
        <v>19</v>
      </c>
      <c r="F149" s="238" t="s">
        <v>1313</v>
      </c>
      <c r="G149" s="236"/>
      <c r="H149" s="237" t="s">
        <v>19</v>
      </c>
      <c r="I149" s="239"/>
      <c r="J149" s="236"/>
      <c r="K149" s="236"/>
      <c r="L149" s="240"/>
      <c r="M149" s="241"/>
      <c r="N149" s="242"/>
      <c r="O149" s="242"/>
      <c r="P149" s="242"/>
      <c r="Q149" s="242"/>
      <c r="R149" s="242"/>
      <c r="S149" s="242"/>
      <c r="T149" s="24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4" t="s">
        <v>163</v>
      </c>
      <c r="AU149" s="244" t="s">
        <v>81</v>
      </c>
      <c r="AV149" s="13" t="s">
        <v>79</v>
      </c>
      <c r="AW149" s="13" t="s">
        <v>36</v>
      </c>
      <c r="AX149" s="13" t="s">
        <v>73</v>
      </c>
      <c r="AY149" s="244" t="s">
        <v>152</v>
      </c>
    </row>
    <row r="150" spans="1:51" s="14" customFormat="1" ht="12">
      <c r="A150" s="14"/>
      <c r="B150" s="245"/>
      <c r="C150" s="246"/>
      <c r="D150" s="230" t="s">
        <v>163</v>
      </c>
      <c r="E150" s="247" t="s">
        <v>19</v>
      </c>
      <c r="F150" s="248" t="s">
        <v>1314</v>
      </c>
      <c r="G150" s="246"/>
      <c r="H150" s="249">
        <v>0.515</v>
      </c>
      <c r="I150" s="250"/>
      <c r="J150" s="246"/>
      <c r="K150" s="246"/>
      <c r="L150" s="251"/>
      <c r="M150" s="252"/>
      <c r="N150" s="253"/>
      <c r="O150" s="253"/>
      <c r="P150" s="253"/>
      <c r="Q150" s="253"/>
      <c r="R150" s="253"/>
      <c r="S150" s="253"/>
      <c r="T150" s="25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5" t="s">
        <v>163</v>
      </c>
      <c r="AU150" s="255" t="s">
        <v>81</v>
      </c>
      <c r="AV150" s="14" t="s">
        <v>81</v>
      </c>
      <c r="AW150" s="14" t="s">
        <v>36</v>
      </c>
      <c r="AX150" s="14" t="s">
        <v>73</v>
      </c>
      <c r="AY150" s="255" t="s">
        <v>152</v>
      </c>
    </row>
    <row r="151" spans="1:51" s="15" customFormat="1" ht="12">
      <c r="A151" s="15"/>
      <c r="B151" s="256"/>
      <c r="C151" s="257"/>
      <c r="D151" s="230" t="s">
        <v>163</v>
      </c>
      <c r="E151" s="258" t="s">
        <v>19</v>
      </c>
      <c r="F151" s="259" t="s">
        <v>167</v>
      </c>
      <c r="G151" s="257"/>
      <c r="H151" s="260">
        <v>0.515</v>
      </c>
      <c r="I151" s="261"/>
      <c r="J151" s="257"/>
      <c r="K151" s="257"/>
      <c r="L151" s="262"/>
      <c r="M151" s="263"/>
      <c r="N151" s="264"/>
      <c r="O151" s="264"/>
      <c r="P151" s="264"/>
      <c r="Q151" s="264"/>
      <c r="R151" s="264"/>
      <c r="S151" s="264"/>
      <c r="T151" s="26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66" t="s">
        <v>163</v>
      </c>
      <c r="AU151" s="266" t="s">
        <v>81</v>
      </c>
      <c r="AV151" s="15" t="s">
        <v>159</v>
      </c>
      <c r="AW151" s="15" t="s">
        <v>36</v>
      </c>
      <c r="AX151" s="15" t="s">
        <v>79</v>
      </c>
      <c r="AY151" s="266" t="s">
        <v>152</v>
      </c>
    </row>
    <row r="152" spans="1:65" s="2" customFormat="1" ht="14.4" customHeight="1">
      <c r="A152" s="40"/>
      <c r="B152" s="41"/>
      <c r="C152" s="217" t="s">
        <v>226</v>
      </c>
      <c r="D152" s="217" t="s">
        <v>154</v>
      </c>
      <c r="E152" s="218" t="s">
        <v>1315</v>
      </c>
      <c r="F152" s="219" t="s">
        <v>1316</v>
      </c>
      <c r="G152" s="220" t="s">
        <v>212</v>
      </c>
      <c r="H152" s="221">
        <v>2</v>
      </c>
      <c r="I152" s="222"/>
      <c r="J152" s="223">
        <f>ROUND(I152*H152,2)</f>
        <v>0</v>
      </c>
      <c r="K152" s="219" t="s">
        <v>158</v>
      </c>
      <c r="L152" s="46"/>
      <c r="M152" s="224" t="s">
        <v>19</v>
      </c>
      <c r="N152" s="225" t="s">
        <v>44</v>
      </c>
      <c r="O152" s="86"/>
      <c r="P152" s="226">
        <f>O152*H152</f>
        <v>0</v>
      </c>
      <c r="Q152" s="226">
        <v>0</v>
      </c>
      <c r="R152" s="226">
        <f>Q152*H152</f>
        <v>0</v>
      </c>
      <c r="S152" s="226">
        <v>0</v>
      </c>
      <c r="T152" s="227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28" t="s">
        <v>159</v>
      </c>
      <c r="AT152" s="228" t="s">
        <v>154</v>
      </c>
      <c r="AU152" s="228" t="s">
        <v>81</v>
      </c>
      <c r="AY152" s="19" t="s">
        <v>152</v>
      </c>
      <c r="BE152" s="229">
        <f>IF(N152="základní",J152,0)</f>
        <v>0</v>
      </c>
      <c r="BF152" s="229">
        <f>IF(N152="snížená",J152,0)</f>
        <v>0</v>
      </c>
      <c r="BG152" s="229">
        <f>IF(N152="zákl. přenesená",J152,0)</f>
        <v>0</v>
      </c>
      <c r="BH152" s="229">
        <f>IF(N152="sníž. přenesená",J152,0)</f>
        <v>0</v>
      </c>
      <c r="BI152" s="229">
        <f>IF(N152="nulová",J152,0)</f>
        <v>0</v>
      </c>
      <c r="BJ152" s="19" t="s">
        <v>79</v>
      </c>
      <c r="BK152" s="229">
        <f>ROUND(I152*H152,2)</f>
        <v>0</v>
      </c>
      <c r="BL152" s="19" t="s">
        <v>159</v>
      </c>
      <c r="BM152" s="228" t="s">
        <v>1317</v>
      </c>
    </row>
    <row r="153" spans="1:47" s="2" customFormat="1" ht="12">
      <c r="A153" s="40"/>
      <c r="B153" s="41"/>
      <c r="C153" s="42"/>
      <c r="D153" s="230" t="s">
        <v>161</v>
      </c>
      <c r="E153" s="42"/>
      <c r="F153" s="231" t="s">
        <v>1318</v>
      </c>
      <c r="G153" s="42"/>
      <c r="H153" s="42"/>
      <c r="I153" s="232"/>
      <c r="J153" s="42"/>
      <c r="K153" s="42"/>
      <c r="L153" s="46"/>
      <c r="M153" s="233"/>
      <c r="N153" s="234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9" t="s">
        <v>161</v>
      </c>
      <c r="AU153" s="19" t="s">
        <v>81</v>
      </c>
    </row>
    <row r="154" spans="1:51" s="13" customFormat="1" ht="12">
      <c r="A154" s="13"/>
      <c r="B154" s="235"/>
      <c r="C154" s="236"/>
      <c r="D154" s="230" t="s">
        <v>163</v>
      </c>
      <c r="E154" s="237" t="s">
        <v>19</v>
      </c>
      <c r="F154" s="238" t="s">
        <v>803</v>
      </c>
      <c r="G154" s="236"/>
      <c r="H154" s="237" t="s">
        <v>19</v>
      </c>
      <c r="I154" s="239"/>
      <c r="J154" s="236"/>
      <c r="K154" s="236"/>
      <c r="L154" s="240"/>
      <c r="M154" s="241"/>
      <c r="N154" s="242"/>
      <c r="O154" s="242"/>
      <c r="P154" s="242"/>
      <c r="Q154" s="242"/>
      <c r="R154" s="242"/>
      <c r="S154" s="242"/>
      <c r="T154" s="24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4" t="s">
        <v>163</v>
      </c>
      <c r="AU154" s="244" t="s">
        <v>81</v>
      </c>
      <c r="AV154" s="13" t="s">
        <v>79</v>
      </c>
      <c r="AW154" s="13" t="s">
        <v>36</v>
      </c>
      <c r="AX154" s="13" t="s">
        <v>73</v>
      </c>
      <c r="AY154" s="244" t="s">
        <v>152</v>
      </c>
    </row>
    <row r="155" spans="1:51" s="14" customFormat="1" ht="12">
      <c r="A155" s="14"/>
      <c r="B155" s="245"/>
      <c r="C155" s="246"/>
      <c r="D155" s="230" t="s">
        <v>163</v>
      </c>
      <c r="E155" s="247" t="s">
        <v>19</v>
      </c>
      <c r="F155" s="248" t="s">
        <v>81</v>
      </c>
      <c r="G155" s="246"/>
      <c r="H155" s="249">
        <v>2</v>
      </c>
      <c r="I155" s="250"/>
      <c r="J155" s="246"/>
      <c r="K155" s="246"/>
      <c r="L155" s="251"/>
      <c r="M155" s="252"/>
      <c r="N155" s="253"/>
      <c r="O155" s="253"/>
      <c r="P155" s="253"/>
      <c r="Q155" s="253"/>
      <c r="R155" s="253"/>
      <c r="S155" s="253"/>
      <c r="T155" s="25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5" t="s">
        <v>163</v>
      </c>
      <c r="AU155" s="255" t="s">
        <v>81</v>
      </c>
      <c r="AV155" s="14" t="s">
        <v>81</v>
      </c>
      <c r="AW155" s="14" t="s">
        <v>36</v>
      </c>
      <c r="AX155" s="14" t="s">
        <v>79</v>
      </c>
      <c r="AY155" s="255" t="s">
        <v>152</v>
      </c>
    </row>
    <row r="156" spans="1:65" s="2" customFormat="1" ht="14.4" customHeight="1">
      <c r="A156" s="40"/>
      <c r="B156" s="41"/>
      <c r="C156" s="217" t="s">
        <v>232</v>
      </c>
      <c r="D156" s="217" t="s">
        <v>154</v>
      </c>
      <c r="E156" s="218" t="s">
        <v>1319</v>
      </c>
      <c r="F156" s="219" t="s">
        <v>1320</v>
      </c>
      <c r="G156" s="220" t="s">
        <v>212</v>
      </c>
      <c r="H156" s="221">
        <v>0.3</v>
      </c>
      <c r="I156" s="222"/>
      <c r="J156" s="223">
        <f>ROUND(I156*H156,2)</f>
        <v>0</v>
      </c>
      <c r="K156" s="219" t="s">
        <v>158</v>
      </c>
      <c r="L156" s="46"/>
      <c r="M156" s="224" t="s">
        <v>19</v>
      </c>
      <c r="N156" s="225" t="s">
        <v>44</v>
      </c>
      <c r="O156" s="86"/>
      <c r="P156" s="226">
        <f>O156*H156</f>
        <v>0</v>
      </c>
      <c r="Q156" s="226">
        <v>0</v>
      </c>
      <c r="R156" s="226">
        <f>Q156*H156</f>
        <v>0</v>
      </c>
      <c r="S156" s="226">
        <v>0</v>
      </c>
      <c r="T156" s="227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28" t="s">
        <v>159</v>
      </c>
      <c r="AT156" s="228" t="s">
        <v>154</v>
      </c>
      <c r="AU156" s="228" t="s">
        <v>81</v>
      </c>
      <c r="AY156" s="19" t="s">
        <v>152</v>
      </c>
      <c r="BE156" s="229">
        <f>IF(N156="základní",J156,0)</f>
        <v>0</v>
      </c>
      <c r="BF156" s="229">
        <f>IF(N156="snížená",J156,0)</f>
        <v>0</v>
      </c>
      <c r="BG156" s="229">
        <f>IF(N156="zákl. přenesená",J156,0)</f>
        <v>0</v>
      </c>
      <c r="BH156" s="229">
        <f>IF(N156="sníž. přenesená",J156,0)</f>
        <v>0</v>
      </c>
      <c r="BI156" s="229">
        <f>IF(N156="nulová",J156,0)</f>
        <v>0</v>
      </c>
      <c r="BJ156" s="19" t="s">
        <v>79</v>
      </c>
      <c r="BK156" s="229">
        <f>ROUND(I156*H156,2)</f>
        <v>0</v>
      </c>
      <c r="BL156" s="19" t="s">
        <v>159</v>
      </c>
      <c r="BM156" s="228" t="s">
        <v>1321</v>
      </c>
    </row>
    <row r="157" spans="1:47" s="2" customFormat="1" ht="12">
      <c r="A157" s="40"/>
      <c r="B157" s="41"/>
      <c r="C157" s="42"/>
      <c r="D157" s="230" t="s">
        <v>161</v>
      </c>
      <c r="E157" s="42"/>
      <c r="F157" s="231" t="s">
        <v>1322</v>
      </c>
      <c r="G157" s="42"/>
      <c r="H157" s="42"/>
      <c r="I157" s="232"/>
      <c r="J157" s="42"/>
      <c r="K157" s="42"/>
      <c r="L157" s="46"/>
      <c r="M157" s="233"/>
      <c r="N157" s="234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161</v>
      </c>
      <c r="AU157" s="19" t="s">
        <v>81</v>
      </c>
    </row>
    <row r="158" spans="1:51" s="13" customFormat="1" ht="12">
      <c r="A158" s="13"/>
      <c r="B158" s="235"/>
      <c r="C158" s="236"/>
      <c r="D158" s="230" t="s">
        <v>163</v>
      </c>
      <c r="E158" s="237" t="s">
        <v>19</v>
      </c>
      <c r="F158" s="238" t="s">
        <v>1323</v>
      </c>
      <c r="G158" s="236"/>
      <c r="H158" s="237" t="s">
        <v>19</v>
      </c>
      <c r="I158" s="239"/>
      <c r="J158" s="236"/>
      <c r="K158" s="236"/>
      <c r="L158" s="240"/>
      <c r="M158" s="241"/>
      <c r="N158" s="242"/>
      <c r="O158" s="242"/>
      <c r="P158" s="242"/>
      <c r="Q158" s="242"/>
      <c r="R158" s="242"/>
      <c r="S158" s="242"/>
      <c r="T158" s="24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4" t="s">
        <v>163</v>
      </c>
      <c r="AU158" s="244" t="s">
        <v>81</v>
      </c>
      <c r="AV158" s="13" t="s">
        <v>79</v>
      </c>
      <c r="AW158" s="13" t="s">
        <v>36</v>
      </c>
      <c r="AX158" s="13" t="s">
        <v>73</v>
      </c>
      <c r="AY158" s="244" t="s">
        <v>152</v>
      </c>
    </row>
    <row r="159" spans="1:51" s="14" customFormat="1" ht="12">
      <c r="A159" s="14"/>
      <c r="B159" s="245"/>
      <c r="C159" s="246"/>
      <c r="D159" s="230" t="s">
        <v>163</v>
      </c>
      <c r="E159" s="247" t="s">
        <v>19</v>
      </c>
      <c r="F159" s="248" t="s">
        <v>1324</v>
      </c>
      <c r="G159" s="246"/>
      <c r="H159" s="249">
        <v>0.3</v>
      </c>
      <c r="I159" s="250"/>
      <c r="J159" s="246"/>
      <c r="K159" s="246"/>
      <c r="L159" s="251"/>
      <c r="M159" s="252"/>
      <c r="N159" s="253"/>
      <c r="O159" s="253"/>
      <c r="P159" s="253"/>
      <c r="Q159" s="253"/>
      <c r="R159" s="253"/>
      <c r="S159" s="253"/>
      <c r="T159" s="25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5" t="s">
        <v>163</v>
      </c>
      <c r="AU159" s="255" t="s">
        <v>81</v>
      </c>
      <c r="AV159" s="14" t="s">
        <v>81</v>
      </c>
      <c r="AW159" s="14" t="s">
        <v>36</v>
      </c>
      <c r="AX159" s="14" t="s">
        <v>79</v>
      </c>
      <c r="AY159" s="255" t="s">
        <v>152</v>
      </c>
    </row>
    <row r="160" spans="1:65" s="2" customFormat="1" ht="14.4" customHeight="1">
      <c r="A160" s="40"/>
      <c r="B160" s="41"/>
      <c r="C160" s="217" t="s">
        <v>237</v>
      </c>
      <c r="D160" s="217" t="s">
        <v>154</v>
      </c>
      <c r="E160" s="218" t="s">
        <v>1365</v>
      </c>
      <c r="F160" s="219" t="s">
        <v>1366</v>
      </c>
      <c r="G160" s="220" t="s">
        <v>212</v>
      </c>
      <c r="H160" s="221">
        <v>2</v>
      </c>
      <c r="I160" s="222"/>
      <c r="J160" s="223">
        <f>ROUND(I160*H160,2)</f>
        <v>0</v>
      </c>
      <c r="K160" s="219" t="s">
        <v>158</v>
      </c>
      <c r="L160" s="46"/>
      <c r="M160" s="224" t="s">
        <v>19</v>
      </c>
      <c r="N160" s="225" t="s">
        <v>44</v>
      </c>
      <c r="O160" s="86"/>
      <c r="P160" s="226">
        <f>O160*H160</f>
        <v>0</v>
      </c>
      <c r="Q160" s="226">
        <v>0</v>
      </c>
      <c r="R160" s="226">
        <f>Q160*H160</f>
        <v>0</v>
      </c>
      <c r="S160" s="226">
        <v>0</v>
      </c>
      <c r="T160" s="227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28" t="s">
        <v>159</v>
      </c>
      <c r="AT160" s="228" t="s">
        <v>154</v>
      </c>
      <c r="AU160" s="228" t="s">
        <v>81</v>
      </c>
      <c r="AY160" s="19" t="s">
        <v>152</v>
      </c>
      <c r="BE160" s="229">
        <f>IF(N160="základní",J160,0)</f>
        <v>0</v>
      </c>
      <c r="BF160" s="229">
        <f>IF(N160="snížená",J160,0)</f>
        <v>0</v>
      </c>
      <c r="BG160" s="229">
        <f>IF(N160="zákl. přenesená",J160,0)</f>
        <v>0</v>
      </c>
      <c r="BH160" s="229">
        <f>IF(N160="sníž. přenesená",J160,0)</f>
        <v>0</v>
      </c>
      <c r="BI160" s="229">
        <f>IF(N160="nulová",J160,0)</f>
        <v>0</v>
      </c>
      <c r="BJ160" s="19" t="s">
        <v>79</v>
      </c>
      <c r="BK160" s="229">
        <f>ROUND(I160*H160,2)</f>
        <v>0</v>
      </c>
      <c r="BL160" s="19" t="s">
        <v>159</v>
      </c>
      <c r="BM160" s="228" t="s">
        <v>1367</v>
      </c>
    </row>
    <row r="161" spans="1:47" s="2" customFormat="1" ht="12">
      <c r="A161" s="40"/>
      <c r="B161" s="41"/>
      <c r="C161" s="42"/>
      <c r="D161" s="230" t="s">
        <v>161</v>
      </c>
      <c r="E161" s="42"/>
      <c r="F161" s="231" t="s">
        <v>1368</v>
      </c>
      <c r="G161" s="42"/>
      <c r="H161" s="42"/>
      <c r="I161" s="232"/>
      <c r="J161" s="42"/>
      <c r="K161" s="42"/>
      <c r="L161" s="46"/>
      <c r="M161" s="233"/>
      <c r="N161" s="234"/>
      <c r="O161" s="86"/>
      <c r="P161" s="86"/>
      <c r="Q161" s="86"/>
      <c r="R161" s="86"/>
      <c r="S161" s="86"/>
      <c r="T161" s="87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9" t="s">
        <v>161</v>
      </c>
      <c r="AU161" s="19" t="s">
        <v>81</v>
      </c>
    </row>
    <row r="162" spans="1:51" s="13" customFormat="1" ht="12">
      <c r="A162" s="13"/>
      <c r="B162" s="235"/>
      <c r="C162" s="236"/>
      <c r="D162" s="230" t="s">
        <v>163</v>
      </c>
      <c r="E162" s="237" t="s">
        <v>19</v>
      </c>
      <c r="F162" s="238" t="s">
        <v>803</v>
      </c>
      <c r="G162" s="236"/>
      <c r="H162" s="237" t="s">
        <v>19</v>
      </c>
      <c r="I162" s="239"/>
      <c r="J162" s="236"/>
      <c r="K162" s="236"/>
      <c r="L162" s="240"/>
      <c r="M162" s="241"/>
      <c r="N162" s="242"/>
      <c r="O162" s="242"/>
      <c r="P162" s="242"/>
      <c r="Q162" s="242"/>
      <c r="R162" s="242"/>
      <c r="S162" s="242"/>
      <c r="T162" s="24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4" t="s">
        <v>163</v>
      </c>
      <c r="AU162" s="244" t="s">
        <v>81</v>
      </c>
      <c r="AV162" s="13" t="s">
        <v>79</v>
      </c>
      <c r="AW162" s="13" t="s">
        <v>36</v>
      </c>
      <c r="AX162" s="13" t="s">
        <v>73</v>
      </c>
      <c r="AY162" s="244" t="s">
        <v>152</v>
      </c>
    </row>
    <row r="163" spans="1:51" s="13" customFormat="1" ht="12">
      <c r="A163" s="13"/>
      <c r="B163" s="235"/>
      <c r="C163" s="236"/>
      <c r="D163" s="230" t="s">
        <v>163</v>
      </c>
      <c r="E163" s="237" t="s">
        <v>19</v>
      </c>
      <c r="F163" s="238" t="s">
        <v>1363</v>
      </c>
      <c r="G163" s="236"/>
      <c r="H163" s="237" t="s">
        <v>19</v>
      </c>
      <c r="I163" s="239"/>
      <c r="J163" s="236"/>
      <c r="K163" s="236"/>
      <c r="L163" s="240"/>
      <c r="M163" s="241"/>
      <c r="N163" s="242"/>
      <c r="O163" s="242"/>
      <c r="P163" s="242"/>
      <c r="Q163" s="242"/>
      <c r="R163" s="242"/>
      <c r="S163" s="242"/>
      <c r="T163" s="24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4" t="s">
        <v>163</v>
      </c>
      <c r="AU163" s="244" t="s">
        <v>81</v>
      </c>
      <c r="AV163" s="13" t="s">
        <v>79</v>
      </c>
      <c r="AW163" s="13" t="s">
        <v>36</v>
      </c>
      <c r="AX163" s="13" t="s">
        <v>73</v>
      </c>
      <c r="AY163" s="244" t="s">
        <v>152</v>
      </c>
    </row>
    <row r="164" spans="1:51" s="14" customFormat="1" ht="12">
      <c r="A164" s="14"/>
      <c r="B164" s="245"/>
      <c r="C164" s="246"/>
      <c r="D164" s="230" t="s">
        <v>163</v>
      </c>
      <c r="E164" s="247" t="s">
        <v>19</v>
      </c>
      <c r="F164" s="248" t="s">
        <v>81</v>
      </c>
      <c r="G164" s="246"/>
      <c r="H164" s="249">
        <v>2</v>
      </c>
      <c r="I164" s="250"/>
      <c r="J164" s="246"/>
      <c r="K164" s="246"/>
      <c r="L164" s="251"/>
      <c r="M164" s="252"/>
      <c r="N164" s="253"/>
      <c r="O164" s="253"/>
      <c r="P164" s="253"/>
      <c r="Q164" s="253"/>
      <c r="R164" s="253"/>
      <c r="S164" s="253"/>
      <c r="T164" s="25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5" t="s">
        <v>163</v>
      </c>
      <c r="AU164" s="255" t="s">
        <v>81</v>
      </c>
      <c r="AV164" s="14" t="s">
        <v>81</v>
      </c>
      <c r="AW164" s="14" t="s">
        <v>36</v>
      </c>
      <c r="AX164" s="14" t="s">
        <v>79</v>
      </c>
      <c r="AY164" s="255" t="s">
        <v>152</v>
      </c>
    </row>
    <row r="165" spans="1:65" s="2" customFormat="1" ht="14.4" customHeight="1">
      <c r="A165" s="40"/>
      <c r="B165" s="41"/>
      <c r="C165" s="217" t="s">
        <v>347</v>
      </c>
      <c r="D165" s="217" t="s">
        <v>154</v>
      </c>
      <c r="E165" s="218" t="s">
        <v>1369</v>
      </c>
      <c r="F165" s="219" t="s">
        <v>1370</v>
      </c>
      <c r="G165" s="220" t="s">
        <v>212</v>
      </c>
      <c r="H165" s="221">
        <v>0.21</v>
      </c>
      <c r="I165" s="222"/>
      <c r="J165" s="223">
        <f>ROUND(I165*H165,2)</f>
        <v>0</v>
      </c>
      <c r="K165" s="219" t="s">
        <v>158</v>
      </c>
      <c r="L165" s="46"/>
      <c r="M165" s="224" t="s">
        <v>19</v>
      </c>
      <c r="N165" s="225" t="s">
        <v>44</v>
      </c>
      <c r="O165" s="86"/>
      <c r="P165" s="226">
        <f>O165*H165</f>
        <v>0</v>
      </c>
      <c r="Q165" s="226">
        <v>0</v>
      </c>
      <c r="R165" s="226">
        <f>Q165*H165</f>
        <v>0</v>
      </c>
      <c r="S165" s="226">
        <v>0</v>
      </c>
      <c r="T165" s="227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28" t="s">
        <v>159</v>
      </c>
      <c r="AT165" s="228" t="s">
        <v>154</v>
      </c>
      <c r="AU165" s="228" t="s">
        <v>81</v>
      </c>
      <c r="AY165" s="19" t="s">
        <v>152</v>
      </c>
      <c r="BE165" s="229">
        <f>IF(N165="základní",J165,0)</f>
        <v>0</v>
      </c>
      <c r="BF165" s="229">
        <f>IF(N165="snížená",J165,0)</f>
        <v>0</v>
      </c>
      <c r="BG165" s="229">
        <f>IF(N165="zákl. přenesená",J165,0)</f>
        <v>0</v>
      </c>
      <c r="BH165" s="229">
        <f>IF(N165="sníž. přenesená",J165,0)</f>
        <v>0</v>
      </c>
      <c r="BI165" s="229">
        <f>IF(N165="nulová",J165,0)</f>
        <v>0</v>
      </c>
      <c r="BJ165" s="19" t="s">
        <v>79</v>
      </c>
      <c r="BK165" s="229">
        <f>ROUND(I165*H165,2)</f>
        <v>0</v>
      </c>
      <c r="BL165" s="19" t="s">
        <v>159</v>
      </c>
      <c r="BM165" s="228" t="s">
        <v>1379</v>
      </c>
    </row>
    <row r="166" spans="1:47" s="2" customFormat="1" ht="12">
      <c r="A166" s="40"/>
      <c r="B166" s="41"/>
      <c r="C166" s="42"/>
      <c r="D166" s="230" t="s">
        <v>161</v>
      </c>
      <c r="E166" s="42"/>
      <c r="F166" s="231" t="s">
        <v>1372</v>
      </c>
      <c r="G166" s="42"/>
      <c r="H166" s="42"/>
      <c r="I166" s="232"/>
      <c r="J166" s="42"/>
      <c r="K166" s="42"/>
      <c r="L166" s="46"/>
      <c r="M166" s="233"/>
      <c r="N166" s="234"/>
      <c r="O166" s="86"/>
      <c r="P166" s="86"/>
      <c r="Q166" s="86"/>
      <c r="R166" s="86"/>
      <c r="S166" s="86"/>
      <c r="T166" s="87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T166" s="19" t="s">
        <v>161</v>
      </c>
      <c r="AU166" s="19" t="s">
        <v>81</v>
      </c>
    </row>
    <row r="167" spans="1:51" s="13" customFormat="1" ht="12">
      <c r="A167" s="13"/>
      <c r="B167" s="235"/>
      <c r="C167" s="236"/>
      <c r="D167" s="230" t="s">
        <v>163</v>
      </c>
      <c r="E167" s="237" t="s">
        <v>19</v>
      </c>
      <c r="F167" s="238" t="s">
        <v>872</v>
      </c>
      <c r="G167" s="236"/>
      <c r="H167" s="237" t="s">
        <v>19</v>
      </c>
      <c r="I167" s="239"/>
      <c r="J167" s="236"/>
      <c r="K167" s="236"/>
      <c r="L167" s="240"/>
      <c r="M167" s="241"/>
      <c r="N167" s="242"/>
      <c r="O167" s="242"/>
      <c r="P167" s="242"/>
      <c r="Q167" s="242"/>
      <c r="R167" s="242"/>
      <c r="S167" s="242"/>
      <c r="T167" s="24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4" t="s">
        <v>163</v>
      </c>
      <c r="AU167" s="244" t="s">
        <v>81</v>
      </c>
      <c r="AV167" s="13" t="s">
        <v>79</v>
      </c>
      <c r="AW167" s="13" t="s">
        <v>36</v>
      </c>
      <c r="AX167" s="13" t="s">
        <v>73</v>
      </c>
      <c r="AY167" s="244" t="s">
        <v>152</v>
      </c>
    </row>
    <row r="168" spans="1:51" s="14" customFormat="1" ht="12">
      <c r="A168" s="14"/>
      <c r="B168" s="245"/>
      <c r="C168" s="246"/>
      <c r="D168" s="230" t="s">
        <v>163</v>
      </c>
      <c r="E168" s="247" t="s">
        <v>19</v>
      </c>
      <c r="F168" s="248" t="s">
        <v>1362</v>
      </c>
      <c r="G168" s="246"/>
      <c r="H168" s="249">
        <v>0.21</v>
      </c>
      <c r="I168" s="250"/>
      <c r="J168" s="246"/>
      <c r="K168" s="246"/>
      <c r="L168" s="251"/>
      <c r="M168" s="252"/>
      <c r="N168" s="253"/>
      <c r="O168" s="253"/>
      <c r="P168" s="253"/>
      <c r="Q168" s="253"/>
      <c r="R168" s="253"/>
      <c r="S168" s="253"/>
      <c r="T168" s="25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5" t="s">
        <v>163</v>
      </c>
      <c r="AU168" s="255" t="s">
        <v>81</v>
      </c>
      <c r="AV168" s="14" t="s">
        <v>81</v>
      </c>
      <c r="AW168" s="14" t="s">
        <v>36</v>
      </c>
      <c r="AX168" s="14" t="s">
        <v>79</v>
      </c>
      <c r="AY168" s="255" t="s">
        <v>152</v>
      </c>
    </row>
    <row r="169" spans="1:65" s="2" customFormat="1" ht="14.4" customHeight="1">
      <c r="A169" s="40"/>
      <c r="B169" s="41"/>
      <c r="C169" s="217" t="s">
        <v>249</v>
      </c>
      <c r="D169" s="217" t="s">
        <v>154</v>
      </c>
      <c r="E169" s="218" t="s">
        <v>1325</v>
      </c>
      <c r="F169" s="219" t="s">
        <v>1326</v>
      </c>
      <c r="G169" s="220" t="s">
        <v>212</v>
      </c>
      <c r="H169" s="221">
        <v>2</v>
      </c>
      <c r="I169" s="222"/>
      <c r="J169" s="223">
        <f>ROUND(I169*H169,2)</f>
        <v>0</v>
      </c>
      <c r="K169" s="219" t="s">
        <v>19</v>
      </c>
      <c r="L169" s="46"/>
      <c r="M169" s="224" t="s">
        <v>19</v>
      </c>
      <c r="N169" s="225" t="s">
        <v>44</v>
      </c>
      <c r="O169" s="86"/>
      <c r="P169" s="226">
        <f>O169*H169</f>
        <v>0</v>
      </c>
      <c r="Q169" s="226">
        <v>0</v>
      </c>
      <c r="R169" s="226">
        <f>Q169*H169</f>
        <v>0</v>
      </c>
      <c r="S169" s="226">
        <v>0</v>
      </c>
      <c r="T169" s="227">
        <f>S169*H169</f>
        <v>0</v>
      </c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R169" s="228" t="s">
        <v>159</v>
      </c>
      <c r="AT169" s="228" t="s">
        <v>154</v>
      </c>
      <c r="AU169" s="228" t="s">
        <v>81</v>
      </c>
      <c r="AY169" s="19" t="s">
        <v>152</v>
      </c>
      <c r="BE169" s="229">
        <f>IF(N169="základní",J169,0)</f>
        <v>0</v>
      </c>
      <c r="BF169" s="229">
        <f>IF(N169="snížená",J169,0)</f>
        <v>0</v>
      </c>
      <c r="BG169" s="229">
        <f>IF(N169="zákl. přenesená",J169,0)</f>
        <v>0</v>
      </c>
      <c r="BH169" s="229">
        <f>IF(N169="sníž. přenesená",J169,0)</f>
        <v>0</v>
      </c>
      <c r="BI169" s="229">
        <f>IF(N169="nulová",J169,0)</f>
        <v>0</v>
      </c>
      <c r="BJ169" s="19" t="s">
        <v>79</v>
      </c>
      <c r="BK169" s="229">
        <f>ROUND(I169*H169,2)</f>
        <v>0</v>
      </c>
      <c r="BL169" s="19" t="s">
        <v>159</v>
      </c>
      <c r="BM169" s="228" t="s">
        <v>1327</v>
      </c>
    </row>
    <row r="170" spans="1:47" s="2" customFormat="1" ht="12">
      <c r="A170" s="40"/>
      <c r="B170" s="41"/>
      <c r="C170" s="42"/>
      <c r="D170" s="230" t="s">
        <v>161</v>
      </c>
      <c r="E170" s="42"/>
      <c r="F170" s="231" t="s">
        <v>1326</v>
      </c>
      <c r="G170" s="42"/>
      <c r="H170" s="42"/>
      <c r="I170" s="232"/>
      <c r="J170" s="42"/>
      <c r="K170" s="42"/>
      <c r="L170" s="46"/>
      <c r="M170" s="233"/>
      <c r="N170" s="234"/>
      <c r="O170" s="86"/>
      <c r="P170" s="86"/>
      <c r="Q170" s="86"/>
      <c r="R170" s="86"/>
      <c r="S170" s="86"/>
      <c r="T170" s="87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T170" s="19" t="s">
        <v>161</v>
      </c>
      <c r="AU170" s="19" t="s">
        <v>81</v>
      </c>
    </row>
    <row r="171" spans="1:51" s="13" customFormat="1" ht="12">
      <c r="A171" s="13"/>
      <c r="B171" s="235"/>
      <c r="C171" s="236"/>
      <c r="D171" s="230" t="s">
        <v>163</v>
      </c>
      <c r="E171" s="237" t="s">
        <v>19</v>
      </c>
      <c r="F171" s="238" t="s">
        <v>803</v>
      </c>
      <c r="G171" s="236"/>
      <c r="H171" s="237" t="s">
        <v>19</v>
      </c>
      <c r="I171" s="239"/>
      <c r="J171" s="236"/>
      <c r="K171" s="236"/>
      <c r="L171" s="240"/>
      <c r="M171" s="241"/>
      <c r="N171" s="242"/>
      <c r="O171" s="242"/>
      <c r="P171" s="242"/>
      <c r="Q171" s="242"/>
      <c r="R171" s="242"/>
      <c r="S171" s="242"/>
      <c r="T171" s="24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4" t="s">
        <v>163</v>
      </c>
      <c r="AU171" s="244" t="s">
        <v>81</v>
      </c>
      <c r="AV171" s="13" t="s">
        <v>79</v>
      </c>
      <c r="AW171" s="13" t="s">
        <v>36</v>
      </c>
      <c r="AX171" s="13" t="s">
        <v>73</v>
      </c>
      <c r="AY171" s="244" t="s">
        <v>152</v>
      </c>
    </row>
    <row r="172" spans="1:51" s="13" customFormat="1" ht="12">
      <c r="A172" s="13"/>
      <c r="B172" s="235"/>
      <c r="C172" s="236"/>
      <c r="D172" s="230" t="s">
        <v>163</v>
      </c>
      <c r="E172" s="237" t="s">
        <v>19</v>
      </c>
      <c r="F172" s="238" t="s">
        <v>1377</v>
      </c>
      <c r="G172" s="236"/>
      <c r="H172" s="237" t="s">
        <v>19</v>
      </c>
      <c r="I172" s="239"/>
      <c r="J172" s="236"/>
      <c r="K172" s="236"/>
      <c r="L172" s="240"/>
      <c r="M172" s="241"/>
      <c r="N172" s="242"/>
      <c r="O172" s="242"/>
      <c r="P172" s="242"/>
      <c r="Q172" s="242"/>
      <c r="R172" s="242"/>
      <c r="S172" s="242"/>
      <c r="T172" s="24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4" t="s">
        <v>163</v>
      </c>
      <c r="AU172" s="244" t="s">
        <v>81</v>
      </c>
      <c r="AV172" s="13" t="s">
        <v>79</v>
      </c>
      <c r="AW172" s="13" t="s">
        <v>36</v>
      </c>
      <c r="AX172" s="13" t="s">
        <v>73</v>
      </c>
      <c r="AY172" s="244" t="s">
        <v>152</v>
      </c>
    </row>
    <row r="173" spans="1:51" s="14" customFormat="1" ht="12">
      <c r="A173" s="14"/>
      <c r="B173" s="245"/>
      <c r="C173" s="246"/>
      <c r="D173" s="230" t="s">
        <v>163</v>
      </c>
      <c r="E173" s="247" t="s">
        <v>19</v>
      </c>
      <c r="F173" s="248" t="s">
        <v>81</v>
      </c>
      <c r="G173" s="246"/>
      <c r="H173" s="249">
        <v>2</v>
      </c>
      <c r="I173" s="250"/>
      <c r="J173" s="246"/>
      <c r="K173" s="246"/>
      <c r="L173" s="251"/>
      <c r="M173" s="252"/>
      <c r="N173" s="253"/>
      <c r="O173" s="253"/>
      <c r="P173" s="253"/>
      <c r="Q173" s="253"/>
      <c r="R173" s="253"/>
      <c r="S173" s="253"/>
      <c r="T173" s="25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5" t="s">
        <v>163</v>
      </c>
      <c r="AU173" s="255" t="s">
        <v>81</v>
      </c>
      <c r="AV173" s="14" t="s">
        <v>81</v>
      </c>
      <c r="AW173" s="14" t="s">
        <v>36</v>
      </c>
      <c r="AX173" s="14" t="s">
        <v>73</v>
      </c>
      <c r="AY173" s="255" t="s">
        <v>152</v>
      </c>
    </row>
    <row r="174" spans="1:51" s="15" customFormat="1" ht="12">
      <c r="A174" s="15"/>
      <c r="B174" s="256"/>
      <c r="C174" s="257"/>
      <c r="D174" s="230" t="s">
        <v>163</v>
      </c>
      <c r="E174" s="258" t="s">
        <v>19</v>
      </c>
      <c r="F174" s="259" t="s">
        <v>167</v>
      </c>
      <c r="G174" s="257"/>
      <c r="H174" s="260">
        <v>2</v>
      </c>
      <c r="I174" s="261"/>
      <c r="J174" s="257"/>
      <c r="K174" s="257"/>
      <c r="L174" s="262"/>
      <c r="M174" s="263"/>
      <c r="N174" s="264"/>
      <c r="O174" s="264"/>
      <c r="P174" s="264"/>
      <c r="Q174" s="264"/>
      <c r="R174" s="264"/>
      <c r="S174" s="264"/>
      <c r="T174" s="26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66" t="s">
        <v>163</v>
      </c>
      <c r="AU174" s="266" t="s">
        <v>81</v>
      </c>
      <c r="AV174" s="15" t="s">
        <v>159</v>
      </c>
      <c r="AW174" s="15" t="s">
        <v>36</v>
      </c>
      <c r="AX174" s="15" t="s">
        <v>79</v>
      </c>
      <c r="AY174" s="266" t="s">
        <v>152</v>
      </c>
    </row>
    <row r="175" spans="1:65" s="2" customFormat="1" ht="14.4" customHeight="1">
      <c r="A175" s="40"/>
      <c r="B175" s="41"/>
      <c r="C175" s="217" t="s">
        <v>8</v>
      </c>
      <c r="D175" s="217" t="s">
        <v>154</v>
      </c>
      <c r="E175" s="218" t="s">
        <v>855</v>
      </c>
      <c r="F175" s="219" t="s">
        <v>856</v>
      </c>
      <c r="G175" s="220" t="s">
        <v>212</v>
      </c>
      <c r="H175" s="221">
        <v>0.3</v>
      </c>
      <c r="I175" s="222"/>
      <c r="J175" s="223">
        <f>ROUND(I175*H175,2)</f>
        <v>0</v>
      </c>
      <c r="K175" s="219" t="s">
        <v>19</v>
      </c>
      <c r="L175" s="46"/>
      <c r="M175" s="224" t="s">
        <v>19</v>
      </c>
      <c r="N175" s="225" t="s">
        <v>44</v>
      </c>
      <c r="O175" s="86"/>
      <c r="P175" s="226">
        <f>O175*H175</f>
        <v>0</v>
      </c>
      <c r="Q175" s="226">
        <v>0.00208</v>
      </c>
      <c r="R175" s="226">
        <f>Q175*H175</f>
        <v>0.0006239999999999999</v>
      </c>
      <c r="S175" s="226">
        <v>0</v>
      </c>
      <c r="T175" s="227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28" t="s">
        <v>159</v>
      </c>
      <c r="AT175" s="228" t="s">
        <v>154</v>
      </c>
      <c r="AU175" s="228" t="s">
        <v>81</v>
      </c>
      <c r="AY175" s="19" t="s">
        <v>152</v>
      </c>
      <c r="BE175" s="229">
        <f>IF(N175="základní",J175,0)</f>
        <v>0</v>
      </c>
      <c r="BF175" s="229">
        <f>IF(N175="snížená",J175,0)</f>
        <v>0</v>
      </c>
      <c r="BG175" s="229">
        <f>IF(N175="zákl. přenesená",J175,0)</f>
        <v>0</v>
      </c>
      <c r="BH175" s="229">
        <f>IF(N175="sníž. přenesená",J175,0)</f>
        <v>0</v>
      </c>
      <c r="BI175" s="229">
        <f>IF(N175="nulová",J175,0)</f>
        <v>0</v>
      </c>
      <c r="BJ175" s="19" t="s">
        <v>79</v>
      </c>
      <c r="BK175" s="229">
        <f>ROUND(I175*H175,2)</f>
        <v>0</v>
      </c>
      <c r="BL175" s="19" t="s">
        <v>159</v>
      </c>
      <c r="BM175" s="228" t="s">
        <v>1328</v>
      </c>
    </row>
    <row r="176" spans="1:47" s="2" customFormat="1" ht="12">
      <c r="A176" s="40"/>
      <c r="B176" s="41"/>
      <c r="C176" s="42"/>
      <c r="D176" s="230" t="s">
        <v>161</v>
      </c>
      <c r="E176" s="42"/>
      <c r="F176" s="231" t="s">
        <v>856</v>
      </c>
      <c r="G176" s="42"/>
      <c r="H176" s="42"/>
      <c r="I176" s="232"/>
      <c r="J176" s="42"/>
      <c r="K176" s="42"/>
      <c r="L176" s="46"/>
      <c r="M176" s="233"/>
      <c r="N176" s="234"/>
      <c r="O176" s="86"/>
      <c r="P176" s="86"/>
      <c r="Q176" s="86"/>
      <c r="R176" s="86"/>
      <c r="S176" s="86"/>
      <c r="T176" s="87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T176" s="19" t="s">
        <v>161</v>
      </c>
      <c r="AU176" s="19" t="s">
        <v>81</v>
      </c>
    </row>
    <row r="177" spans="1:51" s="13" customFormat="1" ht="12">
      <c r="A177" s="13"/>
      <c r="B177" s="235"/>
      <c r="C177" s="236"/>
      <c r="D177" s="230" t="s">
        <v>163</v>
      </c>
      <c r="E177" s="237" t="s">
        <v>19</v>
      </c>
      <c r="F177" s="238" t="s">
        <v>803</v>
      </c>
      <c r="G177" s="236"/>
      <c r="H177" s="237" t="s">
        <v>19</v>
      </c>
      <c r="I177" s="239"/>
      <c r="J177" s="236"/>
      <c r="K177" s="236"/>
      <c r="L177" s="240"/>
      <c r="M177" s="241"/>
      <c r="N177" s="242"/>
      <c r="O177" s="242"/>
      <c r="P177" s="242"/>
      <c r="Q177" s="242"/>
      <c r="R177" s="242"/>
      <c r="S177" s="242"/>
      <c r="T177" s="24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4" t="s">
        <v>163</v>
      </c>
      <c r="AU177" s="244" t="s">
        <v>81</v>
      </c>
      <c r="AV177" s="13" t="s">
        <v>79</v>
      </c>
      <c r="AW177" s="13" t="s">
        <v>36</v>
      </c>
      <c r="AX177" s="13" t="s">
        <v>73</v>
      </c>
      <c r="AY177" s="244" t="s">
        <v>152</v>
      </c>
    </row>
    <row r="178" spans="1:51" s="13" customFormat="1" ht="12">
      <c r="A178" s="13"/>
      <c r="B178" s="235"/>
      <c r="C178" s="236"/>
      <c r="D178" s="230" t="s">
        <v>163</v>
      </c>
      <c r="E178" s="237" t="s">
        <v>19</v>
      </c>
      <c r="F178" s="238" t="s">
        <v>1329</v>
      </c>
      <c r="G178" s="236"/>
      <c r="H178" s="237" t="s">
        <v>19</v>
      </c>
      <c r="I178" s="239"/>
      <c r="J178" s="236"/>
      <c r="K178" s="236"/>
      <c r="L178" s="240"/>
      <c r="M178" s="241"/>
      <c r="N178" s="242"/>
      <c r="O178" s="242"/>
      <c r="P178" s="242"/>
      <c r="Q178" s="242"/>
      <c r="R178" s="242"/>
      <c r="S178" s="242"/>
      <c r="T178" s="24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4" t="s">
        <v>163</v>
      </c>
      <c r="AU178" s="244" t="s">
        <v>81</v>
      </c>
      <c r="AV178" s="13" t="s">
        <v>79</v>
      </c>
      <c r="AW178" s="13" t="s">
        <v>36</v>
      </c>
      <c r="AX178" s="13" t="s">
        <v>73</v>
      </c>
      <c r="AY178" s="244" t="s">
        <v>152</v>
      </c>
    </row>
    <row r="179" spans="1:51" s="14" customFormat="1" ht="12">
      <c r="A179" s="14"/>
      <c r="B179" s="245"/>
      <c r="C179" s="246"/>
      <c r="D179" s="230" t="s">
        <v>163</v>
      </c>
      <c r="E179" s="247" t="s">
        <v>19</v>
      </c>
      <c r="F179" s="248" t="s">
        <v>1324</v>
      </c>
      <c r="G179" s="246"/>
      <c r="H179" s="249">
        <v>0.3</v>
      </c>
      <c r="I179" s="250"/>
      <c r="J179" s="246"/>
      <c r="K179" s="246"/>
      <c r="L179" s="251"/>
      <c r="M179" s="252"/>
      <c r="N179" s="253"/>
      <c r="O179" s="253"/>
      <c r="P179" s="253"/>
      <c r="Q179" s="253"/>
      <c r="R179" s="253"/>
      <c r="S179" s="253"/>
      <c r="T179" s="25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5" t="s">
        <v>163</v>
      </c>
      <c r="AU179" s="255" t="s">
        <v>81</v>
      </c>
      <c r="AV179" s="14" t="s">
        <v>81</v>
      </c>
      <c r="AW179" s="14" t="s">
        <v>36</v>
      </c>
      <c r="AX179" s="14" t="s">
        <v>73</v>
      </c>
      <c r="AY179" s="255" t="s">
        <v>152</v>
      </c>
    </row>
    <row r="180" spans="1:51" s="15" customFormat="1" ht="12">
      <c r="A180" s="15"/>
      <c r="B180" s="256"/>
      <c r="C180" s="257"/>
      <c r="D180" s="230" t="s">
        <v>163</v>
      </c>
      <c r="E180" s="258" t="s">
        <v>19</v>
      </c>
      <c r="F180" s="259" t="s">
        <v>167</v>
      </c>
      <c r="G180" s="257"/>
      <c r="H180" s="260">
        <v>0.3</v>
      </c>
      <c r="I180" s="261"/>
      <c r="J180" s="257"/>
      <c r="K180" s="257"/>
      <c r="L180" s="262"/>
      <c r="M180" s="263"/>
      <c r="N180" s="264"/>
      <c r="O180" s="264"/>
      <c r="P180" s="264"/>
      <c r="Q180" s="264"/>
      <c r="R180" s="264"/>
      <c r="S180" s="264"/>
      <c r="T180" s="26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66" t="s">
        <v>163</v>
      </c>
      <c r="AU180" s="266" t="s">
        <v>81</v>
      </c>
      <c r="AV180" s="15" t="s">
        <v>159</v>
      </c>
      <c r="AW180" s="15" t="s">
        <v>36</v>
      </c>
      <c r="AX180" s="15" t="s">
        <v>79</v>
      </c>
      <c r="AY180" s="266" t="s">
        <v>152</v>
      </c>
    </row>
    <row r="181" spans="1:65" s="2" customFormat="1" ht="14.4" customHeight="1">
      <c r="A181" s="40"/>
      <c r="B181" s="41"/>
      <c r="C181" s="217" t="s">
        <v>255</v>
      </c>
      <c r="D181" s="217" t="s">
        <v>154</v>
      </c>
      <c r="E181" s="218" t="s">
        <v>859</v>
      </c>
      <c r="F181" s="219" t="s">
        <v>860</v>
      </c>
      <c r="G181" s="220" t="s">
        <v>538</v>
      </c>
      <c r="H181" s="221">
        <v>0.5</v>
      </c>
      <c r="I181" s="222"/>
      <c r="J181" s="223">
        <f>ROUND(I181*H181,2)</f>
        <v>0</v>
      </c>
      <c r="K181" s="219" t="s">
        <v>19</v>
      </c>
      <c r="L181" s="46"/>
      <c r="M181" s="224" t="s">
        <v>19</v>
      </c>
      <c r="N181" s="225" t="s">
        <v>44</v>
      </c>
      <c r="O181" s="86"/>
      <c r="P181" s="226">
        <f>O181*H181</f>
        <v>0</v>
      </c>
      <c r="Q181" s="226">
        <v>0</v>
      </c>
      <c r="R181" s="226">
        <f>Q181*H181</f>
        <v>0</v>
      </c>
      <c r="S181" s="226">
        <v>0</v>
      </c>
      <c r="T181" s="227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28" t="s">
        <v>159</v>
      </c>
      <c r="AT181" s="228" t="s">
        <v>154</v>
      </c>
      <c r="AU181" s="228" t="s">
        <v>81</v>
      </c>
      <c r="AY181" s="19" t="s">
        <v>152</v>
      </c>
      <c r="BE181" s="229">
        <f>IF(N181="základní",J181,0)</f>
        <v>0</v>
      </c>
      <c r="BF181" s="229">
        <f>IF(N181="snížená",J181,0)</f>
        <v>0</v>
      </c>
      <c r="BG181" s="229">
        <f>IF(N181="zákl. přenesená",J181,0)</f>
        <v>0</v>
      </c>
      <c r="BH181" s="229">
        <f>IF(N181="sníž. přenesená",J181,0)</f>
        <v>0</v>
      </c>
      <c r="BI181" s="229">
        <f>IF(N181="nulová",J181,0)</f>
        <v>0</v>
      </c>
      <c r="BJ181" s="19" t="s">
        <v>79</v>
      </c>
      <c r="BK181" s="229">
        <f>ROUND(I181*H181,2)</f>
        <v>0</v>
      </c>
      <c r="BL181" s="19" t="s">
        <v>159</v>
      </c>
      <c r="BM181" s="228" t="s">
        <v>1331</v>
      </c>
    </row>
    <row r="182" spans="1:47" s="2" customFormat="1" ht="12">
      <c r="A182" s="40"/>
      <c r="B182" s="41"/>
      <c r="C182" s="42"/>
      <c r="D182" s="230" t="s">
        <v>161</v>
      </c>
      <c r="E182" s="42"/>
      <c r="F182" s="231" t="s">
        <v>860</v>
      </c>
      <c r="G182" s="42"/>
      <c r="H182" s="42"/>
      <c r="I182" s="232"/>
      <c r="J182" s="42"/>
      <c r="K182" s="42"/>
      <c r="L182" s="46"/>
      <c r="M182" s="233"/>
      <c r="N182" s="234"/>
      <c r="O182" s="86"/>
      <c r="P182" s="86"/>
      <c r="Q182" s="86"/>
      <c r="R182" s="86"/>
      <c r="S182" s="86"/>
      <c r="T182" s="87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T182" s="19" t="s">
        <v>161</v>
      </c>
      <c r="AU182" s="19" t="s">
        <v>81</v>
      </c>
    </row>
    <row r="183" spans="1:51" s="13" customFormat="1" ht="12">
      <c r="A183" s="13"/>
      <c r="B183" s="235"/>
      <c r="C183" s="236"/>
      <c r="D183" s="230" t="s">
        <v>163</v>
      </c>
      <c r="E183" s="237" t="s">
        <v>19</v>
      </c>
      <c r="F183" s="238" t="s">
        <v>803</v>
      </c>
      <c r="G183" s="236"/>
      <c r="H183" s="237" t="s">
        <v>19</v>
      </c>
      <c r="I183" s="239"/>
      <c r="J183" s="236"/>
      <c r="K183" s="236"/>
      <c r="L183" s="240"/>
      <c r="M183" s="241"/>
      <c r="N183" s="242"/>
      <c r="O183" s="242"/>
      <c r="P183" s="242"/>
      <c r="Q183" s="242"/>
      <c r="R183" s="242"/>
      <c r="S183" s="242"/>
      <c r="T183" s="24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4" t="s">
        <v>163</v>
      </c>
      <c r="AU183" s="244" t="s">
        <v>81</v>
      </c>
      <c r="AV183" s="13" t="s">
        <v>79</v>
      </c>
      <c r="AW183" s="13" t="s">
        <v>36</v>
      </c>
      <c r="AX183" s="13" t="s">
        <v>73</v>
      </c>
      <c r="AY183" s="244" t="s">
        <v>152</v>
      </c>
    </row>
    <row r="184" spans="1:51" s="13" customFormat="1" ht="12">
      <c r="A184" s="13"/>
      <c r="B184" s="235"/>
      <c r="C184" s="236"/>
      <c r="D184" s="230" t="s">
        <v>163</v>
      </c>
      <c r="E184" s="237" t="s">
        <v>19</v>
      </c>
      <c r="F184" s="238" t="s">
        <v>1377</v>
      </c>
      <c r="G184" s="236"/>
      <c r="H184" s="237" t="s">
        <v>19</v>
      </c>
      <c r="I184" s="239"/>
      <c r="J184" s="236"/>
      <c r="K184" s="236"/>
      <c r="L184" s="240"/>
      <c r="M184" s="241"/>
      <c r="N184" s="242"/>
      <c r="O184" s="242"/>
      <c r="P184" s="242"/>
      <c r="Q184" s="242"/>
      <c r="R184" s="242"/>
      <c r="S184" s="242"/>
      <c r="T184" s="24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4" t="s">
        <v>163</v>
      </c>
      <c r="AU184" s="244" t="s">
        <v>81</v>
      </c>
      <c r="AV184" s="13" t="s">
        <v>79</v>
      </c>
      <c r="AW184" s="13" t="s">
        <v>36</v>
      </c>
      <c r="AX184" s="13" t="s">
        <v>73</v>
      </c>
      <c r="AY184" s="244" t="s">
        <v>152</v>
      </c>
    </row>
    <row r="185" spans="1:51" s="14" customFormat="1" ht="12">
      <c r="A185" s="14"/>
      <c r="B185" s="245"/>
      <c r="C185" s="246"/>
      <c r="D185" s="230" t="s">
        <v>163</v>
      </c>
      <c r="E185" s="247" t="s">
        <v>19</v>
      </c>
      <c r="F185" s="248" t="s">
        <v>883</v>
      </c>
      <c r="G185" s="246"/>
      <c r="H185" s="249">
        <v>0.1</v>
      </c>
      <c r="I185" s="250"/>
      <c r="J185" s="246"/>
      <c r="K185" s="246"/>
      <c r="L185" s="251"/>
      <c r="M185" s="252"/>
      <c r="N185" s="253"/>
      <c r="O185" s="253"/>
      <c r="P185" s="253"/>
      <c r="Q185" s="253"/>
      <c r="R185" s="253"/>
      <c r="S185" s="253"/>
      <c r="T185" s="25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5" t="s">
        <v>163</v>
      </c>
      <c r="AU185" s="255" t="s">
        <v>81</v>
      </c>
      <c r="AV185" s="14" t="s">
        <v>81</v>
      </c>
      <c r="AW185" s="14" t="s">
        <v>36</v>
      </c>
      <c r="AX185" s="14" t="s">
        <v>73</v>
      </c>
      <c r="AY185" s="255" t="s">
        <v>152</v>
      </c>
    </row>
    <row r="186" spans="1:51" s="16" customFormat="1" ht="12">
      <c r="A186" s="16"/>
      <c r="B186" s="281"/>
      <c r="C186" s="282"/>
      <c r="D186" s="230" t="s">
        <v>163</v>
      </c>
      <c r="E186" s="283" t="s">
        <v>19</v>
      </c>
      <c r="F186" s="284" t="s">
        <v>741</v>
      </c>
      <c r="G186" s="282"/>
      <c r="H186" s="285">
        <v>0.1</v>
      </c>
      <c r="I186" s="286"/>
      <c r="J186" s="282"/>
      <c r="K186" s="282"/>
      <c r="L186" s="287"/>
      <c r="M186" s="288"/>
      <c r="N186" s="289"/>
      <c r="O186" s="289"/>
      <c r="P186" s="289"/>
      <c r="Q186" s="289"/>
      <c r="R186" s="289"/>
      <c r="S186" s="289"/>
      <c r="T186" s="290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T186" s="291" t="s">
        <v>163</v>
      </c>
      <c r="AU186" s="291" t="s">
        <v>81</v>
      </c>
      <c r="AV186" s="16" t="s">
        <v>92</v>
      </c>
      <c r="AW186" s="16" t="s">
        <v>36</v>
      </c>
      <c r="AX186" s="16" t="s">
        <v>73</v>
      </c>
      <c r="AY186" s="291" t="s">
        <v>152</v>
      </c>
    </row>
    <row r="187" spans="1:51" s="13" customFormat="1" ht="12">
      <c r="A187" s="13"/>
      <c r="B187" s="235"/>
      <c r="C187" s="236"/>
      <c r="D187" s="230" t="s">
        <v>163</v>
      </c>
      <c r="E187" s="237" t="s">
        <v>19</v>
      </c>
      <c r="F187" s="238" t="s">
        <v>1332</v>
      </c>
      <c r="G187" s="236"/>
      <c r="H187" s="237" t="s">
        <v>19</v>
      </c>
      <c r="I187" s="239"/>
      <c r="J187" s="236"/>
      <c r="K187" s="236"/>
      <c r="L187" s="240"/>
      <c r="M187" s="241"/>
      <c r="N187" s="242"/>
      <c r="O187" s="242"/>
      <c r="P187" s="242"/>
      <c r="Q187" s="242"/>
      <c r="R187" s="242"/>
      <c r="S187" s="242"/>
      <c r="T187" s="24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4" t="s">
        <v>163</v>
      </c>
      <c r="AU187" s="244" t="s">
        <v>81</v>
      </c>
      <c r="AV187" s="13" t="s">
        <v>79</v>
      </c>
      <c r="AW187" s="13" t="s">
        <v>36</v>
      </c>
      <c r="AX187" s="13" t="s">
        <v>73</v>
      </c>
      <c r="AY187" s="244" t="s">
        <v>152</v>
      </c>
    </row>
    <row r="188" spans="1:51" s="14" customFormat="1" ht="12">
      <c r="A188" s="14"/>
      <c r="B188" s="245"/>
      <c r="C188" s="246"/>
      <c r="D188" s="230" t="s">
        <v>163</v>
      </c>
      <c r="E188" s="247" t="s">
        <v>19</v>
      </c>
      <c r="F188" s="248" t="s">
        <v>1333</v>
      </c>
      <c r="G188" s="246"/>
      <c r="H188" s="249">
        <v>0.5</v>
      </c>
      <c r="I188" s="250"/>
      <c r="J188" s="246"/>
      <c r="K188" s="246"/>
      <c r="L188" s="251"/>
      <c r="M188" s="252"/>
      <c r="N188" s="253"/>
      <c r="O188" s="253"/>
      <c r="P188" s="253"/>
      <c r="Q188" s="253"/>
      <c r="R188" s="253"/>
      <c r="S188" s="253"/>
      <c r="T188" s="25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5" t="s">
        <v>163</v>
      </c>
      <c r="AU188" s="255" t="s">
        <v>81</v>
      </c>
      <c r="AV188" s="14" t="s">
        <v>81</v>
      </c>
      <c r="AW188" s="14" t="s">
        <v>36</v>
      </c>
      <c r="AX188" s="14" t="s">
        <v>79</v>
      </c>
      <c r="AY188" s="255" t="s">
        <v>152</v>
      </c>
    </row>
    <row r="189" spans="1:65" s="2" customFormat="1" ht="14.4" customHeight="1">
      <c r="A189" s="40"/>
      <c r="B189" s="41"/>
      <c r="C189" s="267" t="s">
        <v>264</v>
      </c>
      <c r="D189" s="267" t="s">
        <v>360</v>
      </c>
      <c r="E189" s="268" t="s">
        <v>863</v>
      </c>
      <c r="F189" s="269" t="s">
        <v>864</v>
      </c>
      <c r="G189" s="270" t="s">
        <v>538</v>
      </c>
      <c r="H189" s="271">
        <v>0.5</v>
      </c>
      <c r="I189" s="272"/>
      <c r="J189" s="273">
        <f>ROUND(I189*H189,2)</f>
        <v>0</v>
      </c>
      <c r="K189" s="269" t="s">
        <v>19</v>
      </c>
      <c r="L189" s="274"/>
      <c r="M189" s="275" t="s">
        <v>19</v>
      </c>
      <c r="N189" s="276" t="s">
        <v>44</v>
      </c>
      <c r="O189" s="86"/>
      <c r="P189" s="226">
        <f>O189*H189</f>
        <v>0</v>
      </c>
      <c r="Q189" s="226">
        <v>0.001</v>
      </c>
      <c r="R189" s="226">
        <f>Q189*H189</f>
        <v>0.0005</v>
      </c>
      <c r="S189" s="226">
        <v>0</v>
      </c>
      <c r="T189" s="227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28" t="s">
        <v>216</v>
      </c>
      <c r="AT189" s="228" t="s">
        <v>360</v>
      </c>
      <c r="AU189" s="228" t="s">
        <v>81</v>
      </c>
      <c r="AY189" s="19" t="s">
        <v>152</v>
      </c>
      <c r="BE189" s="229">
        <f>IF(N189="základní",J189,0)</f>
        <v>0</v>
      </c>
      <c r="BF189" s="229">
        <f>IF(N189="snížená",J189,0)</f>
        <v>0</v>
      </c>
      <c r="BG189" s="229">
        <f>IF(N189="zákl. přenesená",J189,0)</f>
        <v>0</v>
      </c>
      <c r="BH189" s="229">
        <f>IF(N189="sníž. přenesená",J189,0)</f>
        <v>0</v>
      </c>
      <c r="BI189" s="229">
        <f>IF(N189="nulová",J189,0)</f>
        <v>0</v>
      </c>
      <c r="BJ189" s="19" t="s">
        <v>79</v>
      </c>
      <c r="BK189" s="229">
        <f>ROUND(I189*H189,2)</f>
        <v>0</v>
      </c>
      <c r="BL189" s="19" t="s">
        <v>159</v>
      </c>
      <c r="BM189" s="228" t="s">
        <v>1334</v>
      </c>
    </row>
    <row r="190" spans="1:47" s="2" customFormat="1" ht="12">
      <c r="A190" s="40"/>
      <c r="B190" s="41"/>
      <c r="C190" s="42"/>
      <c r="D190" s="230" t="s">
        <v>161</v>
      </c>
      <c r="E190" s="42"/>
      <c r="F190" s="231" t="s">
        <v>864</v>
      </c>
      <c r="G190" s="42"/>
      <c r="H190" s="42"/>
      <c r="I190" s="232"/>
      <c r="J190" s="42"/>
      <c r="K190" s="42"/>
      <c r="L190" s="46"/>
      <c r="M190" s="233"/>
      <c r="N190" s="234"/>
      <c r="O190" s="86"/>
      <c r="P190" s="86"/>
      <c r="Q190" s="86"/>
      <c r="R190" s="86"/>
      <c r="S190" s="86"/>
      <c r="T190" s="87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T190" s="19" t="s">
        <v>161</v>
      </c>
      <c r="AU190" s="19" t="s">
        <v>81</v>
      </c>
    </row>
    <row r="191" spans="1:51" s="13" customFormat="1" ht="12">
      <c r="A191" s="13"/>
      <c r="B191" s="235"/>
      <c r="C191" s="236"/>
      <c r="D191" s="230" t="s">
        <v>163</v>
      </c>
      <c r="E191" s="237" t="s">
        <v>19</v>
      </c>
      <c r="F191" s="238" t="s">
        <v>866</v>
      </c>
      <c r="G191" s="236"/>
      <c r="H191" s="237" t="s">
        <v>19</v>
      </c>
      <c r="I191" s="239"/>
      <c r="J191" s="236"/>
      <c r="K191" s="236"/>
      <c r="L191" s="240"/>
      <c r="M191" s="241"/>
      <c r="N191" s="242"/>
      <c r="O191" s="242"/>
      <c r="P191" s="242"/>
      <c r="Q191" s="242"/>
      <c r="R191" s="242"/>
      <c r="S191" s="242"/>
      <c r="T191" s="24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4" t="s">
        <v>163</v>
      </c>
      <c r="AU191" s="244" t="s">
        <v>81</v>
      </c>
      <c r="AV191" s="13" t="s">
        <v>79</v>
      </c>
      <c r="AW191" s="13" t="s">
        <v>36</v>
      </c>
      <c r="AX191" s="13" t="s">
        <v>73</v>
      </c>
      <c r="AY191" s="244" t="s">
        <v>152</v>
      </c>
    </row>
    <row r="192" spans="1:51" s="14" customFormat="1" ht="12">
      <c r="A192" s="14"/>
      <c r="B192" s="245"/>
      <c r="C192" s="246"/>
      <c r="D192" s="230" t="s">
        <v>163</v>
      </c>
      <c r="E192" s="247" t="s">
        <v>19</v>
      </c>
      <c r="F192" s="248" t="s">
        <v>1335</v>
      </c>
      <c r="G192" s="246"/>
      <c r="H192" s="249">
        <v>0.5</v>
      </c>
      <c r="I192" s="250"/>
      <c r="J192" s="246"/>
      <c r="K192" s="246"/>
      <c r="L192" s="251"/>
      <c r="M192" s="252"/>
      <c r="N192" s="253"/>
      <c r="O192" s="253"/>
      <c r="P192" s="253"/>
      <c r="Q192" s="253"/>
      <c r="R192" s="253"/>
      <c r="S192" s="253"/>
      <c r="T192" s="25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5" t="s">
        <v>163</v>
      </c>
      <c r="AU192" s="255" t="s">
        <v>81</v>
      </c>
      <c r="AV192" s="14" t="s">
        <v>81</v>
      </c>
      <c r="AW192" s="14" t="s">
        <v>36</v>
      </c>
      <c r="AX192" s="14" t="s">
        <v>79</v>
      </c>
      <c r="AY192" s="255" t="s">
        <v>152</v>
      </c>
    </row>
    <row r="193" spans="1:65" s="2" customFormat="1" ht="14.4" customHeight="1">
      <c r="A193" s="40"/>
      <c r="B193" s="41"/>
      <c r="C193" s="217" t="s">
        <v>269</v>
      </c>
      <c r="D193" s="217" t="s">
        <v>154</v>
      </c>
      <c r="E193" s="218" t="s">
        <v>1336</v>
      </c>
      <c r="F193" s="219" t="s">
        <v>1337</v>
      </c>
      <c r="G193" s="220" t="s">
        <v>212</v>
      </c>
      <c r="H193" s="221">
        <v>0.1</v>
      </c>
      <c r="I193" s="222"/>
      <c r="J193" s="223">
        <f>ROUND(I193*H193,2)</f>
        <v>0</v>
      </c>
      <c r="K193" s="219" t="s">
        <v>19</v>
      </c>
      <c r="L193" s="46"/>
      <c r="M193" s="224" t="s">
        <v>19</v>
      </c>
      <c r="N193" s="225" t="s">
        <v>44</v>
      </c>
      <c r="O193" s="86"/>
      <c r="P193" s="226">
        <f>O193*H193</f>
        <v>0</v>
      </c>
      <c r="Q193" s="226">
        <v>0</v>
      </c>
      <c r="R193" s="226">
        <f>Q193*H193</f>
        <v>0</v>
      </c>
      <c r="S193" s="226">
        <v>0</v>
      </c>
      <c r="T193" s="227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28" t="s">
        <v>159</v>
      </c>
      <c r="AT193" s="228" t="s">
        <v>154</v>
      </c>
      <c r="AU193" s="228" t="s">
        <v>81</v>
      </c>
      <c r="AY193" s="19" t="s">
        <v>152</v>
      </c>
      <c r="BE193" s="229">
        <f>IF(N193="základní",J193,0)</f>
        <v>0</v>
      </c>
      <c r="BF193" s="229">
        <f>IF(N193="snížená",J193,0)</f>
        <v>0</v>
      </c>
      <c r="BG193" s="229">
        <f>IF(N193="zákl. přenesená",J193,0)</f>
        <v>0</v>
      </c>
      <c r="BH193" s="229">
        <f>IF(N193="sníž. přenesená",J193,0)</f>
        <v>0</v>
      </c>
      <c r="BI193" s="229">
        <f>IF(N193="nulová",J193,0)</f>
        <v>0</v>
      </c>
      <c r="BJ193" s="19" t="s">
        <v>79</v>
      </c>
      <c r="BK193" s="229">
        <f>ROUND(I193*H193,2)</f>
        <v>0</v>
      </c>
      <c r="BL193" s="19" t="s">
        <v>159</v>
      </c>
      <c r="BM193" s="228" t="s">
        <v>1338</v>
      </c>
    </row>
    <row r="194" spans="1:47" s="2" customFormat="1" ht="12">
      <c r="A194" s="40"/>
      <c r="B194" s="41"/>
      <c r="C194" s="42"/>
      <c r="D194" s="230" t="s">
        <v>161</v>
      </c>
      <c r="E194" s="42"/>
      <c r="F194" s="231" t="s">
        <v>1337</v>
      </c>
      <c r="G194" s="42"/>
      <c r="H194" s="42"/>
      <c r="I194" s="232"/>
      <c r="J194" s="42"/>
      <c r="K194" s="42"/>
      <c r="L194" s="46"/>
      <c r="M194" s="233"/>
      <c r="N194" s="234"/>
      <c r="O194" s="86"/>
      <c r="P194" s="86"/>
      <c r="Q194" s="86"/>
      <c r="R194" s="86"/>
      <c r="S194" s="86"/>
      <c r="T194" s="87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T194" s="19" t="s">
        <v>161</v>
      </c>
      <c r="AU194" s="19" t="s">
        <v>81</v>
      </c>
    </row>
    <row r="195" spans="1:51" s="13" customFormat="1" ht="12">
      <c r="A195" s="13"/>
      <c r="B195" s="235"/>
      <c r="C195" s="236"/>
      <c r="D195" s="230" t="s">
        <v>163</v>
      </c>
      <c r="E195" s="237" t="s">
        <v>19</v>
      </c>
      <c r="F195" s="238" t="s">
        <v>803</v>
      </c>
      <c r="G195" s="236"/>
      <c r="H195" s="237" t="s">
        <v>19</v>
      </c>
      <c r="I195" s="239"/>
      <c r="J195" s="236"/>
      <c r="K195" s="236"/>
      <c r="L195" s="240"/>
      <c r="M195" s="241"/>
      <c r="N195" s="242"/>
      <c r="O195" s="242"/>
      <c r="P195" s="242"/>
      <c r="Q195" s="242"/>
      <c r="R195" s="242"/>
      <c r="S195" s="242"/>
      <c r="T195" s="24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4" t="s">
        <v>163</v>
      </c>
      <c r="AU195" s="244" t="s">
        <v>81</v>
      </c>
      <c r="AV195" s="13" t="s">
        <v>79</v>
      </c>
      <c r="AW195" s="13" t="s">
        <v>36</v>
      </c>
      <c r="AX195" s="13" t="s">
        <v>73</v>
      </c>
      <c r="AY195" s="244" t="s">
        <v>152</v>
      </c>
    </row>
    <row r="196" spans="1:51" s="13" customFormat="1" ht="12">
      <c r="A196" s="13"/>
      <c r="B196" s="235"/>
      <c r="C196" s="236"/>
      <c r="D196" s="230" t="s">
        <v>163</v>
      </c>
      <c r="E196" s="237" t="s">
        <v>19</v>
      </c>
      <c r="F196" s="238" t="s">
        <v>1377</v>
      </c>
      <c r="G196" s="236"/>
      <c r="H196" s="237" t="s">
        <v>19</v>
      </c>
      <c r="I196" s="239"/>
      <c r="J196" s="236"/>
      <c r="K196" s="236"/>
      <c r="L196" s="240"/>
      <c r="M196" s="241"/>
      <c r="N196" s="242"/>
      <c r="O196" s="242"/>
      <c r="P196" s="242"/>
      <c r="Q196" s="242"/>
      <c r="R196" s="242"/>
      <c r="S196" s="242"/>
      <c r="T196" s="24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4" t="s">
        <v>163</v>
      </c>
      <c r="AU196" s="244" t="s">
        <v>81</v>
      </c>
      <c r="AV196" s="13" t="s">
        <v>79</v>
      </c>
      <c r="AW196" s="13" t="s">
        <v>36</v>
      </c>
      <c r="AX196" s="13" t="s">
        <v>73</v>
      </c>
      <c r="AY196" s="244" t="s">
        <v>152</v>
      </c>
    </row>
    <row r="197" spans="1:51" s="14" customFormat="1" ht="12">
      <c r="A197" s="14"/>
      <c r="B197" s="245"/>
      <c r="C197" s="246"/>
      <c r="D197" s="230" t="s">
        <v>163</v>
      </c>
      <c r="E197" s="247" t="s">
        <v>19</v>
      </c>
      <c r="F197" s="248" t="s">
        <v>883</v>
      </c>
      <c r="G197" s="246"/>
      <c r="H197" s="249">
        <v>0.1</v>
      </c>
      <c r="I197" s="250"/>
      <c r="J197" s="246"/>
      <c r="K197" s="246"/>
      <c r="L197" s="251"/>
      <c r="M197" s="252"/>
      <c r="N197" s="253"/>
      <c r="O197" s="253"/>
      <c r="P197" s="253"/>
      <c r="Q197" s="253"/>
      <c r="R197" s="253"/>
      <c r="S197" s="253"/>
      <c r="T197" s="25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55" t="s">
        <v>163</v>
      </c>
      <c r="AU197" s="255" t="s">
        <v>81</v>
      </c>
      <c r="AV197" s="14" t="s">
        <v>81</v>
      </c>
      <c r="AW197" s="14" t="s">
        <v>36</v>
      </c>
      <c r="AX197" s="14" t="s">
        <v>73</v>
      </c>
      <c r="AY197" s="255" t="s">
        <v>152</v>
      </c>
    </row>
    <row r="198" spans="1:51" s="15" customFormat="1" ht="12">
      <c r="A198" s="15"/>
      <c r="B198" s="256"/>
      <c r="C198" s="257"/>
      <c r="D198" s="230" t="s">
        <v>163</v>
      </c>
      <c r="E198" s="258" t="s">
        <v>19</v>
      </c>
      <c r="F198" s="259" t="s">
        <v>167</v>
      </c>
      <c r="G198" s="257"/>
      <c r="H198" s="260">
        <v>0.1</v>
      </c>
      <c r="I198" s="261"/>
      <c r="J198" s="257"/>
      <c r="K198" s="257"/>
      <c r="L198" s="262"/>
      <c r="M198" s="263"/>
      <c r="N198" s="264"/>
      <c r="O198" s="264"/>
      <c r="P198" s="264"/>
      <c r="Q198" s="264"/>
      <c r="R198" s="264"/>
      <c r="S198" s="264"/>
      <c r="T198" s="26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T198" s="266" t="s">
        <v>163</v>
      </c>
      <c r="AU198" s="266" t="s">
        <v>81</v>
      </c>
      <c r="AV198" s="15" t="s">
        <v>159</v>
      </c>
      <c r="AW198" s="15" t="s">
        <v>36</v>
      </c>
      <c r="AX198" s="15" t="s">
        <v>79</v>
      </c>
      <c r="AY198" s="266" t="s">
        <v>152</v>
      </c>
    </row>
    <row r="199" spans="1:65" s="2" customFormat="1" ht="14.4" customHeight="1">
      <c r="A199" s="40"/>
      <c r="B199" s="41"/>
      <c r="C199" s="267" t="s">
        <v>276</v>
      </c>
      <c r="D199" s="267" t="s">
        <v>360</v>
      </c>
      <c r="E199" s="268" t="s">
        <v>1339</v>
      </c>
      <c r="F199" s="269" t="s">
        <v>1340</v>
      </c>
      <c r="G199" s="270" t="s">
        <v>381</v>
      </c>
      <c r="H199" s="271">
        <v>0.2</v>
      </c>
      <c r="I199" s="272"/>
      <c r="J199" s="273">
        <f>ROUND(I199*H199,2)</f>
        <v>0</v>
      </c>
      <c r="K199" s="269" t="s">
        <v>19</v>
      </c>
      <c r="L199" s="274"/>
      <c r="M199" s="275" t="s">
        <v>19</v>
      </c>
      <c r="N199" s="276" t="s">
        <v>44</v>
      </c>
      <c r="O199" s="86"/>
      <c r="P199" s="226">
        <f>O199*H199</f>
        <v>0</v>
      </c>
      <c r="Q199" s="226">
        <v>0</v>
      </c>
      <c r="R199" s="226">
        <f>Q199*H199</f>
        <v>0</v>
      </c>
      <c r="S199" s="226">
        <v>0</v>
      </c>
      <c r="T199" s="227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28" t="s">
        <v>216</v>
      </c>
      <c r="AT199" s="228" t="s">
        <v>360</v>
      </c>
      <c r="AU199" s="228" t="s">
        <v>81</v>
      </c>
      <c r="AY199" s="19" t="s">
        <v>152</v>
      </c>
      <c r="BE199" s="229">
        <f>IF(N199="základní",J199,0)</f>
        <v>0</v>
      </c>
      <c r="BF199" s="229">
        <f>IF(N199="snížená",J199,0)</f>
        <v>0</v>
      </c>
      <c r="BG199" s="229">
        <f>IF(N199="zákl. přenesená",J199,0)</f>
        <v>0</v>
      </c>
      <c r="BH199" s="229">
        <f>IF(N199="sníž. přenesená",J199,0)</f>
        <v>0</v>
      </c>
      <c r="BI199" s="229">
        <f>IF(N199="nulová",J199,0)</f>
        <v>0</v>
      </c>
      <c r="BJ199" s="19" t="s">
        <v>79</v>
      </c>
      <c r="BK199" s="229">
        <f>ROUND(I199*H199,2)</f>
        <v>0</v>
      </c>
      <c r="BL199" s="19" t="s">
        <v>159</v>
      </c>
      <c r="BM199" s="228" t="s">
        <v>1341</v>
      </c>
    </row>
    <row r="200" spans="1:47" s="2" customFormat="1" ht="12">
      <c r="A200" s="40"/>
      <c r="B200" s="41"/>
      <c r="C200" s="42"/>
      <c r="D200" s="230" t="s">
        <v>161</v>
      </c>
      <c r="E200" s="42"/>
      <c r="F200" s="231" t="s">
        <v>1340</v>
      </c>
      <c r="G200" s="42"/>
      <c r="H200" s="42"/>
      <c r="I200" s="232"/>
      <c r="J200" s="42"/>
      <c r="K200" s="42"/>
      <c r="L200" s="46"/>
      <c r="M200" s="233"/>
      <c r="N200" s="234"/>
      <c r="O200" s="86"/>
      <c r="P200" s="86"/>
      <c r="Q200" s="86"/>
      <c r="R200" s="86"/>
      <c r="S200" s="86"/>
      <c r="T200" s="87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T200" s="19" t="s">
        <v>161</v>
      </c>
      <c r="AU200" s="19" t="s">
        <v>81</v>
      </c>
    </row>
    <row r="201" spans="1:51" s="13" customFormat="1" ht="12">
      <c r="A201" s="13"/>
      <c r="B201" s="235"/>
      <c r="C201" s="236"/>
      <c r="D201" s="230" t="s">
        <v>163</v>
      </c>
      <c r="E201" s="237" t="s">
        <v>19</v>
      </c>
      <c r="F201" s="238" t="s">
        <v>858</v>
      </c>
      <c r="G201" s="236"/>
      <c r="H201" s="237" t="s">
        <v>19</v>
      </c>
      <c r="I201" s="239"/>
      <c r="J201" s="236"/>
      <c r="K201" s="236"/>
      <c r="L201" s="240"/>
      <c r="M201" s="241"/>
      <c r="N201" s="242"/>
      <c r="O201" s="242"/>
      <c r="P201" s="242"/>
      <c r="Q201" s="242"/>
      <c r="R201" s="242"/>
      <c r="S201" s="242"/>
      <c r="T201" s="24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4" t="s">
        <v>163</v>
      </c>
      <c r="AU201" s="244" t="s">
        <v>81</v>
      </c>
      <c r="AV201" s="13" t="s">
        <v>79</v>
      </c>
      <c r="AW201" s="13" t="s">
        <v>36</v>
      </c>
      <c r="AX201" s="13" t="s">
        <v>73</v>
      </c>
      <c r="AY201" s="244" t="s">
        <v>152</v>
      </c>
    </row>
    <row r="202" spans="1:51" s="13" customFormat="1" ht="12">
      <c r="A202" s="13"/>
      <c r="B202" s="235"/>
      <c r="C202" s="236"/>
      <c r="D202" s="230" t="s">
        <v>163</v>
      </c>
      <c r="E202" s="237" t="s">
        <v>19</v>
      </c>
      <c r="F202" s="238" t="s">
        <v>1377</v>
      </c>
      <c r="G202" s="236"/>
      <c r="H202" s="237" t="s">
        <v>19</v>
      </c>
      <c r="I202" s="239"/>
      <c r="J202" s="236"/>
      <c r="K202" s="236"/>
      <c r="L202" s="240"/>
      <c r="M202" s="241"/>
      <c r="N202" s="242"/>
      <c r="O202" s="242"/>
      <c r="P202" s="242"/>
      <c r="Q202" s="242"/>
      <c r="R202" s="242"/>
      <c r="S202" s="242"/>
      <c r="T202" s="24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4" t="s">
        <v>163</v>
      </c>
      <c r="AU202" s="244" t="s">
        <v>81</v>
      </c>
      <c r="AV202" s="13" t="s">
        <v>79</v>
      </c>
      <c r="AW202" s="13" t="s">
        <v>36</v>
      </c>
      <c r="AX202" s="13" t="s">
        <v>73</v>
      </c>
      <c r="AY202" s="244" t="s">
        <v>152</v>
      </c>
    </row>
    <row r="203" spans="1:51" s="14" customFormat="1" ht="12">
      <c r="A203" s="14"/>
      <c r="B203" s="245"/>
      <c r="C203" s="246"/>
      <c r="D203" s="230" t="s">
        <v>163</v>
      </c>
      <c r="E203" s="247" t="s">
        <v>19</v>
      </c>
      <c r="F203" s="248" t="s">
        <v>1342</v>
      </c>
      <c r="G203" s="246"/>
      <c r="H203" s="249">
        <v>0.2</v>
      </c>
      <c r="I203" s="250"/>
      <c r="J203" s="246"/>
      <c r="K203" s="246"/>
      <c r="L203" s="251"/>
      <c r="M203" s="252"/>
      <c r="N203" s="253"/>
      <c r="O203" s="253"/>
      <c r="P203" s="253"/>
      <c r="Q203" s="253"/>
      <c r="R203" s="253"/>
      <c r="S203" s="253"/>
      <c r="T203" s="25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5" t="s">
        <v>163</v>
      </c>
      <c r="AU203" s="255" t="s">
        <v>81</v>
      </c>
      <c r="AV203" s="14" t="s">
        <v>81</v>
      </c>
      <c r="AW203" s="14" t="s">
        <v>36</v>
      </c>
      <c r="AX203" s="14" t="s">
        <v>73</v>
      </c>
      <c r="AY203" s="255" t="s">
        <v>152</v>
      </c>
    </row>
    <row r="204" spans="1:51" s="15" customFormat="1" ht="12">
      <c r="A204" s="15"/>
      <c r="B204" s="256"/>
      <c r="C204" s="257"/>
      <c r="D204" s="230" t="s">
        <v>163</v>
      </c>
      <c r="E204" s="258" t="s">
        <v>19</v>
      </c>
      <c r="F204" s="259" t="s">
        <v>167</v>
      </c>
      <c r="G204" s="257"/>
      <c r="H204" s="260">
        <v>0.2</v>
      </c>
      <c r="I204" s="261"/>
      <c r="J204" s="257"/>
      <c r="K204" s="257"/>
      <c r="L204" s="262"/>
      <c r="M204" s="263"/>
      <c r="N204" s="264"/>
      <c r="O204" s="264"/>
      <c r="P204" s="264"/>
      <c r="Q204" s="264"/>
      <c r="R204" s="264"/>
      <c r="S204" s="264"/>
      <c r="T204" s="26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266" t="s">
        <v>163</v>
      </c>
      <c r="AU204" s="266" t="s">
        <v>81</v>
      </c>
      <c r="AV204" s="15" t="s">
        <v>159</v>
      </c>
      <c r="AW204" s="15" t="s">
        <v>36</v>
      </c>
      <c r="AX204" s="15" t="s">
        <v>79</v>
      </c>
      <c r="AY204" s="266" t="s">
        <v>152</v>
      </c>
    </row>
    <row r="205" spans="1:65" s="2" customFormat="1" ht="14.4" customHeight="1">
      <c r="A205" s="40"/>
      <c r="B205" s="41"/>
      <c r="C205" s="217" t="s">
        <v>283</v>
      </c>
      <c r="D205" s="217" t="s">
        <v>154</v>
      </c>
      <c r="E205" s="218" t="s">
        <v>879</v>
      </c>
      <c r="F205" s="219" t="s">
        <v>880</v>
      </c>
      <c r="G205" s="220" t="s">
        <v>183</v>
      </c>
      <c r="H205" s="221">
        <v>0.005</v>
      </c>
      <c r="I205" s="222"/>
      <c r="J205" s="223">
        <f>ROUND(I205*H205,2)</f>
        <v>0</v>
      </c>
      <c r="K205" s="219" t="s">
        <v>158</v>
      </c>
      <c r="L205" s="46"/>
      <c r="M205" s="224" t="s">
        <v>19</v>
      </c>
      <c r="N205" s="225" t="s">
        <v>44</v>
      </c>
      <c r="O205" s="86"/>
      <c r="P205" s="226">
        <f>O205*H205</f>
        <v>0</v>
      </c>
      <c r="Q205" s="226">
        <v>0</v>
      </c>
      <c r="R205" s="226">
        <f>Q205*H205</f>
        <v>0</v>
      </c>
      <c r="S205" s="226">
        <v>0</v>
      </c>
      <c r="T205" s="227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28" t="s">
        <v>159</v>
      </c>
      <c r="AT205" s="228" t="s">
        <v>154</v>
      </c>
      <c r="AU205" s="228" t="s">
        <v>81</v>
      </c>
      <c r="AY205" s="19" t="s">
        <v>152</v>
      </c>
      <c r="BE205" s="229">
        <f>IF(N205="základní",J205,0)</f>
        <v>0</v>
      </c>
      <c r="BF205" s="229">
        <f>IF(N205="snížená",J205,0)</f>
        <v>0</v>
      </c>
      <c r="BG205" s="229">
        <f>IF(N205="zákl. přenesená",J205,0)</f>
        <v>0</v>
      </c>
      <c r="BH205" s="229">
        <f>IF(N205="sníž. přenesená",J205,0)</f>
        <v>0</v>
      </c>
      <c r="BI205" s="229">
        <f>IF(N205="nulová",J205,0)</f>
        <v>0</v>
      </c>
      <c r="BJ205" s="19" t="s">
        <v>79</v>
      </c>
      <c r="BK205" s="229">
        <f>ROUND(I205*H205,2)</f>
        <v>0</v>
      </c>
      <c r="BL205" s="19" t="s">
        <v>159</v>
      </c>
      <c r="BM205" s="228" t="s">
        <v>1343</v>
      </c>
    </row>
    <row r="206" spans="1:47" s="2" customFormat="1" ht="12">
      <c r="A206" s="40"/>
      <c r="B206" s="41"/>
      <c r="C206" s="42"/>
      <c r="D206" s="230" t="s">
        <v>161</v>
      </c>
      <c r="E206" s="42"/>
      <c r="F206" s="231" t="s">
        <v>882</v>
      </c>
      <c r="G206" s="42"/>
      <c r="H206" s="42"/>
      <c r="I206" s="232"/>
      <c r="J206" s="42"/>
      <c r="K206" s="42"/>
      <c r="L206" s="46"/>
      <c r="M206" s="233"/>
      <c r="N206" s="234"/>
      <c r="O206" s="86"/>
      <c r="P206" s="86"/>
      <c r="Q206" s="86"/>
      <c r="R206" s="86"/>
      <c r="S206" s="86"/>
      <c r="T206" s="87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T206" s="19" t="s">
        <v>161</v>
      </c>
      <c r="AU206" s="19" t="s">
        <v>81</v>
      </c>
    </row>
    <row r="207" spans="1:51" s="13" customFormat="1" ht="12">
      <c r="A207" s="13"/>
      <c r="B207" s="235"/>
      <c r="C207" s="236"/>
      <c r="D207" s="230" t="s">
        <v>163</v>
      </c>
      <c r="E207" s="237" t="s">
        <v>19</v>
      </c>
      <c r="F207" s="238" t="s">
        <v>803</v>
      </c>
      <c r="G207" s="236"/>
      <c r="H207" s="237" t="s">
        <v>19</v>
      </c>
      <c r="I207" s="239"/>
      <c r="J207" s="236"/>
      <c r="K207" s="236"/>
      <c r="L207" s="240"/>
      <c r="M207" s="241"/>
      <c r="N207" s="242"/>
      <c r="O207" s="242"/>
      <c r="P207" s="242"/>
      <c r="Q207" s="242"/>
      <c r="R207" s="242"/>
      <c r="S207" s="242"/>
      <c r="T207" s="24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4" t="s">
        <v>163</v>
      </c>
      <c r="AU207" s="244" t="s">
        <v>81</v>
      </c>
      <c r="AV207" s="13" t="s">
        <v>79</v>
      </c>
      <c r="AW207" s="13" t="s">
        <v>36</v>
      </c>
      <c r="AX207" s="13" t="s">
        <v>73</v>
      </c>
      <c r="AY207" s="244" t="s">
        <v>152</v>
      </c>
    </row>
    <row r="208" spans="1:51" s="13" customFormat="1" ht="12">
      <c r="A208" s="13"/>
      <c r="B208" s="235"/>
      <c r="C208" s="236"/>
      <c r="D208" s="230" t="s">
        <v>163</v>
      </c>
      <c r="E208" s="237" t="s">
        <v>19</v>
      </c>
      <c r="F208" s="238" t="s">
        <v>1377</v>
      </c>
      <c r="G208" s="236"/>
      <c r="H208" s="237" t="s">
        <v>19</v>
      </c>
      <c r="I208" s="239"/>
      <c r="J208" s="236"/>
      <c r="K208" s="236"/>
      <c r="L208" s="240"/>
      <c r="M208" s="241"/>
      <c r="N208" s="242"/>
      <c r="O208" s="242"/>
      <c r="P208" s="242"/>
      <c r="Q208" s="242"/>
      <c r="R208" s="242"/>
      <c r="S208" s="242"/>
      <c r="T208" s="24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4" t="s">
        <v>163</v>
      </c>
      <c r="AU208" s="244" t="s">
        <v>81</v>
      </c>
      <c r="AV208" s="13" t="s">
        <v>79</v>
      </c>
      <c r="AW208" s="13" t="s">
        <v>36</v>
      </c>
      <c r="AX208" s="13" t="s">
        <v>73</v>
      </c>
      <c r="AY208" s="244" t="s">
        <v>152</v>
      </c>
    </row>
    <row r="209" spans="1:51" s="14" customFormat="1" ht="12">
      <c r="A209" s="14"/>
      <c r="B209" s="245"/>
      <c r="C209" s="246"/>
      <c r="D209" s="230" t="s">
        <v>163</v>
      </c>
      <c r="E209" s="247" t="s">
        <v>19</v>
      </c>
      <c r="F209" s="248" t="s">
        <v>883</v>
      </c>
      <c r="G209" s="246"/>
      <c r="H209" s="249">
        <v>0.1</v>
      </c>
      <c r="I209" s="250"/>
      <c r="J209" s="246"/>
      <c r="K209" s="246"/>
      <c r="L209" s="251"/>
      <c r="M209" s="252"/>
      <c r="N209" s="253"/>
      <c r="O209" s="253"/>
      <c r="P209" s="253"/>
      <c r="Q209" s="253"/>
      <c r="R209" s="253"/>
      <c r="S209" s="253"/>
      <c r="T209" s="25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55" t="s">
        <v>163</v>
      </c>
      <c r="AU209" s="255" t="s">
        <v>81</v>
      </c>
      <c r="AV209" s="14" t="s">
        <v>81</v>
      </c>
      <c r="AW209" s="14" t="s">
        <v>36</v>
      </c>
      <c r="AX209" s="14" t="s">
        <v>73</v>
      </c>
      <c r="AY209" s="255" t="s">
        <v>152</v>
      </c>
    </row>
    <row r="210" spans="1:51" s="16" customFormat="1" ht="12">
      <c r="A210" s="16"/>
      <c r="B210" s="281"/>
      <c r="C210" s="282"/>
      <c r="D210" s="230" t="s">
        <v>163</v>
      </c>
      <c r="E210" s="283" t="s">
        <v>19</v>
      </c>
      <c r="F210" s="284" t="s">
        <v>741</v>
      </c>
      <c r="G210" s="282"/>
      <c r="H210" s="285">
        <v>0.1</v>
      </c>
      <c r="I210" s="286"/>
      <c r="J210" s="282"/>
      <c r="K210" s="282"/>
      <c r="L210" s="287"/>
      <c r="M210" s="288"/>
      <c r="N210" s="289"/>
      <c r="O210" s="289"/>
      <c r="P210" s="289"/>
      <c r="Q210" s="289"/>
      <c r="R210" s="289"/>
      <c r="S210" s="289"/>
      <c r="T210" s="290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T210" s="291" t="s">
        <v>163</v>
      </c>
      <c r="AU210" s="291" t="s">
        <v>81</v>
      </c>
      <c r="AV210" s="16" t="s">
        <v>92</v>
      </c>
      <c r="AW210" s="16" t="s">
        <v>36</v>
      </c>
      <c r="AX210" s="16" t="s">
        <v>73</v>
      </c>
      <c r="AY210" s="291" t="s">
        <v>152</v>
      </c>
    </row>
    <row r="211" spans="1:51" s="13" customFormat="1" ht="12">
      <c r="A211" s="13"/>
      <c r="B211" s="235"/>
      <c r="C211" s="236"/>
      <c r="D211" s="230" t="s">
        <v>163</v>
      </c>
      <c r="E211" s="237" t="s">
        <v>19</v>
      </c>
      <c r="F211" s="238" t="s">
        <v>1344</v>
      </c>
      <c r="G211" s="236"/>
      <c r="H211" s="237" t="s">
        <v>19</v>
      </c>
      <c r="I211" s="239"/>
      <c r="J211" s="236"/>
      <c r="K211" s="236"/>
      <c r="L211" s="240"/>
      <c r="M211" s="241"/>
      <c r="N211" s="242"/>
      <c r="O211" s="242"/>
      <c r="P211" s="242"/>
      <c r="Q211" s="242"/>
      <c r="R211" s="242"/>
      <c r="S211" s="242"/>
      <c r="T211" s="24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4" t="s">
        <v>163</v>
      </c>
      <c r="AU211" s="244" t="s">
        <v>81</v>
      </c>
      <c r="AV211" s="13" t="s">
        <v>79</v>
      </c>
      <c r="AW211" s="13" t="s">
        <v>36</v>
      </c>
      <c r="AX211" s="13" t="s">
        <v>73</v>
      </c>
      <c r="AY211" s="244" t="s">
        <v>152</v>
      </c>
    </row>
    <row r="212" spans="1:51" s="14" customFormat="1" ht="12">
      <c r="A212" s="14"/>
      <c r="B212" s="245"/>
      <c r="C212" s="246"/>
      <c r="D212" s="230" t="s">
        <v>163</v>
      </c>
      <c r="E212" s="247" t="s">
        <v>19</v>
      </c>
      <c r="F212" s="248" t="s">
        <v>1373</v>
      </c>
      <c r="G212" s="246"/>
      <c r="H212" s="249">
        <v>0.005</v>
      </c>
      <c r="I212" s="250"/>
      <c r="J212" s="246"/>
      <c r="K212" s="246"/>
      <c r="L212" s="251"/>
      <c r="M212" s="252"/>
      <c r="N212" s="253"/>
      <c r="O212" s="253"/>
      <c r="P212" s="253"/>
      <c r="Q212" s="253"/>
      <c r="R212" s="253"/>
      <c r="S212" s="253"/>
      <c r="T212" s="25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55" t="s">
        <v>163</v>
      </c>
      <c r="AU212" s="255" t="s">
        <v>81</v>
      </c>
      <c r="AV212" s="14" t="s">
        <v>81</v>
      </c>
      <c r="AW212" s="14" t="s">
        <v>36</v>
      </c>
      <c r="AX212" s="14" t="s">
        <v>79</v>
      </c>
      <c r="AY212" s="255" t="s">
        <v>152</v>
      </c>
    </row>
    <row r="213" spans="1:65" s="2" customFormat="1" ht="14.4" customHeight="1">
      <c r="A213" s="40"/>
      <c r="B213" s="41"/>
      <c r="C213" s="267" t="s">
        <v>7</v>
      </c>
      <c r="D213" s="267" t="s">
        <v>360</v>
      </c>
      <c r="E213" s="268" t="s">
        <v>875</v>
      </c>
      <c r="F213" s="269" t="s">
        <v>876</v>
      </c>
      <c r="G213" s="270" t="s">
        <v>183</v>
      </c>
      <c r="H213" s="271">
        <v>0.005</v>
      </c>
      <c r="I213" s="272"/>
      <c r="J213" s="273">
        <f>ROUND(I213*H213,2)</f>
        <v>0</v>
      </c>
      <c r="K213" s="269" t="s">
        <v>158</v>
      </c>
      <c r="L213" s="274"/>
      <c r="M213" s="275" t="s">
        <v>19</v>
      </c>
      <c r="N213" s="276" t="s">
        <v>44</v>
      </c>
      <c r="O213" s="86"/>
      <c r="P213" s="226">
        <f>O213*H213</f>
        <v>0</v>
      </c>
      <c r="Q213" s="226">
        <v>0</v>
      </c>
      <c r="R213" s="226">
        <f>Q213*H213</f>
        <v>0</v>
      </c>
      <c r="S213" s="226">
        <v>0</v>
      </c>
      <c r="T213" s="227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28" t="s">
        <v>216</v>
      </c>
      <c r="AT213" s="228" t="s">
        <v>360</v>
      </c>
      <c r="AU213" s="228" t="s">
        <v>81</v>
      </c>
      <c r="AY213" s="19" t="s">
        <v>152</v>
      </c>
      <c r="BE213" s="229">
        <f>IF(N213="základní",J213,0)</f>
        <v>0</v>
      </c>
      <c r="BF213" s="229">
        <f>IF(N213="snížená",J213,0)</f>
        <v>0</v>
      </c>
      <c r="BG213" s="229">
        <f>IF(N213="zákl. přenesená",J213,0)</f>
        <v>0</v>
      </c>
      <c r="BH213" s="229">
        <f>IF(N213="sníž. přenesená",J213,0)</f>
        <v>0</v>
      </c>
      <c r="BI213" s="229">
        <f>IF(N213="nulová",J213,0)</f>
        <v>0</v>
      </c>
      <c r="BJ213" s="19" t="s">
        <v>79</v>
      </c>
      <c r="BK213" s="229">
        <f>ROUND(I213*H213,2)</f>
        <v>0</v>
      </c>
      <c r="BL213" s="19" t="s">
        <v>159</v>
      </c>
      <c r="BM213" s="228" t="s">
        <v>1346</v>
      </c>
    </row>
    <row r="214" spans="1:47" s="2" customFormat="1" ht="12">
      <c r="A214" s="40"/>
      <c r="B214" s="41"/>
      <c r="C214" s="42"/>
      <c r="D214" s="230" t="s">
        <v>161</v>
      </c>
      <c r="E214" s="42"/>
      <c r="F214" s="231" t="s">
        <v>876</v>
      </c>
      <c r="G214" s="42"/>
      <c r="H214" s="42"/>
      <c r="I214" s="232"/>
      <c r="J214" s="42"/>
      <c r="K214" s="42"/>
      <c r="L214" s="46"/>
      <c r="M214" s="233"/>
      <c r="N214" s="234"/>
      <c r="O214" s="86"/>
      <c r="P214" s="86"/>
      <c r="Q214" s="86"/>
      <c r="R214" s="86"/>
      <c r="S214" s="86"/>
      <c r="T214" s="87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T214" s="19" t="s">
        <v>161</v>
      </c>
      <c r="AU214" s="19" t="s">
        <v>81</v>
      </c>
    </row>
    <row r="215" spans="1:51" s="13" customFormat="1" ht="12">
      <c r="A215" s="13"/>
      <c r="B215" s="235"/>
      <c r="C215" s="236"/>
      <c r="D215" s="230" t="s">
        <v>163</v>
      </c>
      <c r="E215" s="237" t="s">
        <v>19</v>
      </c>
      <c r="F215" s="238" t="s">
        <v>878</v>
      </c>
      <c r="G215" s="236"/>
      <c r="H215" s="237" t="s">
        <v>19</v>
      </c>
      <c r="I215" s="239"/>
      <c r="J215" s="236"/>
      <c r="K215" s="236"/>
      <c r="L215" s="240"/>
      <c r="M215" s="241"/>
      <c r="N215" s="242"/>
      <c r="O215" s="242"/>
      <c r="P215" s="242"/>
      <c r="Q215" s="242"/>
      <c r="R215" s="242"/>
      <c r="S215" s="242"/>
      <c r="T215" s="24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4" t="s">
        <v>163</v>
      </c>
      <c r="AU215" s="244" t="s">
        <v>81</v>
      </c>
      <c r="AV215" s="13" t="s">
        <v>79</v>
      </c>
      <c r="AW215" s="13" t="s">
        <v>36</v>
      </c>
      <c r="AX215" s="13" t="s">
        <v>73</v>
      </c>
      <c r="AY215" s="244" t="s">
        <v>152</v>
      </c>
    </row>
    <row r="216" spans="1:51" s="14" customFormat="1" ht="12">
      <c r="A216" s="14"/>
      <c r="B216" s="245"/>
      <c r="C216" s="246"/>
      <c r="D216" s="230" t="s">
        <v>163</v>
      </c>
      <c r="E216" s="247" t="s">
        <v>19</v>
      </c>
      <c r="F216" s="248" t="s">
        <v>1374</v>
      </c>
      <c r="G216" s="246"/>
      <c r="H216" s="249">
        <v>0.005</v>
      </c>
      <c r="I216" s="250"/>
      <c r="J216" s="246"/>
      <c r="K216" s="246"/>
      <c r="L216" s="251"/>
      <c r="M216" s="252"/>
      <c r="N216" s="253"/>
      <c r="O216" s="253"/>
      <c r="P216" s="253"/>
      <c r="Q216" s="253"/>
      <c r="R216" s="253"/>
      <c r="S216" s="253"/>
      <c r="T216" s="25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55" t="s">
        <v>163</v>
      </c>
      <c r="AU216" s="255" t="s">
        <v>81</v>
      </c>
      <c r="AV216" s="14" t="s">
        <v>81</v>
      </c>
      <c r="AW216" s="14" t="s">
        <v>36</v>
      </c>
      <c r="AX216" s="14" t="s">
        <v>79</v>
      </c>
      <c r="AY216" s="255" t="s">
        <v>152</v>
      </c>
    </row>
    <row r="217" spans="1:65" s="2" customFormat="1" ht="14.4" customHeight="1">
      <c r="A217" s="40"/>
      <c r="B217" s="41"/>
      <c r="C217" s="217" t="s">
        <v>301</v>
      </c>
      <c r="D217" s="217" t="s">
        <v>154</v>
      </c>
      <c r="E217" s="218" t="s">
        <v>884</v>
      </c>
      <c r="F217" s="219" t="s">
        <v>885</v>
      </c>
      <c r="G217" s="220" t="s">
        <v>183</v>
      </c>
      <c r="H217" s="221">
        <v>0.005</v>
      </c>
      <c r="I217" s="222"/>
      <c r="J217" s="223">
        <f>ROUND(I217*H217,2)</f>
        <v>0</v>
      </c>
      <c r="K217" s="219" t="s">
        <v>158</v>
      </c>
      <c r="L217" s="46"/>
      <c r="M217" s="224" t="s">
        <v>19</v>
      </c>
      <c r="N217" s="225" t="s">
        <v>44</v>
      </c>
      <c r="O217" s="86"/>
      <c r="P217" s="226">
        <f>O217*H217</f>
        <v>0</v>
      </c>
      <c r="Q217" s="226">
        <v>0</v>
      </c>
      <c r="R217" s="226">
        <f>Q217*H217</f>
        <v>0</v>
      </c>
      <c r="S217" s="226">
        <v>0</v>
      </c>
      <c r="T217" s="227">
        <f>S217*H217</f>
        <v>0</v>
      </c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R217" s="228" t="s">
        <v>159</v>
      </c>
      <c r="AT217" s="228" t="s">
        <v>154</v>
      </c>
      <c r="AU217" s="228" t="s">
        <v>81</v>
      </c>
      <c r="AY217" s="19" t="s">
        <v>152</v>
      </c>
      <c r="BE217" s="229">
        <f>IF(N217="základní",J217,0)</f>
        <v>0</v>
      </c>
      <c r="BF217" s="229">
        <f>IF(N217="snížená",J217,0)</f>
        <v>0</v>
      </c>
      <c r="BG217" s="229">
        <f>IF(N217="zákl. přenesená",J217,0)</f>
        <v>0</v>
      </c>
      <c r="BH217" s="229">
        <f>IF(N217="sníž. přenesená",J217,0)</f>
        <v>0</v>
      </c>
      <c r="BI217" s="229">
        <f>IF(N217="nulová",J217,0)</f>
        <v>0</v>
      </c>
      <c r="BJ217" s="19" t="s">
        <v>79</v>
      </c>
      <c r="BK217" s="229">
        <f>ROUND(I217*H217,2)</f>
        <v>0</v>
      </c>
      <c r="BL217" s="19" t="s">
        <v>159</v>
      </c>
      <c r="BM217" s="228" t="s">
        <v>1347</v>
      </c>
    </row>
    <row r="218" spans="1:47" s="2" customFormat="1" ht="12">
      <c r="A218" s="40"/>
      <c r="B218" s="41"/>
      <c r="C218" s="42"/>
      <c r="D218" s="230" t="s">
        <v>161</v>
      </c>
      <c r="E218" s="42"/>
      <c r="F218" s="231" t="s">
        <v>887</v>
      </c>
      <c r="G218" s="42"/>
      <c r="H218" s="42"/>
      <c r="I218" s="232"/>
      <c r="J218" s="42"/>
      <c r="K218" s="42"/>
      <c r="L218" s="46"/>
      <c r="M218" s="233"/>
      <c r="N218" s="234"/>
      <c r="O218" s="86"/>
      <c r="P218" s="86"/>
      <c r="Q218" s="86"/>
      <c r="R218" s="86"/>
      <c r="S218" s="86"/>
      <c r="T218" s="87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T218" s="19" t="s">
        <v>161</v>
      </c>
      <c r="AU218" s="19" t="s">
        <v>81</v>
      </c>
    </row>
    <row r="219" spans="1:51" s="13" customFormat="1" ht="12">
      <c r="A219" s="13"/>
      <c r="B219" s="235"/>
      <c r="C219" s="236"/>
      <c r="D219" s="230" t="s">
        <v>163</v>
      </c>
      <c r="E219" s="237" t="s">
        <v>19</v>
      </c>
      <c r="F219" s="238" t="s">
        <v>878</v>
      </c>
      <c r="G219" s="236"/>
      <c r="H219" s="237" t="s">
        <v>19</v>
      </c>
      <c r="I219" s="239"/>
      <c r="J219" s="236"/>
      <c r="K219" s="236"/>
      <c r="L219" s="240"/>
      <c r="M219" s="241"/>
      <c r="N219" s="242"/>
      <c r="O219" s="242"/>
      <c r="P219" s="242"/>
      <c r="Q219" s="242"/>
      <c r="R219" s="242"/>
      <c r="S219" s="242"/>
      <c r="T219" s="24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4" t="s">
        <v>163</v>
      </c>
      <c r="AU219" s="244" t="s">
        <v>81</v>
      </c>
      <c r="AV219" s="13" t="s">
        <v>79</v>
      </c>
      <c r="AW219" s="13" t="s">
        <v>36</v>
      </c>
      <c r="AX219" s="13" t="s">
        <v>73</v>
      </c>
      <c r="AY219" s="244" t="s">
        <v>152</v>
      </c>
    </row>
    <row r="220" spans="1:51" s="14" customFormat="1" ht="12">
      <c r="A220" s="14"/>
      <c r="B220" s="245"/>
      <c r="C220" s="246"/>
      <c r="D220" s="230" t="s">
        <v>163</v>
      </c>
      <c r="E220" s="247" t="s">
        <v>19</v>
      </c>
      <c r="F220" s="248" t="s">
        <v>1374</v>
      </c>
      <c r="G220" s="246"/>
      <c r="H220" s="249">
        <v>0.005</v>
      </c>
      <c r="I220" s="250"/>
      <c r="J220" s="246"/>
      <c r="K220" s="246"/>
      <c r="L220" s="251"/>
      <c r="M220" s="252"/>
      <c r="N220" s="253"/>
      <c r="O220" s="253"/>
      <c r="P220" s="253"/>
      <c r="Q220" s="253"/>
      <c r="R220" s="253"/>
      <c r="S220" s="253"/>
      <c r="T220" s="25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55" t="s">
        <v>163</v>
      </c>
      <c r="AU220" s="255" t="s">
        <v>81</v>
      </c>
      <c r="AV220" s="14" t="s">
        <v>81</v>
      </c>
      <c r="AW220" s="14" t="s">
        <v>36</v>
      </c>
      <c r="AX220" s="14" t="s">
        <v>79</v>
      </c>
      <c r="AY220" s="255" t="s">
        <v>152</v>
      </c>
    </row>
    <row r="221" spans="1:65" s="2" customFormat="1" ht="14.4" customHeight="1">
      <c r="A221" s="40"/>
      <c r="B221" s="41"/>
      <c r="C221" s="217" t="s">
        <v>306</v>
      </c>
      <c r="D221" s="217" t="s">
        <v>154</v>
      </c>
      <c r="E221" s="218" t="s">
        <v>888</v>
      </c>
      <c r="F221" s="219" t="s">
        <v>889</v>
      </c>
      <c r="G221" s="220" t="s">
        <v>183</v>
      </c>
      <c r="H221" s="221">
        <v>0.025</v>
      </c>
      <c r="I221" s="222"/>
      <c r="J221" s="223">
        <f>ROUND(I221*H221,2)</f>
        <v>0</v>
      </c>
      <c r="K221" s="219" t="s">
        <v>158</v>
      </c>
      <c r="L221" s="46"/>
      <c r="M221" s="224" t="s">
        <v>19</v>
      </c>
      <c r="N221" s="225" t="s">
        <v>44</v>
      </c>
      <c r="O221" s="86"/>
      <c r="P221" s="226">
        <f>O221*H221</f>
        <v>0</v>
      </c>
      <c r="Q221" s="226">
        <v>0</v>
      </c>
      <c r="R221" s="226">
        <f>Q221*H221</f>
        <v>0</v>
      </c>
      <c r="S221" s="226">
        <v>0</v>
      </c>
      <c r="T221" s="227">
        <f>S221*H221</f>
        <v>0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228" t="s">
        <v>159</v>
      </c>
      <c r="AT221" s="228" t="s">
        <v>154</v>
      </c>
      <c r="AU221" s="228" t="s">
        <v>81</v>
      </c>
      <c r="AY221" s="19" t="s">
        <v>152</v>
      </c>
      <c r="BE221" s="229">
        <f>IF(N221="základní",J221,0)</f>
        <v>0</v>
      </c>
      <c r="BF221" s="229">
        <f>IF(N221="snížená",J221,0)</f>
        <v>0</v>
      </c>
      <c r="BG221" s="229">
        <f>IF(N221="zákl. přenesená",J221,0)</f>
        <v>0</v>
      </c>
      <c r="BH221" s="229">
        <f>IF(N221="sníž. přenesená",J221,0)</f>
        <v>0</v>
      </c>
      <c r="BI221" s="229">
        <f>IF(N221="nulová",J221,0)</f>
        <v>0</v>
      </c>
      <c r="BJ221" s="19" t="s">
        <v>79</v>
      </c>
      <c r="BK221" s="229">
        <f>ROUND(I221*H221,2)</f>
        <v>0</v>
      </c>
      <c r="BL221" s="19" t="s">
        <v>159</v>
      </c>
      <c r="BM221" s="228" t="s">
        <v>1348</v>
      </c>
    </row>
    <row r="222" spans="1:47" s="2" customFormat="1" ht="12">
      <c r="A222" s="40"/>
      <c r="B222" s="41"/>
      <c r="C222" s="42"/>
      <c r="D222" s="230" t="s">
        <v>161</v>
      </c>
      <c r="E222" s="42"/>
      <c r="F222" s="231" t="s">
        <v>891</v>
      </c>
      <c r="G222" s="42"/>
      <c r="H222" s="42"/>
      <c r="I222" s="232"/>
      <c r="J222" s="42"/>
      <c r="K222" s="42"/>
      <c r="L222" s="46"/>
      <c r="M222" s="233"/>
      <c r="N222" s="234"/>
      <c r="O222" s="86"/>
      <c r="P222" s="86"/>
      <c r="Q222" s="86"/>
      <c r="R222" s="86"/>
      <c r="S222" s="86"/>
      <c r="T222" s="87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T222" s="19" t="s">
        <v>161</v>
      </c>
      <c r="AU222" s="19" t="s">
        <v>81</v>
      </c>
    </row>
    <row r="223" spans="1:51" s="13" customFormat="1" ht="12">
      <c r="A223" s="13"/>
      <c r="B223" s="235"/>
      <c r="C223" s="236"/>
      <c r="D223" s="230" t="s">
        <v>163</v>
      </c>
      <c r="E223" s="237" t="s">
        <v>19</v>
      </c>
      <c r="F223" s="238" t="s">
        <v>892</v>
      </c>
      <c r="G223" s="236"/>
      <c r="H223" s="237" t="s">
        <v>19</v>
      </c>
      <c r="I223" s="239"/>
      <c r="J223" s="236"/>
      <c r="K223" s="236"/>
      <c r="L223" s="240"/>
      <c r="M223" s="241"/>
      <c r="N223" s="242"/>
      <c r="O223" s="242"/>
      <c r="P223" s="242"/>
      <c r="Q223" s="242"/>
      <c r="R223" s="242"/>
      <c r="S223" s="242"/>
      <c r="T223" s="24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4" t="s">
        <v>163</v>
      </c>
      <c r="AU223" s="244" t="s">
        <v>81</v>
      </c>
      <c r="AV223" s="13" t="s">
        <v>79</v>
      </c>
      <c r="AW223" s="13" t="s">
        <v>36</v>
      </c>
      <c r="AX223" s="13" t="s">
        <v>73</v>
      </c>
      <c r="AY223" s="244" t="s">
        <v>152</v>
      </c>
    </row>
    <row r="224" spans="1:51" s="14" customFormat="1" ht="12">
      <c r="A224" s="14"/>
      <c r="B224" s="245"/>
      <c r="C224" s="246"/>
      <c r="D224" s="230" t="s">
        <v>163</v>
      </c>
      <c r="E224" s="247" t="s">
        <v>19</v>
      </c>
      <c r="F224" s="248" t="s">
        <v>1375</v>
      </c>
      <c r="G224" s="246"/>
      <c r="H224" s="249">
        <v>0.025</v>
      </c>
      <c r="I224" s="250"/>
      <c r="J224" s="246"/>
      <c r="K224" s="246"/>
      <c r="L224" s="251"/>
      <c r="M224" s="252"/>
      <c r="N224" s="253"/>
      <c r="O224" s="253"/>
      <c r="P224" s="253"/>
      <c r="Q224" s="253"/>
      <c r="R224" s="253"/>
      <c r="S224" s="253"/>
      <c r="T224" s="25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55" t="s">
        <v>163</v>
      </c>
      <c r="AU224" s="255" t="s">
        <v>81</v>
      </c>
      <c r="AV224" s="14" t="s">
        <v>81</v>
      </c>
      <c r="AW224" s="14" t="s">
        <v>36</v>
      </c>
      <c r="AX224" s="14" t="s">
        <v>79</v>
      </c>
      <c r="AY224" s="255" t="s">
        <v>152</v>
      </c>
    </row>
    <row r="225" spans="1:63" s="12" customFormat="1" ht="22.8" customHeight="1">
      <c r="A225" s="12"/>
      <c r="B225" s="201"/>
      <c r="C225" s="202"/>
      <c r="D225" s="203" t="s">
        <v>72</v>
      </c>
      <c r="E225" s="215" t="s">
        <v>573</v>
      </c>
      <c r="F225" s="215" t="s">
        <v>574</v>
      </c>
      <c r="G225" s="202"/>
      <c r="H225" s="202"/>
      <c r="I225" s="205"/>
      <c r="J225" s="216">
        <f>BK225</f>
        <v>0</v>
      </c>
      <c r="K225" s="202"/>
      <c r="L225" s="207"/>
      <c r="M225" s="208"/>
      <c r="N225" s="209"/>
      <c r="O225" s="209"/>
      <c r="P225" s="210">
        <f>SUM(P226:P228)</f>
        <v>0</v>
      </c>
      <c r="Q225" s="209"/>
      <c r="R225" s="210">
        <f>SUM(R226:R228)</f>
        <v>0</v>
      </c>
      <c r="S225" s="209"/>
      <c r="T225" s="211">
        <f>SUM(T226:T228)</f>
        <v>0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R225" s="212" t="s">
        <v>79</v>
      </c>
      <c r="AT225" s="213" t="s">
        <v>72</v>
      </c>
      <c r="AU225" s="213" t="s">
        <v>79</v>
      </c>
      <c r="AY225" s="212" t="s">
        <v>152</v>
      </c>
      <c r="BK225" s="214">
        <f>SUM(BK226:BK228)</f>
        <v>0</v>
      </c>
    </row>
    <row r="226" spans="1:65" s="2" customFormat="1" ht="14.4" customHeight="1">
      <c r="A226" s="40"/>
      <c r="B226" s="41"/>
      <c r="C226" s="217" t="s">
        <v>314</v>
      </c>
      <c r="D226" s="217" t="s">
        <v>154</v>
      </c>
      <c r="E226" s="218" t="s">
        <v>1350</v>
      </c>
      <c r="F226" s="219" t="s">
        <v>1351</v>
      </c>
      <c r="G226" s="220" t="s">
        <v>294</v>
      </c>
      <c r="H226" s="221">
        <v>0.006</v>
      </c>
      <c r="I226" s="222"/>
      <c r="J226" s="223">
        <f>ROUND(I226*H226,2)</f>
        <v>0</v>
      </c>
      <c r="K226" s="219" t="s">
        <v>158</v>
      </c>
      <c r="L226" s="46"/>
      <c r="M226" s="224" t="s">
        <v>19</v>
      </c>
      <c r="N226" s="225" t="s">
        <v>44</v>
      </c>
      <c r="O226" s="86"/>
      <c r="P226" s="226">
        <f>O226*H226</f>
        <v>0</v>
      </c>
      <c r="Q226" s="226">
        <v>0</v>
      </c>
      <c r="R226" s="226">
        <f>Q226*H226</f>
        <v>0</v>
      </c>
      <c r="S226" s="226">
        <v>0</v>
      </c>
      <c r="T226" s="227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28" t="s">
        <v>159</v>
      </c>
      <c r="AT226" s="228" t="s">
        <v>154</v>
      </c>
      <c r="AU226" s="228" t="s">
        <v>81</v>
      </c>
      <c r="AY226" s="19" t="s">
        <v>152</v>
      </c>
      <c r="BE226" s="229">
        <f>IF(N226="základní",J226,0)</f>
        <v>0</v>
      </c>
      <c r="BF226" s="229">
        <f>IF(N226="snížená",J226,0)</f>
        <v>0</v>
      </c>
      <c r="BG226" s="229">
        <f>IF(N226="zákl. přenesená",J226,0)</f>
        <v>0</v>
      </c>
      <c r="BH226" s="229">
        <f>IF(N226="sníž. přenesená",J226,0)</f>
        <v>0</v>
      </c>
      <c r="BI226" s="229">
        <f>IF(N226="nulová",J226,0)</f>
        <v>0</v>
      </c>
      <c r="BJ226" s="19" t="s">
        <v>79</v>
      </c>
      <c r="BK226" s="229">
        <f>ROUND(I226*H226,2)</f>
        <v>0</v>
      </c>
      <c r="BL226" s="19" t="s">
        <v>159</v>
      </c>
      <c r="BM226" s="228" t="s">
        <v>1352</v>
      </c>
    </row>
    <row r="227" spans="1:47" s="2" customFormat="1" ht="12">
      <c r="A227" s="40"/>
      <c r="B227" s="41"/>
      <c r="C227" s="42"/>
      <c r="D227" s="230" t="s">
        <v>161</v>
      </c>
      <c r="E227" s="42"/>
      <c r="F227" s="231" t="s">
        <v>1353</v>
      </c>
      <c r="G227" s="42"/>
      <c r="H227" s="42"/>
      <c r="I227" s="232"/>
      <c r="J227" s="42"/>
      <c r="K227" s="42"/>
      <c r="L227" s="46"/>
      <c r="M227" s="233"/>
      <c r="N227" s="234"/>
      <c r="O227" s="86"/>
      <c r="P227" s="86"/>
      <c r="Q227" s="86"/>
      <c r="R227" s="86"/>
      <c r="S227" s="86"/>
      <c r="T227" s="87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T227" s="19" t="s">
        <v>161</v>
      </c>
      <c r="AU227" s="19" t="s">
        <v>81</v>
      </c>
    </row>
    <row r="228" spans="1:51" s="14" customFormat="1" ht="12">
      <c r="A228" s="14"/>
      <c r="B228" s="245"/>
      <c r="C228" s="246"/>
      <c r="D228" s="230" t="s">
        <v>163</v>
      </c>
      <c r="E228" s="247" t="s">
        <v>19</v>
      </c>
      <c r="F228" s="248" t="s">
        <v>1354</v>
      </c>
      <c r="G228" s="246"/>
      <c r="H228" s="249">
        <v>0.006</v>
      </c>
      <c r="I228" s="250"/>
      <c r="J228" s="246"/>
      <c r="K228" s="246"/>
      <c r="L228" s="251"/>
      <c r="M228" s="252"/>
      <c r="N228" s="253"/>
      <c r="O228" s="253"/>
      <c r="P228" s="253"/>
      <c r="Q228" s="253"/>
      <c r="R228" s="253"/>
      <c r="S228" s="253"/>
      <c r="T228" s="25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55" t="s">
        <v>163</v>
      </c>
      <c r="AU228" s="255" t="s">
        <v>81</v>
      </c>
      <c r="AV228" s="14" t="s">
        <v>81</v>
      </c>
      <c r="AW228" s="14" t="s">
        <v>36</v>
      </c>
      <c r="AX228" s="14" t="s">
        <v>79</v>
      </c>
      <c r="AY228" s="255" t="s">
        <v>152</v>
      </c>
    </row>
    <row r="229" spans="1:63" s="12" customFormat="1" ht="25.9" customHeight="1">
      <c r="A229" s="12"/>
      <c r="B229" s="201"/>
      <c r="C229" s="202"/>
      <c r="D229" s="203" t="s">
        <v>72</v>
      </c>
      <c r="E229" s="204" t="s">
        <v>1232</v>
      </c>
      <c r="F229" s="204" t="s">
        <v>1233</v>
      </c>
      <c r="G229" s="202"/>
      <c r="H229" s="202"/>
      <c r="I229" s="205"/>
      <c r="J229" s="206">
        <f>BK229</f>
        <v>0</v>
      </c>
      <c r="K229" s="202"/>
      <c r="L229" s="207"/>
      <c r="M229" s="208"/>
      <c r="N229" s="209"/>
      <c r="O229" s="209"/>
      <c r="P229" s="210">
        <f>P230</f>
        <v>0</v>
      </c>
      <c r="Q229" s="209"/>
      <c r="R229" s="210">
        <f>R230</f>
        <v>0.00022500000000000002</v>
      </c>
      <c r="S229" s="209"/>
      <c r="T229" s="211">
        <f>T230</f>
        <v>0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212" t="s">
        <v>81</v>
      </c>
      <c r="AT229" s="213" t="s">
        <v>72</v>
      </c>
      <c r="AU229" s="213" t="s">
        <v>73</v>
      </c>
      <c r="AY229" s="212" t="s">
        <v>152</v>
      </c>
      <c r="BK229" s="214">
        <f>BK230</f>
        <v>0</v>
      </c>
    </row>
    <row r="230" spans="1:63" s="12" customFormat="1" ht="22.8" customHeight="1">
      <c r="A230" s="12"/>
      <c r="B230" s="201"/>
      <c r="C230" s="202"/>
      <c r="D230" s="203" t="s">
        <v>72</v>
      </c>
      <c r="E230" s="215" t="s">
        <v>1234</v>
      </c>
      <c r="F230" s="215" t="s">
        <v>1235</v>
      </c>
      <c r="G230" s="202"/>
      <c r="H230" s="202"/>
      <c r="I230" s="205"/>
      <c r="J230" s="216">
        <f>BK230</f>
        <v>0</v>
      </c>
      <c r="K230" s="202"/>
      <c r="L230" s="207"/>
      <c r="M230" s="208"/>
      <c r="N230" s="209"/>
      <c r="O230" s="209"/>
      <c r="P230" s="210">
        <f>SUM(P231:P240)</f>
        <v>0</v>
      </c>
      <c r="Q230" s="209"/>
      <c r="R230" s="210">
        <f>SUM(R231:R240)</f>
        <v>0.00022500000000000002</v>
      </c>
      <c r="S230" s="209"/>
      <c r="T230" s="211">
        <f>SUM(T231:T240)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212" t="s">
        <v>79</v>
      </c>
      <c r="AT230" s="213" t="s">
        <v>72</v>
      </c>
      <c r="AU230" s="213" t="s">
        <v>79</v>
      </c>
      <c r="AY230" s="212" t="s">
        <v>152</v>
      </c>
      <c r="BK230" s="214">
        <f>SUM(BK231:BK240)</f>
        <v>0</v>
      </c>
    </row>
    <row r="231" spans="1:65" s="2" customFormat="1" ht="14.4" customHeight="1">
      <c r="A231" s="40"/>
      <c r="B231" s="41"/>
      <c r="C231" s="217" t="s">
        <v>323</v>
      </c>
      <c r="D231" s="217" t="s">
        <v>154</v>
      </c>
      <c r="E231" s="218" t="s">
        <v>1237</v>
      </c>
      <c r="F231" s="219" t="s">
        <v>1238</v>
      </c>
      <c r="G231" s="220" t="s">
        <v>381</v>
      </c>
      <c r="H231" s="221">
        <v>0.45</v>
      </c>
      <c r="I231" s="222"/>
      <c r="J231" s="223">
        <f>ROUND(I231*H231,2)</f>
        <v>0</v>
      </c>
      <c r="K231" s="219" t="s">
        <v>19</v>
      </c>
      <c r="L231" s="46"/>
      <c r="M231" s="224" t="s">
        <v>19</v>
      </c>
      <c r="N231" s="225" t="s">
        <v>44</v>
      </c>
      <c r="O231" s="86"/>
      <c r="P231" s="226">
        <f>O231*H231</f>
        <v>0</v>
      </c>
      <c r="Q231" s="226">
        <v>0.0005</v>
      </c>
      <c r="R231" s="226">
        <f>Q231*H231</f>
        <v>0.00022500000000000002</v>
      </c>
      <c r="S231" s="226">
        <v>0</v>
      </c>
      <c r="T231" s="227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28" t="s">
        <v>159</v>
      </c>
      <c r="AT231" s="228" t="s">
        <v>154</v>
      </c>
      <c r="AU231" s="228" t="s">
        <v>81</v>
      </c>
      <c r="AY231" s="19" t="s">
        <v>152</v>
      </c>
      <c r="BE231" s="229">
        <f>IF(N231="základní",J231,0)</f>
        <v>0</v>
      </c>
      <c r="BF231" s="229">
        <f>IF(N231="snížená",J231,0)</f>
        <v>0</v>
      </c>
      <c r="BG231" s="229">
        <f>IF(N231="zákl. přenesená",J231,0)</f>
        <v>0</v>
      </c>
      <c r="BH231" s="229">
        <f>IF(N231="sníž. přenesená",J231,0)</f>
        <v>0</v>
      </c>
      <c r="BI231" s="229">
        <f>IF(N231="nulová",J231,0)</f>
        <v>0</v>
      </c>
      <c r="BJ231" s="19" t="s">
        <v>79</v>
      </c>
      <c r="BK231" s="229">
        <f>ROUND(I231*H231,2)</f>
        <v>0</v>
      </c>
      <c r="BL231" s="19" t="s">
        <v>159</v>
      </c>
      <c r="BM231" s="228" t="s">
        <v>1355</v>
      </c>
    </row>
    <row r="232" spans="1:47" s="2" customFormat="1" ht="12">
      <c r="A232" s="40"/>
      <c r="B232" s="41"/>
      <c r="C232" s="42"/>
      <c r="D232" s="230" t="s">
        <v>161</v>
      </c>
      <c r="E232" s="42"/>
      <c r="F232" s="231" t="s">
        <v>1238</v>
      </c>
      <c r="G232" s="42"/>
      <c r="H232" s="42"/>
      <c r="I232" s="232"/>
      <c r="J232" s="42"/>
      <c r="K232" s="42"/>
      <c r="L232" s="46"/>
      <c r="M232" s="233"/>
      <c r="N232" s="234"/>
      <c r="O232" s="86"/>
      <c r="P232" s="86"/>
      <c r="Q232" s="86"/>
      <c r="R232" s="86"/>
      <c r="S232" s="86"/>
      <c r="T232" s="87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T232" s="19" t="s">
        <v>161</v>
      </c>
      <c r="AU232" s="19" t="s">
        <v>81</v>
      </c>
    </row>
    <row r="233" spans="1:51" s="13" customFormat="1" ht="12">
      <c r="A233" s="13"/>
      <c r="B233" s="235"/>
      <c r="C233" s="236"/>
      <c r="D233" s="230" t="s">
        <v>163</v>
      </c>
      <c r="E233" s="237" t="s">
        <v>19</v>
      </c>
      <c r="F233" s="238" t="s">
        <v>803</v>
      </c>
      <c r="G233" s="236"/>
      <c r="H233" s="237" t="s">
        <v>19</v>
      </c>
      <c r="I233" s="239"/>
      <c r="J233" s="236"/>
      <c r="K233" s="236"/>
      <c r="L233" s="240"/>
      <c r="M233" s="241"/>
      <c r="N233" s="242"/>
      <c r="O233" s="242"/>
      <c r="P233" s="242"/>
      <c r="Q233" s="242"/>
      <c r="R233" s="242"/>
      <c r="S233" s="242"/>
      <c r="T233" s="24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4" t="s">
        <v>163</v>
      </c>
      <c r="AU233" s="244" t="s">
        <v>81</v>
      </c>
      <c r="AV233" s="13" t="s">
        <v>79</v>
      </c>
      <c r="AW233" s="13" t="s">
        <v>36</v>
      </c>
      <c r="AX233" s="13" t="s">
        <v>73</v>
      </c>
      <c r="AY233" s="244" t="s">
        <v>152</v>
      </c>
    </row>
    <row r="234" spans="1:51" s="13" customFormat="1" ht="12">
      <c r="A234" s="13"/>
      <c r="B234" s="235"/>
      <c r="C234" s="236"/>
      <c r="D234" s="230" t="s">
        <v>163</v>
      </c>
      <c r="E234" s="237" t="s">
        <v>19</v>
      </c>
      <c r="F234" s="238" t="s">
        <v>1240</v>
      </c>
      <c r="G234" s="236"/>
      <c r="H234" s="237" t="s">
        <v>19</v>
      </c>
      <c r="I234" s="239"/>
      <c r="J234" s="236"/>
      <c r="K234" s="236"/>
      <c r="L234" s="240"/>
      <c r="M234" s="241"/>
      <c r="N234" s="242"/>
      <c r="O234" s="242"/>
      <c r="P234" s="242"/>
      <c r="Q234" s="242"/>
      <c r="R234" s="242"/>
      <c r="S234" s="242"/>
      <c r="T234" s="24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4" t="s">
        <v>163</v>
      </c>
      <c r="AU234" s="244" t="s">
        <v>81</v>
      </c>
      <c r="AV234" s="13" t="s">
        <v>79</v>
      </c>
      <c r="AW234" s="13" t="s">
        <v>36</v>
      </c>
      <c r="AX234" s="13" t="s">
        <v>73</v>
      </c>
      <c r="AY234" s="244" t="s">
        <v>152</v>
      </c>
    </row>
    <row r="235" spans="1:51" s="13" customFormat="1" ht="12">
      <c r="A235" s="13"/>
      <c r="B235" s="235"/>
      <c r="C235" s="236"/>
      <c r="D235" s="230" t="s">
        <v>163</v>
      </c>
      <c r="E235" s="237" t="s">
        <v>19</v>
      </c>
      <c r="F235" s="238" t="s">
        <v>1377</v>
      </c>
      <c r="G235" s="236"/>
      <c r="H235" s="237" t="s">
        <v>19</v>
      </c>
      <c r="I235" s="239"/>
      <c r="J235" s="236"/>
      <c r="K235" s="236"/>
      <c r="L235" s="240"/>
      <c r="M235" s="241"/>
      <c r="N235" s="242"/>
      <c r="O235" s="242"/>
      <c r="P235" s="242"/>
      <c r="Q235" s="242"/>
      <c r="R235" s="242"/>
      <c r="S235" s="242"/>
      <c r="T235" s="24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4" t="s">
        <v>163</v>
      </c>
      <c r="AU235" s="244" t="s">
        <v>81</v>
      </c>
      <c r="AV235" s="13" t="s">
        <v>79</v>
      </c>
      <c r="AW235" s="13" t="s">
        <v>36</v>
      </c>
      <c r="AX235" s="13" t="s">
        <v>73</v>
      </c>
      <c r="AY235" s="244" t="s">
        <v>152</v>
      </c>
    </row>
    <row r="236" spans="1:51" s="14" customFormat="1" ht="12">
      <c r="A236" s="14"/>
      <c r="B236" s="245"/>
      <c r="C236" s="246"/>
      <c r="D236" s="230" t="s">
        <v>163</v>
      </c>
      <c r="E236" s="247" t="s">
        <v>19</v>
      </c>
      <c r="F236" s="248" t="s">
        <v>1356</v>
      </c>
      <c r="G236" s="246"/>
      <c r="H236" s="249">
        <v>0.45</v>
      </c>
      <c r="I236" s="250"/>
      <c r="J236" s="246"/>
      <c r="K236" s="246"/>
      <c r="L236" s="251"/>
      <c r="M236" s="252"/>
      <c r="N236" s="253"/>
      <c r="O236" s="253"/>
      <c r="P236" s="253"/>
      <c r="Q236" s="253"/>
      <c r="R236" s="253"/>
      <c r="S236" s="253"/>
      <c r="T236" s="25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55" t="s">
        <v>163</v>
      </c>
      <c r="AU236" s="255" t="s">
        <v>81</v>
      </c>
      <c r="AV236" s="14" t="s">
        <v>81</v>
      </c>
      <c r="AW236" s="14" t="s">
        <v>36</v>
      </c>
      <c r="AX236" s="14" t="s">
        <v>73</v>
      </c>
      <c r="AY236" s="255" t="s">
        <v>152</v>
      </c>
    </row>
    <row r="237" spans="1:51" s="15" customFormat="1" ht="12">
      <c r="A237" s="15"/>
      <c r="B237" s="256"/>
      <c r="C237" s="257"/>
      <c r="D237" s="230" t="s">
        <v>163</v>
      </c>
      <c r="E237" s="258" t="s">
        <v>19</v>
      </c>
      <c r="F237" s="259" t="s">
        <v>167</v>
      </c>
      <c r="G237" s="257"/>
      <c r="H237" s="260">
        <v>0.45</v>
      </c>
      <c r="I237" s="261"/>
      <c r="J237" s="257"/>
      <c r="K237" s="257"/>
      <c r="L237" s="262"/>
      <c r="M237" s="263"/>
      <c r="N237" s="264"/>
      <c r="O237" s="264"/>
      <c r="P237" s="264"/>
      <c r="Q237" s="264"/>
      <c r="R237" s="264"/>
      <c r="S237" s="264"/>
      <c r="T237" s="26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T237" s="266" t="s">
        <v>163</v>
      </c>
      <c r="AU237" s="266" t="s">
        <v>81</v>
      </c>
      <c r="AV237" s="15" t="s">
        <v>159</v>
      </c>
      <c r="AW237" s="15" t="s">
        <v>36</v>
      </c>
      <c r="AX237" s="15" t="s">
        <v>79</v>
      </c>
      <c r="AY237" s="266" t="s">
        <v>152</v>
      </c>
    </row>
    <row r="238" spans="1:65" s="2" customFormat="1" ht="14.4" customHeight="1">
      <c r="A238" s="40"/>
      <c r="B238" s="41"/>
      <c r="C238" s="217" t="s">
        <v>333</v>
      </c>
      <c r="D238" s="217" t="s">
        <v>154</v>
      </c>
      <c r="E238" s="218" t="s">
        <v>1243</v>
      </c>
      <c r="F238" s="219" t="s">
        <v>1244</v>
      </c>
      <c r="G238" s="220" t="s">
        <v>294</v>
      </c>
      <c r="H238" s="221">
        <v>0.001</v>
      </c>
      <c r="I238" s="222"/>
      <c r="J238" s="223">
        <f>ROUND(I238*H238,2)</f>
        <v>0</v>
      </c>
      <c r="K238" s="219" t="s">
        <v>158</v>
      </c>
      <c r="L238" s="46"/>
      <c r="M238" s="224" t="s">
        <v>19</v>
      </c>
      <c r="N238" s="225" t="s">
        <v>44</v>
      </c>
      <c r="O238" s="86"/>
      <c r="P238" s="226">
        <f>O238*H238</f>
        <v>0</v>
      </c>
      <c r="Q238" s="226">
        <v>0</v>
      </c>
      <c r="R238" s="226">
        <f>Q238*H238</f>
        <v>0</v>
      </c>
      <c r="S238" s="226">
        <v>0</v>
      </c>
      <c r="T238" s="227">
        <f>S238*H238</f>
        <v>0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28" t="s">
        <v>159</v>
      </c>
      <c r="AT238" s="228" t="s">
        <v>154</v>
      </c>
      <c r="AU238" s="228" t="s">
        <v>81</v>
      </c>
      <c r="AY238" s="19" t="s">
        <v>152</v>
      </c>
      <c r="BE238" s="229">
        <f>IF(N238="základní",J238,0)</f>
        <v>0</v>
      </c>
      <c r="BF238" s="229">
        <f>IF(N238="snížená",J238,0)</f>
        <v>0</v>
      </c>
      <c r="BG238" s="229">
        <f>IF(N238="zákl. přenesená",J238,0)</f>
        <v>0</v>
      </c>
      <c r="BH238" s="229">
        <f>IF(N238="sníž. přenesená",J238,0)</f>
        <v>0</v>
      </c>
      <c r="BI238" s="229">
        <f>IF(N238="nulová",J238,0)</f>
        <v>0</v>
      </c>
      <c r="BJ238" s="19" t="s">
        <v>79</v>
      </c>
      <c r="BK238" s="229">
        <f>ROUND(I238*H238,2)</f>
        <v>0</v>
      </c>
      <c r="BL238" s="19" t="s">
        <v>159</v>
      </c>
      <c r="BM238" s="228" t="s">
        <v>1357</v>
      </c>
    </row>
    <row r="239" spans="1:47" s="2" customFormat="1" ht="12">
      <c r="A239" s="40"/>
      <c r="B239" s="41"/>
      <c r="C239" s="42"/>
      <c r="D239" s="230" t="s">
        <v>161</v>
      </c>
      <c r="E239" s="42"/>
      <c r="F239" s="231" t="s">
        <v>1246</v>
      </c>
      <c r="G239" s="42"/>
      <c r="H239" s="42"/>
      <c r="I239" s="232"/>
      <c r="J239" s="42"/>
      <c r="K239" s="42"/>
      <c r="L239" s="46"/>
      <c r="M239" s="233"/>
      <c r="N239" s="234"/>
      <c r="O239" s="86"/>
      <c r="P239" s="86"/>
      <c r="Q239" s="86"/>
      <c r="R239" s="86"/>
      <c r="S239" s="86"/>
      <c r="T239" s="87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T239" s="19" t="s">
        <v>161</v>
      </c>
      <c r="AU239" s="19" t="s">
        <v>81</v>
      </c>
    </row>
    <row r="240" spans="1:51" s="14" customFormat="1" ht="12">
      <c r="A240" s="14"/>
      <c r="B240" s="245"/>
      <c r="C240" s="246"/>
      <c r="D240" s="230" t="s">
        <v>163</v>
      </c>
      <c r="E240" s="247" t="s">
        <v>19</v>
      </c>
      <c r="F240" s="248" t="s">
        <v>12</v>
      </c>
      <c r="G240" s="246"/>
      <c r="H240" s="249">
        <v>0.001</v>
      </c>
      <c r="I240" s="250"/>
      <c r="J240" s="246"/>
      <c r="K240" s="246"/>
      <c r="L240" s="251"/>
      <c r="M240" s="293"/>
      <c r="N240" s="294"/>
      <c r="O240" s="294"/>
      <c r="P240" s="294"/>
      <c r="Q240" s="294"/>
      <c r="R240" s="294"/>
      <c r="S240" s="294"/>
      <c r="T240" s="295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55" t="s">
        <v>163</v>
      </c>
      <c r="AU240" s="255" t="s">
        <v>81</v>
      </c>
      <c r="AV240" s="14" t="s">
        <v>81</v>
      </c>
      <c r="AW240" s="14" t="s">
        <v>36</v>
      </c>
      <c r="AX240" s="14" t="s">
        <v>79</v>
      </c>
      <c r="AY240" s="255" t="s">
        <v>152</v>
      </c>
    </row>
    <row r="241" spans="1:31" s="2" customFormat="1" ht="6.95" customHeight="1">
      <c r="A241" s="40"/>
      <c r="B241" s="61"/>
      <c r="C241" s="62"/>
      <c r="D241" s="62"/>
      <c r="E241" s="62"/>
      <c r="F241" s="62"/>
      <c r="G241" s="62"/>
      <c r="H241" s="62"/>
      <c r="I241" s="62"/>
      <c r="J241" s="62"/>
      <c r="K241" s="62"/>
      <c r="L241" s="46"/>
      <c r="M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</row>
  </sheetData>
  <sheetProtection password="CC35" sheet="1" objects="1" scenarios="1" formatColumns="0" formatRows="0" autoFilter="0"/>
  <autoFilter ref="C96:K240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3:H83"/>
    <mergeCell ref="E87:H87"/>
    <mergeCell ref="E85:H85"/>
    <mergeCell ref="E89:H8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1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106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81</v>
      </c>
    </row>
    <row r="4" spans="2:46" s="1" customFormat="1" ht="24.95" customHeight="1">
      <c r="B4" s="22"/>
      <c r="D4" s="143" t="s">
        <v>110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4.4" customHeight="1">
      <c r="B7" s="22"/>
      <c r="E7" s="146" t="str">
        <f>'Rekapitulace stavby'!K6</f>
        <v>Realizace SZ navržených v KoPÚ Brušperk - I. etapa</v>
      </c>
      <c r="F7" s="145"/>
      <c r="G7" s="145"/>
      <c r="H7" s="145"/>
      <c r="L7" s="22"/>
    </row>
    <row r="8" spans="1:31" s="2" customFormat="1" ht="12" customHeight="1">
      <c r="A8" s="40"/>
      <c r="B8" s="46"/>
      <c r="C8" s="40"/>
      <c r="D8" s="145" t="s">
        <v>111</v>
      </c>
      <c r="E8" s="40"/>
      <c r="F8" s="40"/>
      <c r="G8" s="40"/>
      <c r="H8" s="40"/>
      <c r="I8" s="40"/>
      <c r="J8" s="40"/>
      <c r="K8" s="40"/>
      <c r="L8" s="14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5.6" customHeight="1">
      <c r="A9" s="40"/>
      <c r="B9" s="46"/>
      <c r="C9" s="40"/>
      <c r="D9" s="40"/>
      <c r="E9" s="148" t="s">
        <v>1380</v>
      </c>
      <c r="F9" s="40"/>
      <c r="G9" s="40"/>
      <c r="H9" s="40"/>
      <c r="I9" s="40"/>
      <c r="J9" s="40"/>
      <c r="K9" s="40"/>
      <c r="L9" s="14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4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45" t="s">
        <v>18</v>
      </c>
      <c r="E11" s="40"/>
      <c r="F11" s="135" t="s">
        <v>19</v>
      </c>
      <c r="G11" s="40"/>
      <c r="H11" s="40"/>
      <c r="I11" s="145" t="s">
        <v>20</v>
      </c>
      <c r="J11" s="135" t="s">
        <v>19</v>
      </c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5" t="s">
        <v>21</v>
      </c>
      <c r="E12" s="40"/>
      <c r="F12" s="135" t="s">
        <v>22</v>
      </c>
      <c r="G12" s="40"/>
      <c r="H12" s="40"/>
      <c r="I12" s="145" t="s">
        <v>23</v>
      </c>
      <c r="J12" s="149" t="str">
        <f>'Rekapitulace stavby'!AN8</f>
        <v>18. 3. 2021</v>
      </c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5" t="s">
        <v>25</v>
      </c>
      <c r="E14" s="40"/>
      <c r="F14" s="40"/>
      <c r="G14" s="40"/>
      <c r="H14" s="40"/>
      <c r="I14" s="145" t="s">
        <v>26</v>
      </c>
      <c r="J14" s="135" t="s">
        <v>19</v>
      </c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5" t="s">
        <v>28</v>
      </c>
      <c r="F15" s="40"/>
      <c r="G15" s="40"/>
      <c r="H15" s="40"/>
      <c r="I15" s="145" t="s">
        <v>29</v>
      </c>
      <c r="J15" s="135" t="s">
        <v>19</v>
      </c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45" t="s">
        <v>30</v>
      </c>
      <c r="E17" s="40"/>
      <c r="F17" s="40"/>
      <c r="G17" s="40"/>
      <c r="H17" s="40"/>
      <c r="I17" s="145" t="s">
        <v>26</v>
      </c>
      <c r="J17" s="35" t="str">
        <f>'Rekapitulace stavby'!AN13</f>
        <v>Vyplň údaj</v>
      </c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5"/>
      <c r="G18" s="135"/>
      <c r="H18" s="135"/>
      <c r="I18" s="145" t="s">
        <v>29</v>
      </c>
      <c r="J18" s="35" t="str">
        <f>'Rekapitulace stavby'!AN14</f>
        <v>Vyplň údaj</v>
      </c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45" t="s">
        <v>32</v>
      </c>
      <c r="E20" s="40"/>
      <c r="F20" s="40"/>
      <c r="G20" s="40"/>
      <c r="H20" s="40"/>
      <c r="I20" s="145" t="s">
        <v>26</v>
      </c>
      <c r="J20" s="135" t="s">
        <v>19</v>
      </c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5" t="s">
        <v>33</v>
      </c>
      <c r="F21" s="40"/>
      <c r="G21" s="40"/>
      <c r="H21" s="40"/>
      <c r="I21" s="145" t="s">
        <v>29</v>
      </c>
      <c r="J21" s="135" t="s">
        <v>19</v>
      </c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45" t="s">
        <v>34</v>
      </c>
      <c r="E23" s="40"/>
      <c r="F23" s="40"/>
      <c r="G23" s="40"/>
      <c r="H23" s="40"/>
      <c r="I23" s="145" t="s">
        <v>26</v>
      </c>
      <c r="J23" s="135" t="str">
        <f>IF('Rekapitulace stavby'!AN19="","",'Rekapitulace stavby'!AN19)</f>
        <v/>
      </c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5" t="str">
        <f>IF('Rekapitulace stavby'!E20="","",'Rekapitulace stavby'!E20)</f>
        <v xml:space="preserve"> </v>
      </c>
      <c r="F24" s="40"/>
      <c r="G24" s="40"/>
      <c r="H24" s="40"/>
      <c r="I24" s="145" t="s">
        <v>29</v>
      </c>
      <c r="J24" s="135" t="str">
        <f>IF('Rekapitulace stavby'!AN20="","",'Rekapitulace stavby'!AN20)</f>
        <v/>
      </c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45" t="s">
        <v>37</v>
      </c>
      <c r="E26" s="40"/>
      <c r="F26" s="40"/>
      <c r="G26" s="40"/>
      <c r="H26" s="40"/>
      <c r="I26" s="40"/>
      <c r="J26" s="40"/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48" customHeight="1">
      <c r="A27" s="152"/>
      <c r="B27" s="153"/>
      <c r="C27" s="152"/>
      <c r="D27" s="152"/>
      <c r="E27" s="154" t="s">
        <v>120</v>
      </c>
      <c r="F27" s="154"/>
      <c r="G27" s="154"/>
      <c r="H27" s="154"/>
      <c r="I27" s="152"/>
      <c r="J27" s="152"/>
      <c r="K27" s="152"/>
      <c r="L27" s="155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6"/>
      <c r="E29" s="156"/>
      <c r="F29" s="156"/>
      <c r="G29" s="156"/>
      <c r="H29" s="156"/>
      <c r="I29" s="156"/>
      <c r="J29" s="156"/>
      <c r="K29" s="156"/>
      <c r="L29" s="14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7" t="s">
        <v>39</v>
      </c>
      <c r="E30" s="40"/>
      <c r="F30" s="40"/>
      <c r="G30" s="40"/>
      <c r="H30" s="40"/>
      <c r="I30" s="40"/>
      <c r="J30" s="158">
        <f>ROUND(J82,2)</f>
        <v>0</v>
      </c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6"/>
      <c r="E31" s="156"/>
      <c r="F31" s="156"/>
      <c r="G31" s="156"/>
      <c r="H31" s="156"/>
      <c r="I31" s="156"/>
      <c r="J31" s="156"/>
      <c r="K31" s="156"/>
      <c r="L31" s="14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9" t="s">
        <v>41</v>
      </c>
      <c r="G32" s="40"/>
      <c r="H32" s="40"/>
      <c r="I32" s="159" t="s">
        <v>40</v>
      </c>
      <c r="J32" s="159" t="s">
        <v>42</v>
      </c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60" t="s">
        <v>43</v>
      </c>
      <c r="E33" s="145" t="s">
        <v>44</v>
      </c>
      <c r="F33" s="161">
        <f>ROUND((SUM(BE82:BE120)),2)</f>
        <v>0</v>
      </c>
      <c r="G33" s="40"/>
      <c r="H33" s="40"/>
      <c r="I33" s="162">
        <v>0.21</v>
      </c>
      <c r="J33" s="161">
        <f>ROUND(((SUM(BE82:BE120))*I33),2)</f>
        <v>0</v>
      </c>
      <c r="K33" s="40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5" t="s">
        <v>45</v>
      </c>
      <c r="F34" s="161">
        <f>ROUND((SUM(BF82:BF120)),2)</f>
        <v>0</v>
      </c>
      <c r="G34" s="40"/>
      <c r="H34" s="40"/>
      <c r="I34" s="162">
        <v>0.15</v>
      </c>
      <c r="J34" s="161">
        <f>ROUND(((SUM(BF82:BF120))*I34),2)</f>
        <v>0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5" t="s">
        <v>46</v>
      </c>
      <c r="F35" s="161">
        <f>ROUND((SUM(BG82:BG120)),2)</f>
        <v>0</v>
      </c>
      <c r="G35" s="40"/>
      <c r="H35" s="40"/>
      <c r="I35" s="162">
        <v>0.21</v>
      </c>
      <c r="J35" s="161">
        <f>0</f>
        <v>0</v>
      </c>
      <c r="K35" s="40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5" t="s">
        <v>47</v>
      </c>
      <c r="F36" s="161">
        <f>ROUND((SUM(BH82:BH120)),2)</f>
        <v>0</v>
      </c>
      <c r="G36" s="40"/>
      <c r="H36" s="40"/>
      <c r="I36" s="162">
        <v>0.15</v>
      </c>
      <c r="J36" s="161">
        <f>0</f>
        <v>0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5" t="s">
        <v>48</v>
      </c>
      <c r="F37" s="161">
        <f>ROUND((SUM(BI82:BI120)),2)</f>
        <v>0</v>
      </c>
      <c r="G37" s="40"/>
      <c r="H37" s="40"/>
      <c r="I37" s="162">
        <v>0</v>
      </c>
      <c r="J37" s="161">
        <f>0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63"/>
      <c r="D39" s="164" t="s">
        <v>49</v>
      </c>
      <c r="E39" s="165"/>
      <c r="F39" s="165"/>
      <c r="G39" s="166" t="s">
        <v>50</v>
      </c>
      <c r="H39" s="167" t="s">
        <v>51</v>
      </c>
      <c r="I39" s="165"/>
      <c r="J39" s="168">
        <f>SUM(J30:J37)</f>
        <v>0</v>
      </c>
      <c r="K39" s="169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70"/>
      <c r="C40" s="171"/>
      <c r="D40" s="171"/>
      <c r="E40" s="171"/>
      <c r="F40" s="171"/>
      <c r="G40" s="171"/>
      <c r="H40" s="171"/>
      <c r="I40" s="171"/>
      <c r="J40" s="171"/>
      <c r="K40" s="171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72"/>
      <c r="C44" s="173"/>
      <c r="D44" s="173"/>
      <c r="E44" s="173"/>
      <c r="F44" s="173"/>
      <c r="G44" s="173"/>
      <c r="H44" s="173"/>
      <c r="I44" s="173"/>
      <c r="J44" s="173"/>
      <c r="K44" s="173"/>
      <c r="L44" s="14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121</v>
      </c>
      <c r="D45" s="42"/>
      <c r="E45" s="42"/>
      <c r="F45" s="42"/>
      <c r="G45" s="42"/>
      <c r="H45" s="42"/>
      <c r="I45" s="42"/>
      <c r="J45" s="42"/>
      <c r="K45" s="42"/>
      <c r="L45" s="14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4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4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4.4" customHeight="1">
      <c r="A48" s="40"/>
      <c r="B48" s="41"/>
      <c r="C48" s="42"/>
      <c r="D48" s="42"/>
      <c r="E48" s="174" t="str">
        <f>E7</f>
        <v>Realizace SZ navržených v KoPÚ Brušperk - I. etapa</v>
      </c>
      <c r="F48" s="34"/>
      <c r="G48" s="34"/>
      <c r="H48" s="34"/>
      <c r="I48" s="42"/>
      <c r="J48" s="42"/>
      <c r="K48" s="42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111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5.6" customHeight="1">
      <c r="A50" s="40"/>
      <c r="B50" s="41"/>
      <c r="C50" s="42"/>
      <c r="D50" s="42"/>
      <c r="E50" s="71" t="str">
        <f>E9</f>
        <v>VRN 02 - Vedlejší a ostatní náklady SO 02</v>
      </c>
      <c r="F50" s="42"/>
      <c r="G50" s="42"/>
      <c r="H50" s="42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4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Brušperk</v>
      </c>
      <c r="G52" s="42"/>
      <c r="H52" s="42"/>
      <c r="I52" s="34" t="s">
        <v>23</v>
      </c>
      <c r="J52" s="74" t="str">
        <f>IF(J12="","",J12)</f>
        <v>18. 3. 2021</v>
      </c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4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8" customHeight="1">
      <c r="A54" s="40"/>
      <c r="B54" s="41"/>
      <c r="C54" s="34" t="s">
        <v>25</v>
      </c>
      <c r="D54" s="42"/>
      <c r="E54" s="42"/>
      <c r="F54" s="29" t="str">
        <f>E15</f>
        <v>ČR-Státní pozemkový úřad ,</v>
      </c>
      <c r="G54" s="42"/>
      <c r="H54" s="42"/>
      <c r="I54" s="34" t="s">
        <v>32</v>
      </c>
      <c r="J54" s="38" t="str">
        <f>E21</f>
        <v xml:space="preserve">AgPOL  s.r.o.,Jungmanova 153/12,Olomouc</v>
      </c>
      <c r="K54" s="42"/>
      <c r="L54" s="14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6" customHeight="1">
      <c r="A55" s="40"/>
      <c r="B55" s="41"/>
      <c r="C55" s="34" t="s">
        <v>30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 xml:space="preserve"> </v>
      </c>
      <c r="K55" s="42"/>
      <c r="L55" s="14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5" t="s">
        <v>122</v>
      </c>
      <c r="D57" s="176"/>
      <c r="E57" s="176"/>
      <c r="F57" s="176"/>
      <c r="G57" s="176"/>
      <c r="H57" s="176"/>
      <c r="I57" s="176"/>
      <c r="J57" s="177" t="s">
        <v>123</v>
      </c>
      <c r="K57" s="176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8" t="s">
        <v>71</v>
      </c>
      <c r="D59" s="42"/>
      <c r="E59" s="42"/>
      <c r="F59" s="42"/>
      <c r="G59" s="42"/>
      <c r="H59" s="42"/>
      <c r="I59" s="42"/>
      <c r="J59" s="104">
        <f>J82</f>
        <v>0</v>
      </c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124</v>
      </c>
    </row>
    <row r="60" spans="1:31" s="9" customFormat="1" ht="24.95" customHeight="1">
      <c r="A60" s="9"/>
      <c r="B60" s="179"/>
      <c r="C60" s="180"/>
      <c r="D60" s="181" t="s">
        <v>1381</v>
      </c>
      <c r="E60" s="182"/>
      <c r="F60" s="182"/>
      <c r="G60" s="182"/>
      <c r="H60" s="182"/>
      <c r="I60" s="182"/>
      <c r="J60" s="183">
        <f>J83</f>
        <v>0</v>
      </c>
      <c r="K60" s="180"/>
      <c r="L60" s="18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79"/>
      <c r="C61" s="180"/>
      <c r="D61" s="181" t="s">
        <v>1382</v>
      </c>
      <c r="E61" s="182"/>
      <c r="F61" s="182"/>
      <c r="G61" s="182"/>
      <c r="H61" s="182"/>
      <c r="I61" s="182"/>
      <c r="J61" s="183">
        <f>J87</f>
        <v>0</v>
      </c>
      <c r="K61" s="180"/>
      <c r="L61" s="184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79"/>
      <c r="C62" s="180"/>
      <c r="D62" s="181" t="s">
        <v>1383</v>
      </c>
      <c r="E62" s="182"/>
      <c r="F62" s="182"/>
      <c r="G62" s="182"/>
      <c r="H62" s="182"/>
      <c r="I62" s="182"/>
      <c r="J62" s="183">
        <f>J109</f>
        <v>0</v>
      </c>
      <c r="K62" s="180"/>
      <c r="L62" s="184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2" customFormat="1" ht="21.8" customHeight="1">
      <c r="A63" s="40"/>
      <c r="B63" s="41"/>
      <c r="C63" s="42"/>
      <c r="D63" s="42"/>
      <c r="E63" s="42"/>
      <c r="F63" s="42"/>
      <c r="G63" s="42"/>
      <c r="H63" s="42"/>
      <c r="I63" s="42"/>
      <c r="J63" s="42"/>
      <c r="K63" s="42"/>
      <c r="L63" s="14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6.95" customHeight="1">
      <c r="A64" s="40"/>
      <c r="B64" s="61"/>
      <c r="C64" s="62"/>
      <c r="D64" s="62"/>
      <c r="E64" s="62"/>
      <c r="F64" s="62"/>
      <c r="G64" s="62"/>
      <c r="H64" s="62"/>
      <c r="I64" s="62"/>
      <c r="J64" s="62"/>
      <c r="K64" s="62"/>
      <c r="L64" s="147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8" spans="1:31" s="2" customFormat="1" ht="6.95" customHeight="1">
      <c r="A68" s="40"/>
      <c r="B68" s="63"/>
      <c r="C68" s="64"/>
      <c r="D68" s="64"/>
      <c r="E68" s="64"/>
      <c r="F68" s="64"/>
      <c r="G68" s="64"/>
      <c r="H68" s="64"/>
      <c r="I68" s="64"/>
      <c r="J68" s="64"/>
      <c r="K68" s="64"/>
      <c r="L68" s="147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24.95" customHeight="1">
      <c r="A69" s="40"/>
      <c r="B69" s="41"/>
      <c r="C69" s="25" t="s">
        <v>137</v>
      </c>
      <c r="D69" s="42"/>
      <c r="E69" s="42"/>
      <c r="F69" s="42"/>
      <c r="G69" s="42"/>
      <c r="H69" s="42"/>
      <c r="I69" s="42"/>
      <c r="J69" s="42"/>
      <c r="K69" s="42"/>
      <c r="L69" s="147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6.95" customHeight="1">
      <c r="A70" s="40"/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147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12" customHeight="1">
      <c r="A71" s="40"/>
      <c r="B71" s="41"/>
      <c r="C71" s="34" t="s">
        <v>16</v>
      </c>
      <c r="D71" s="42"/>
      <c r="E71" s="42"/>
      <c r="F71" s="42"/>
      <c r="G71" s="42"/>
      <c r="H71" s="42"/>
      <c r="I71" s="42"/>
      <c r="J71" s="42"/>
      <c r="K71" s="42"/>
      <c r="L71" s="14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4.4" customHeight="1">
      <c r="A72" s="40"/>
      <c r="B72" s="41"/>
      <c r="C72" s="42"/>
      <c r="D72" s="42"/>
      <c r="E72" s="174" t="str">
        <f>E7</f>
        <v>Realizace SZ navržených v KoPÚ Brušperk - I. etapa</v>
      </c>
      <c r="F72" s="34"/>
      <c r="G72" s="34"/>
      <c r="H72" s="34"/>
      <c r="I72" s="42"/>
      <c r="J72" s="42"/>
      <c r="K72" s="42"/>
      <c r="L72" s="147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4" t="s">
        <v>111</v>
      </c>
      <c r="D73" s="42"/>
      <c r="E73" s="42"/>
      <c r="F73" s="42"/>
      <c r="G73" s="42"/>
      <c r="H73" s="42"/>
      <c r="I73" s="42"/>
      <c r="J73" s="42"/>
      <c r="K73" s="42"/>
      <c r="L73" s="147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5.6" customHeight="1">
      <c r="A74" s="40"/>
      <c r="B74" s="41"/>
      <c r="C74" s="42"/>
      <c r="D74" s="42"/>
      <c r="E74" s="71" t="str">
        <f>E9</f>
        <v>VRN 02 - Vedlejší a ostatní náklady SO 02</v>
      </c>
      <c r="F74" s="42"/>
      <c r="G74" s="42"/>
      <c r="H74" s="42"/>
      <c r="I74" s="42"/>
      <c r="J74" s="42"/>
      <c r="K74" s="42"/>
      <c r="L74" s="14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4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21</v>
      </c>
      <c r="D76" s="42"/>
      <c r="E76" s="42"/>
      <c r="F76" s="29" t="str">
        <f>F12</f>
        <v>Brušperk</v>
      </c>
      <c r="G76" s="42"/>
      <c r="H76" s="42"/>
      <c r="I76" s="34" t="s">
        <v>23</v>
      </c>
      <c r="J76" s="74" t="str">
        <f>IF(J12="","",J12)</f>
        <v>18. 3. 2021</v>
      </c>
      <c r="K76" s="42"/>
      <c r="L76" s="14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4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40.8" customHeight="1">
      <c r="A78" s="40"/>
      <c r="B78" s="41"/>
      <c r="C78" s="34" t="s">
        <v>25</v>
      </c>
      <c r="D78" s="42"/>
      <c r="E78" s="42"/>
      <c r="F78" s="29" t="str">
        <f>E15</f>
        <v>ČR-Státní pozemkový úřad ,</v>
      </c>
      <c r="G78" s="42"/>
      <c r="H78" s="42"/>
      <c r="I78" s="34" t="s">
        <v>32</v>
      </c>
      <c r="J78" s="38" t="str">
        <f>E21</f>
        <v xml:space="preserve">AgPOL  s.r.o.,Jungmanova 153/12,Olomouc</v>
      </c>
      <c r="K78" s="42"/>
      <c r="L78" s="14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5.6" customHeight="1">
      <c r="A79" s="40"/>
      <c r="B79" s="41"/>
      <c r="C79" s="34" t="s">
        <v>30</v>
      </c>
      <c r="D79" s="42"/>
      <c r="E79" s="42"/>
      <c r="F79" s="29" t="str">
        <f>IF(E18="","",E18)</f>
        <v>Vyplň údaj</v>
      </c>
      <c r="G79" s="42"/>
      <c r="H79" s="42"/>
      <c r="I79" s="34" t="s">
        <v>34</v>
      </c>
      <c r="J79" s="38" t="str">
        <f>E24</f>
        <v xml:space="preserve"> </v>
      </c>
      <c r="K79" s="42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0.3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4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11" customFormat="1" ht="29.25" customHeight="1">
      <c r="A81" s="190"/>
      <c r="B81" s="191"/>
      <c r="C81" s="192" t="s">
        <v>138</v>
      </c>
      <c r="D81" s="193" t="s">
        <v>58</v>
      </c>
      <c r="E81" s="193" t="s">
        <v>54</v>
      </c>
      <c r="F81" s="193" t="s">
        <v>55</v>
      </c>
      <c r="G81" s="193" t="s">
        <v>139</v>
      </c>
      <c r="H81" s="193" t="s">
        <v>140</v>
      </c>
      <c r="I81" s="193" t="s">
        <v>141</v>
      </c>
      <c r="J81" s="193" t="s">
        <v>123</v>
      </c>
      <c r="K81" s="194" t="s">
        <v>142</v>
      </c>
      <c r="L81" s="195"/>
      <c r="M81" s="94" t="s">
        <v>19</v>
      </c>
      <c r="N81" s="95" t="s">
        <v>43</v>
      </c>
      <c r="O81" s="95" t="s">
        <v>143</v>
      </c>
      <c r="P81" s="95" t="s">
        <v>144</v>
      </c>
      <c r="Q81" s="95" t="s">
        <v>145</v>
      </c>
      <c r="R81" s="95" t="s">
        <v>146</v>
      </c>
      <c r="S81" s="95" t="s">
        <v>147</v>
      </c>
      <c r="T81" s="96" t="s">
        <v>148</v>
      </c>
      <c r="U81" s="190"/>
      <c r="V81" s="190"/>
      <c r="W81" s="190"/>
      <c r="X81" s="190"/>
      <c r="Y81" s="190"/>
      <c r="Z81" s="190"/>
      <c r="AA81" s="190"/>
      <c r="AB81" s="190"/>
      <c r="AC81" s="190"/>
      <c r="AD81" s="190"/>
      <c r="AE81" s="190"/>
    </row>
    <row r="82" spans="1:63" s="2" customFormat="1" ht="22.8" customHeight="1">
      <c r="A82" s="40"/>
      <c r="B82" s="41"/>
      <c r="C82" s="101" t="s">
        <v>149</v>
      </c>
      <c r="D82" s="42"/>
      <c r="E82" s="42"/>
      <c r="F82" s="42"/>
      <c r="G82" s="42"/>
      <c r="H82" s="42"/>
      <c r="I82" s="42"/>
      <c r="J82" s="196">
        <f>BK82</f>
        <v>0</v>
      </c>
      <c r="K82" s="42"/>
      <c r="L82" s="46"/>
      <c r="M82" s="97"/>
      <c r="N82" s="197"/>
      <c r="O82" s="98"/>
      <c r="P82" s="198">
        <f>P83+P87+P109</f>
        <v>0</v>
      </c>
      <c r="Q82" s="98"/>
      <c r="R82" s="198">
        <f>R83+R87+R109</f>
        <v>0</v>
      </c>
      <c r="S82" s="98"/>
      <c r="T82" s="199">
        <f>T83+T87+T109</f>
        <v>0</v>
      </c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T82" s="19" t="s">
        <v>72</v>
      </c>
      <c r="AU82" s="19" t="s">
        <v>124</v>
      </c>
      <c r="BK82" s="200">
        <f>BK83+BK87+BK109</f>
        <v>0</v>
      </c>
    </row>
    <row r="83" spans="1:63" s="12" customFormat="1" ht="25.9" customHeight="1">
      <c r="A83" s="12"/>
      <c r="B83" s="201"/>
      <c r="C83" s="202"/>
      <c r="D83" s="203" t="s">
        <v>72</v>
      </c>
      <c r="E83" s="204" t="s">
        <v>1384</v>
      </c>
      <c r="F83" s="204" t="s">
        <v>1385</v>
      </c>
      <c r="G83" s="202"/>
      <c r="H83" s="202"/>
      <c r="I83" s="205"/>
      <c r="J83" s="206">
        <f>BK83</f>
        <v>0</v>
      </c>
      <c r="K83" s="202"/>
      <c r="L83" s="207"/>
      <c r="M83" s="208"/>
      <c r="N83" s="209"/>
      <c r="O83" s="209"/>
      <c r="P83" s="210">
        <f>SUM(P84:P86)</f>
        <v>0</v>
      </c>
      <c r="Q83" s="209"/>
      <c r="R83" s="210">
        <f>SUM(R84:R86)</f>
        <v>0</v>
      </c>
      <c r="S83" s="209"/>
      <c r="T83" s="211">
        <f>SUM(T84:T86)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12" t="s">
        <v>159</v>
      </c>
      <c r="AT83" s="213" t="s">
        <v>72</v>
      </c>
      <c r="AU83" s="213" t="s">
        <v>73</v>
      </c>
      <c r="AY83" s="212" t="s">
        <v>152</v>
      </c>
      <c r="BK83" s="214">
        <f>SUM(BK84:BK86)</f>
        <v>0</v>
      </c>
    </row>
    <row r="84" spans="1:65" s="2" customFormat="1" ht="14.4" customHeight="1">
      <c r="A84" s="40"/>
      <c r="B84" s="41"/>
      <c r="C84" s="217" t="s">
        <v>79</v>
      </c>
      <c r="D84" s="217" t="s">
        <v>154</v>
      </c>
      <c r="E84" s="218" t="s">
        <v>1386</v>
      </c>
      <c r="F84" s="219" t="s">
        <v>1387</v>
      </c>
      <c r="G84" s="220" t="s">
        <v>1388</v>
      </c>
      <c r="H84" s="221">
        <v>1</v>
      </c>
      <c r="I84" s="222"/>
      <c r="J84" s="223">
        <f>ROUND(I84*H84,2)</f>
        <v>0</v>
      </c>
      <c r="K84" s="219" t="s">
        <v>19</v>
      </c>
      <c r="L84" s="46"/>
      <c r="M84" s="224" t="s">
        <v>19</v>
      </c>
      <c r="N84" s="225" t="s">
        <v>44</v>
      </c>
      <c r="O84" s="86"/>
      <c r="P84" s="226">
        <f>O84*H84</f>
        <v>0</v>
      </c>
      <c r="Q84" s="226">
        <v>0</v>
      </c>
      <c r="R84" s="226">
        <f>Q84*H84</f>
        <v>0</v>
      </c>
      <c r="S84" s="226">
        <v>0</v>
      </c>
      <c r="T84" s="227">
        <f>S84*H84</f>
        <v>0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R84" s="228" t="s">
        <v>1389</v>
      </c>
      <c r="AT84" s="228" t="s">
        <v>154</v>
      </c>
      <c r="AU84" s="228" t="s">
        <v>79</v>
      </c>
      <c r="AY84" s="19" t="s">
        <v>152</v>
      </c>
      <c r="BE84" s="229">
        <f>IF(N84="základní",J84,0)</f>
        <v>0</v>
      </c>
      <c r="BF84" s="229">
        <f>IF(N84="snížená",J84,0)</f>
        <v>0</v>
      </c>
      <c r="BG84" s="229">
        <f>IF(N84="zákl. přenesená",J84,0)</f>
        <v>0</v>
      </c>
      <c r="BH84" s="229">
        <f>IF(N84="sníž. přenesená",J84,0)</f>
        <v>0</v>
      </c>
      <c r="BI84" s="229">
        <f>IF(N84="nulová",J84,0)</f>
        <v>0</v>
      </c>
      <c r="BJ84" s="19" t="s">
        <v>79</v>
      </c>
      <c r="BK84" s="229">
        <f>ROUND(I84*H84,2)</f>
        <v>0</v>
      </c>
      <c r="BL84" s="19" t="s">
        <v>1389</v>
      </c>
      <c r="BM84" s="228" t="s">
        <v>1390</v>
      </c>
    </row>
    <row r="85" spans="1:47" s="2" customFormat="1" ht="12">
      <c r="A85" s="40"/>
      <c r="B85" s="41"/>
      <c r="C85" s="42"/>
      <c r="D85" s="230" t="s">
        <v>161</v>
      </c>
      <c r="E85" s="42"/>
      <c r="F85" s="231" t="s">
        <v>1387</v>
      </c>
      <c r="G85" s="42"/>
      <c r="H85" s="42"/>
      <c r="I85" s="232"/>
      <c r="J85" s="42"/>
      <c r="K85" s="42"/>
      <c r="L85" s="46"/>
      <c r="M85" s="233"/>
      <c r="N85" s="234"/>
      <c r="O85" s="86"/>
      <c r="P85" s="86"/>
      <c r="Q85" s="86"/>
      <c r="R85" s="86"/>
      <c r="S85" s="86"/>
      <c r="T85" s="87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T85" s="19" t="s">
        <v>161</v>
      </c>
      <c r="AU85" s="19" t="s">
        <v>79</v>
      </c>
    </row>
    <row r="86" spans="1:47" s="2" customFormat="1" ht="12">
      <c r="A86" s="40"/>
      <c r="B86" s="41"/>
      <c r="C86" s="42"/>
      <c r="D86" s="230" t="s">
        <v>1391</v>
      </c>
      <c r="E86" s="42"/>
      <c r="F86" s="296" t="s">
        <v>1392</v>
      </c>
      <c r="G86" s="42"/>
      <c r="H86" s="42"/>
      <c r="I86" s="232"/>
      <c r="J86" s="42"/>
      <c r="K86" s="42"/>
      <c r="L86" s="46"/>
      <c r="M86" s="233"/>
      <c r="N86" s="234"/>
      <c r="O86" s="86"/>
      <c r="P86" s="86"/>
      <c r="Q86" s="86"/>
      <c r="R86" s="86"/>
      <c r="S86" s="86"/>
      <c r="T86" s="87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T86" s="19" t="s">
        <v>1391</v>
      </c>
      <c r="AU86" s="19" t="s">
        <v>79</v>
      </c>
    </row>
    <row r="87" spans="1:63" s="12" customFormat="1" ht="25.9" customHeight="1">
      <c r="A87" s="12"/>
      <c r="B87" s="201"/>
      <c r="C87" s="202"/>
      <c r="D87" s="203" t="s">
        <v>72</v>
      </c>
      <c r="E87" s="204" t="s">
        <v>1393</v>
      </c>
      <c r="F87" s="204" t="s">
        <v>1394</v>
      </c>
      <c r="G87" s="202"/>
      <c r="H87" s="202"/>
      <c r="I87" s="205"/>
      <c r="J87" s="206">
        <f>BK87</f>
        <v>0</v>
      </c>
      <c r="K87" s="202"/>
      <c r="L87" s="207"/>
      <c r="M87" s="208"/>
      <c r="N87" s="209"/>
      <c r="O87" s="209"/>
      <c r="P87" s="210">
        <f>SUM(P88:P108)</f>
        <v>0</v>
      </c>
      <c r="Q87" s="209"/>
      <c r="R87" s="210">
        <f>SUM(R88:R108)</f>
        <v>0</v>
      </c>
      <c r="S87" s="209"/>
      <c r="T87" s="211">
        <f>SUM(T88:T108)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12" t="s">
        <v>159</v>
      </c>
      <c r="AT87" s="213" t="s">
        <v>72</v>
      </c>
      <c r="AU87" s="213" t="s">
        <v>73</v>
      </c>
      <c r="AY87" s="212" t="s">
        <v>152</v>
      </c>
      <c r="BK87" s="214">
        <f>SUM(BK88:BK108)</f>
        <v>0</v>
      </c>
    </row>
    <row r="88" spans="1:65" s="2" customFormat="1" ht="14.4" customHeight="1">
      <c r="A88" s="40"/>
      <c r="B88" s="41"/>
      <c r="C88" s="217" t="s">
        <v>81</v>
      </c>
      <c r="D88" s="217" t="s">
        <v>154</v>
      </c>
      <c r="E88" s="218" t="s">
        <v>1395</v>
      </c>
      <c r="F88" s="219" t="s">
        <v>1396</v>
      </c>
      <c r="G88" s="220" t="s">
        <v>1388</v>
      </c>
      <c r="H88" s="221">
        <v>1</v>
      </c>
      <c r="I88" s="222"/>
      <c r="J88" s="223">
        <f>ROUND(I88*H88,2)</f>
        <v>0</v>
      </c>
      <c r="K88" s="219" t="s">
        <v>19</v>
      </c>
      <c r="L88" s="46"/>
      <c r="M88" s="224" t="s">
        <v>19</v>
      </c>
      <c r="N88" s="225" t="s">
        <v>44</v>
      </c>
      <c r="O88" s="86"/>
      <c r="P88" s="226">
        <f>O88*H88</f>
        <v>0</v>
      </c>
      <c r="Q88" s="226">
        <v>0</v>
      </c>
      <c r="R88" s="226">
        <f>Q88*H88</f>
        <v>0</v>
      </c>
      <c r="S88" s="226">
        <v>0</v>
      </c>
      <c r="T88" s="227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28" t="s">
        <v>1389</v>
      </c>
      <c r="AT88" s="228" t="s">
        <v>154</v>
      </c>
      <c r="AU88" s="228" t="s">
        <v>79</v>
      </c>
      <c r="AY88" s="19" t="s">
        <v>152</v>
      </c>
      <c r="BE88" s="229">
        <f>IF(N88="základní",J88,0)</f>
        <v>0</v>
      </c>
      <c r="BF88" s="229">
        <f>IF(N88="snížená",J88,0)</f>
        <v>0</v>
      </c>
      <c r="BG88" s="229">
        <f>IF(N88="zákl. přenesená",J88,0)</f>
        <v>0</v>
      </c>
      <c r="BH88" s="229">
        <f>IF(N88="sníž. přenesená",J88,0)</f>
        <v>0</v>
      </c>
      <c r="BI88" s="229">
        <f>IF(N88="nulová",J88,0)</f>
        <v>0</v>
      </c>
      <c r="BJ88" s="19" t="s">
        <v>79</v>
      </c>
      <c r="BK88" s="229">
        <f>ROUND(I88*H88,2)</f>
        <v>0</v>
      </c>
      <c r="BL88" s="19" t="s">
        <v>1389</v>
      </c>
      <c r="BM88" s="228" t="s">
        <v>1397</v>
      </c>
    </row>
    <row r="89" spans="1:47" s="2" customFormat="1" ht="12">
      <c r="A89" s="40"/>
      <c r="B89" s="41"/>
      <c r="C89" s="42"/>
      <c r="D89" s="230" t="s">
        <v>161</v>
      </c>
      <c r="E89" s="42"/>
      <c r="F89" s="231" t="s">
        <v>1396</v>
      </c>
      <c r="G89" s="42"/>
      <c r="H89" s="42"/>
      <c r="I89" s="232"/>
      <c r="J89" s="42"/>
      <c r="K89" s="42"/>
      <c r="L89" s="46"/>
      <c r="M89" s="233"/>
      <c r="N89" s="234"/>
      <c r="O89" s="86"/>
      <c r="P89" s="86"/>
      <c r="Q89" s="86"/>
      <c r="R89" s="86"/>
      <c r="S89" s="86"/>
      <c r="T89" s="87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161</v>
      </c>
      <c r="AU89" s="19" t="s">
        <v>79</v>
      </c>
    </row>
    <row r="90" spans="1:47" s="2" customFormat="1" ht="12">
      <c r="A90" s="40"/>
      <c r="B90" s="41"/>
      <c r="C90" s="42"/>
      <c r="D90" s="230" t="s">
        <v>1391</v>
      </c>
      <c r="E90" s="42"/>
      <c r="F90" s="296" t="s">
        <v>1398</v>
      </c>
      <c r="G90" s="42"/>
      <c r="H90" s="42"/>
      <c r="I90" s="232"/>
      <c r="J90" s="42"/>
      <c r="K90" s="42"/>
      <c r="L90" s="46"/>
      <c r="M90" s="233"/>
      <c r="N90" s="234"/>
      <c r="O90" s="86"/>
      <c r="P90" s="86"/>
      <c r="Q90" s="86"/>
      <c r="R90" s="86"/>
      <c r="S90" s="86"/>
      <c r="T90" s="87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1391</v>
      </c>
      <c r="AU90" s="19" t="s">
        <v>79</v>
      </c>
    </row>
    <row r="91" spans="1:65" s="2" customFormat="1" ht="14.4" customHeight="1">
      <c r="A91" s="40"/>
      <c r="B91" s="41"/>
      <c r="C91" s="217" t="s">
        <v>92</v>
      </c>
      <c r="D91" s="217" t="s">
        <v>154</v>
      </c>
      <c r="E91" s="218" t="s">
        <v>1399</v>
      </c>
      <c r="F91" s="219" t="s">
        <v>1400</v>
      </c>
      <c r="G91" s="220" t="s">
        <v>1388</v>
      </c>
      <c r="H91" s="221">
        <v>1</v>
      </c>
      <c r="I91" s="222"/>
      <c r="J91" s="223">
        <f>ROUND(I91*H91,2)</f>
        <v>0</v>
      </c>
      <c r="K91" s="219" t="s">
        <v>19</v>
      </c>
      <c r="L91" s="46"/>
      <c r="M91" s="224" t="s">
        <v>19</v>
      </c>
      <c r="N91" s="225" t="s">
        <v>44</v>
      </c>
      <c r="O91" s="86"/>
      <c r="P91" s="226">
        <f>O91*H91</f>
        <v>0</v>
      </c>
      <c r="Q91" s="226">
        <v>0</v>
      </c>
      <c r="R91" s="226">
        <f>Q91*H91</f>
        <v>0</v>
      </c>
      <c r="S91" s="226">
        <v>0</v>
      </c>
      <c r="T91" s="227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28" t="s">
        <v>1389</v>
      </c>
      <c r="AT91" s="228" t="s">
        <v>154</v>
      </c>
      <c r="AU91" s="228" t="s">
        <v>79</v>
      </c>
      <c r="AY91" s="19" t="s">
        <v>152</v>
      </c>
      <c r="BE91" s="229">
        <f>IF(N91="základní",J91,0)</f>
        <v>0</v>
      </c>
      <c r="BF91" s="229">
        <f>IF(N91="snížená",J91,0)</f>
        <v>0</v>
      </c>
      <c r="BG91" s="229">
        <f>IF(N91="zákl. přenesená",J91,0)</f>
        <v>0</v>
      </c>
      <c r="BH91" s="229">
        <f>IF(N91="sníž. přenesená",J91,0)</f>
        <v>0</v>
      </c>
      <c r="BI91" s="229">
        <f>IF(N91="nulová",J91,0)</f>
        <v>0</v>
      </c>
      <c r="BJ91" s="19" t="s">
        <v>79</v>
      </c>
      <c r="BK91" s="229">
        <f>ROUND(I91*H91,2)</f>
        <v>0</v>
      </c>
      <c r="BL91" s="19" t="s">
        <v>1389</v>
      </c>
      <c r="BM91" s="228" t="s">
        <v>1401</v>
      </c>
    </row>
    <row r="92" spans="1:47" s="2" customFormat="1" ht="12">
      <c r="A92" s="40"/>
      <c r="B92" s="41"/>
      <c r="C92" s="42"/>
      <c r="D92" s="230" t="s">
        <v>161</v>
      </c>
      <c r="E92" s="42"/>
      <c r="F92" s="231" t="s">
        <v>1400</v>
      </c>
      <c r="G92" s="42"/>
      <c r="H92" s="42"/>
      <c r="I92" s="232"/>
      <c r="J92" s="42"/>
      <c r="K92" s="42"/>
      <c r="L92" s="46"/>
      <c r="M92" s="233"/>
      <c r="N92" s="234"/>
      <c r="O92" s="86"/>
      <c r="P92" s="86"/>
      <c r="Q92" s="86"/>
      <c r="R92" s="86"/>
      <c r="S92" s="86"/>
      <c r="T92" s="87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161</v>
      </c>
      <c r="AU92" s="19" t="s">
        <v>79</v>
      </c>
    </row>
    <row r="93" spans="1:47" s="2" customFormat="1" ht="12">
      <c r="A93" s="40"/>
      <c r="B93" s="41"/>
      <c r="C93" s="42"/>
      <c r="D93" s="230" t="s">
        <v>1391</v>
      </c>
      <c r="E93" s="42"/>
      <c r="F93" s="296" t="s">
        <v>1402</v>
      </c>
      <c r="G93" s="42"/>
      <c r="H93" s="42"/>
      <c r="I93" s="232"/>
      <c r="J93" s="42"/>
      <c r="K93" s="42"/>
      <c r="L93" s="46"/>
      <c r="M93" s="233"/>
      <c r="N93" s="234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1391</v>
      </c>
      <c r="AU93" s="19" t="s">
        <v>79</v>
      </c>
    </row>
    <row r="94" spans="1:65" s="2" customFormat="1" ht="14.4" customHeight="1">
      <c r="A94" s="40"/>
      <c r="B94" s="41"/>
      <c r="C94" s="217" t="s">
        <v>159</v>
      </c>
      <c r="D94" s="217" t="s">
        <v>154</v>
      </c>
      <c r="E94" s="218" t="s">
        <v>1403</v>
      </c>
      <c r="F94" s="219" t="s">
        <v>1404</v>
      </c>
      <c r="G94" s="220" t="s">
        <v>1388</v>
      </c>
      <c r="H94" s="221">
        <v>1</v>
      </c>
      <c r="I94" s="222"/>
      <c r="J94" s="223">
        <f>ROUND(I94*H94,2)</f>
        <v>0</v>
      </c>
      <c r="K94" s="219" t="s">
        <v>19</v>
      </c>
      <c r="L94" s="46"/>
      <c r="M94" s="224" t="s">
        <v>19</v>
      </c>
      <c r="N94" s="225" t="s">
        <v>44</v>
      </c>
      <c r="O94" s="86"/>
      <c r="P94" s="226">
        <f>O94*H94</f>
        <v>0</v>
      </c>
      <c r="Q94" s="226">
        <v>0</v>
      </c>
      <c r="R94" s="226">
        <f>Q94*H94</f>
        <v>0</v>
      </c>
      <c r="S94" s="226">
        <v>0</v>
      </c>
      <c r="T94" s="227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28" t="s">
        <v>1389</v>
      </c>
      <c r="AT94" s="228" t="s">
        <v>154</v>
      </c>
      <c r="AU94" s="228" t="s">
        <v>79</v>
      </c>
      <c r="AY94" s="19" t="s">
        <v>152</v>
      </c>
      <c r="BE94" s="229">
        <f>IF(N94="základní",J94,0)</f>
        <v>0</v>
      </c>
      <c r="BF94" s="229">
        <f>IF(N94="snížená",J94,0)</f>
        <v>0</v>
      </c>
      <c r="BG94" s="229">
        <f>IF(N94="zákl. přenesená",J94,0)</f>
        <v>0</v>
      </c>
      <c r="BH94" s="229">
        <f>IF(N94="sníž. přenesená",J94,0)</f>
        <v>0</v>
      </c>
      <c r="BI94" s="229">
        <f>IF(N94="nulová",J94,0)</f>
        <v>0</v>
      </c>
      <c r="BJ94" s="19" t="s">
        <v>79</v>
      </c>
      <c r="BK94" s="229">
        <f>ROUND(I94*H94,2)</f>
        <v>0</v>
      </c>
      <c r="BL94" s="19" t="s">
        <v>1389</v>
      </c>
      <c r="BM94" s="228" t="s">
        <v>1405</v>
      </c>
    </row>
    <row r="95" spans="1:47" s="2" customFormat="1" ht="12">
      <c r="A95" s="40"/>
      <c r="B95" s="41"/>
      <c r="C95" s="42"/>
      <c r="D95" s="230" t="s">
        <v>161</v>
      </c>
      <c r="E95" s="42"/>
      <c r="F95" s="231" t="s">
        <v>1404</v>
      </c>
      <c r="G95" s="42"/>
      <c r="H95" s="42"/>
      <c r="I95" s="232"/>
      <c r="J95" s="42"/>
      <c r="K95" s="42"/>
      <c r="L95" s="46"/>
      <c r="M95" s="233"/>
      <c r="N95" s="234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161</v>
      </c>
      <c r="AU95" s="19" t="s">
        <v>79</v>
      </c>
    </row>
    <row r="96" spans="1:47" s="2" customFormat="1" ht="12">
      <c r="A96" s="40"/>
      <c r="B96" s="41"/>
      <c r="C96" s="42"/>
      <c r="D96" s="230" t="s">
        <v>1391</v>
      </c>
      <c r="E96" s="42"/>
      <c r="F96" s="296" t="s">
        <v>1406</v>
      </c>
      <c r="G96" s="42"/>
      <c r="H96" s="42"/>
      <c r="I96" s="232"/>
      <c r="J96" s="42"/>
      <c r="K96" s="42"/>
      <c r="L96" s="46"/>
      <c r="M96" s="233"/>
      <c r="N96" s="234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1391</v>
      </c>
      <c r="AU96" s="19" t="s">
        <v>79</v>
      </c>
    </row>
    <row r="97" spans="1:65" s="2" customFormat="1" ht="12">
      <c r="A97" s="40"/>
      <c r="B97" s="41"/>
      <c r="C97" s="217" t="s">
        <v>195</v>
      </c>
      <c r="D97" s="217" t="s">
        <v>154</v>
      </c>
      <c r="E97" s="218" t="s">
        <v>1407</v>
      </c>
      <c r="F97" s="219" t="s">
        <v>1408</v>
      </c>
      <c r="G97" s="220" t="s">
        <v>1388</v>
      </c>
      <c r="H97" s="221">
        <v>1</v>
      </c>
      <c r="I97" s="222"/>
      <c r="J97" s="223">
        <f>ROUND(I97*H97,2)</f>
        <v>0</v>
      </c>
      <c r="K97" s="219" t="s">
        <v>19</v>
      </c>
      <c r="L97" s="46"/>
      <c r="M97" s="224" t="s">
        <v>19</v>
      </c>
      <c r="N97" s="225" t="s">
        <v>44</v>
      </c>
      <c r="O97" s="86"/>
      <c r="P97" s="226">
        <f>O97*H97</f>
        <v>0</v>
      </c>
      <c r="Q97" s="226">
        <v>0</v>
      </c>
      <c r="R97" s="226">
        <f>Q97*H97</f>
        <v>0</v>
      </c>
      <c r="S97" s="226">
        <v>0</v>
      </c>
      <c r="T97" s="227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28" t="s">
        <v>1389</v>
      </c>
      <c r="AT97" s="228" t="s">
        <v>154</v>
      </c>
      <c r="AU97" s="228" t="s">
        <v>79</v>
      </c>
      <c r="AY97" s="19" t="s">
        <v>152</v>
      </c>
      <c r="BE97" s="229">
        <f>IF(N97="základní",J97,0)</f>
        <v>0</v>
      </c>
      <c r="BF97" s="229">
        <f>IF(N97="snížená",J97,0)</f>
        <v>0</v>
      </c>
      <c r="BG97" s="229">
        <f>IF(N97="zákl. přenesená",J97,0)</f>
        <v>0</v>
      </c>
      <c r="BH97" s="229">
        <f>IF(N97="sníž. přenesená",J97,0)</f>
        <v>0</v>
      </c>
      <c r="BI97" s="229">
        <f>IF(N97="nulová",J97,0)</f>
        <v>0</v>
      </c>
      <c r="BJ97" s="19" t="s">
        <v>79</v>
      </c>
      <c r="BK97" s="229">
        <f>ROUND(I97*H97,2)</f>
        <v>0</v>
      </c>
      <c r="BL97" s="19" t="s">
        <v>1389</v>
      </c>
      <c r="BM97" s="228" t="s">
        <v>1409</v>
      </c>
    </row>
    <row r="98" spans="1:47" s="2" customFormat="1" ht="12">
      <c r="A98" s="40"/>
      <c r="B98" s="41"/>
      <c r="C98" s="42"/>
      <c r="D98" s="230" t="s">
        <v>161</v>
      </c>
      <c r="E98" s="42"/>
      <c r="F98" s="231" t="s">
        <v>1408</v>
      </c>
      <c r="G98" s="42"/>
      <c r="H98" s="42"/>
      <c r="I98" s="232"/>
      <c r="J98" s="42"/>
      <c r="K98" s="42"/>
      <c r="L98" s="46"/>
      <c r="M98" s="233"/>
      <c r="N98" s="234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161</v>
      </c>
      <c r="AU98" s="19" t="s">
        <v>79</v>
      </c>
    </row>
    <row r="99" spans="1:47" s="2" customFormat="1" ht="12">
      <c r="A99" s="40"/>
      <c r="B99" s="41"/>
      <c r="C99" s="42"/>
      <c r="D99" s="230" t="s">
        <v>1391</v>
      </c>
      <c r="E99" s="42"/>
      <c r="F99" s="296" t="s">
        <v>1410</v>
      </c>
      <c r="G99" s="42"/>
      <c r="H99" s="42"/>
      <c r="I99" s="232"/>
      <c r="J99" s="42"/>
      <c r="K99" s="42"/>
      <c r="L99" s="46"/>
      <c r="M99" s="233"/>
      <c r="N99" s="234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1391</v>
      </c>
      <c r="AU99" s="19" t="s">
        <v>79</v>
      </c>
    </row>
    <row r="100" spans="1:65" s="2" customFormat="1" ht="14.4" customHeight="1">
      <c r="A100" s="40"/>
      <c r="B100" s="41"/>
      <c r="C100" s="217" t="s">
        <v>202</v>
      </c>
      <c r="D100" s="217" t="s">
        <v>154</v>
      </c>
      <c r="E100" s="218" t="s">
        <v>1411</v>
      </c>
      <c r="F100" s="219" t="s">
        <v>1412</v>
      </c>
      <c r="G100" s="220" t="s">
        <v>1388</v>
      </c>
      <c r="H100" s="221">
        <v>1</v>
      </c>
      <c r="I100" s="222"/>
      <c r="J100" s="223">
        <f>ROUND(I100*H100,2)</f>
        <v>0</v>
      </c>
      <c r="K100" s="219" t="s">
        <v>19</v>
      </c>
      <c r="L100" s="46"/>
      <c r="M100" s="224" t="s">
        <v>19</v>
      </c>
      <c r="N100" s="225" t="s">
        <v>44</v>
      </c>
      <c r="O100" s="86"/>
      <c r="P100" s="226">
        <f>O100*H100</f>
        <v>0</v>
      </c>
      <c r="Q100" s="226">
        <v>0</v>
      </c>
      <c r="R100" s="226">
        <f>Q100*H100</f>
        <v>0</v>
      </c>
      <c r="S100" s="226">
        <v>0</v>
      </c>
      <c r="T100" s="227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8" t="s">
        <v>1389</v>
      </c>
      <c r="AT100" s="228" t="s">
        <v>154</v>
      </c>
      <c r="AU100" s="228" t="s">
        <v>79</v>
      </c>
      <c r="AY100" s="19" t="s">
        <v>152</v>
      </c>
      <c r="BE100" s="229">
        <f>IF(N100="základní",J100,0)</f>
        <v>0</v>
      </c>
      <c r="BF100" s="229">
        <f>IF(N100="snížená",J100,0)</f>
        <v>0</v>
      </c>
      <c r="BG100" s="229">
        <f>IF(N100="zákl. přenesená",J100,0)</f>
        <v>0</v>
      </c>
      <c r="BH100" s="229">
        <f>IF(N100="sníž. přenesená",J100,0)</f>
        <v>0</v>
      </c>
      <c r="BI100" s="229">
        <f>IF(N100="nulová",J100,0)</f>
        <v>0</v>
      </c>
      <c r="BJ100" s="19" t="s">
        <v>79</v>
      </c>
      <c r="BK100" s="229">
        <f>ROUND(I100*H100,2)</f>
        <v>0</v>
      </c>
      <c r="BL100" s="19" t="s">
        <v>1389</v>
      </c>
      <c r="BM100" s="228" t="s">
        <v>1413</v>
      </c>
    </row>
    <row r="101" spans="1:47" s="2" customFormat="1" ht="12">
      <c r="A101" s="40"/>
      <c r="B101" s="41"/>
      <c r="C101" s="42"/>
      <c r="D101" s="230" t="s">
        <v>161</v>
      </c>
      <c r="E101" s="42"/>
      <c r="F101" s="231" t="s">
        <v>1412</v>
      </c>
      <c r="G101" s="42"/>
      <c r="H101" s="42"/>
      <c r="I101" s="232"/>
      <c r="J101" s="42"/>
      <c r="K101" s="42"/>
      <c r="L101" s="46"/>
      <c r="M101" s="233"/>
      <c r="N101" s="234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161</v>
      </c>
      <c r="AU101" s="19" t="s">
        <v>79</v>
      </c>
    </row>
    <row r="102" spans="1:47" s="2" customFormat="1" ht="12">
      <c r="A102" s="40"/>
      <c r="B102" s="41"/>
      <c r="C102" s="42"/>
      <c r="D102" s="230" t="s">
        <v>1391</v>
      </c>
      <c r="E102" s="42"/>
      <c r="F102" s="296" t="s">
        <v>1414</v>
      </c>
      <c r="G102" s="42"/>
      <c r="H102" s="42"/>
      <c r="I102" s="232"/>
      <c r="J102" s="42"/>
      <c r="K102" s="42"/>
      <c r="L102" s="46"/>
      <c r="M102" s="233"/>
      <c r="N102" s="234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1391</v>
      </c>
      <c r="AU102" s="19" t="s">
        <v>79</v>
      </c>
    </row>
    <row r="103" spans="1:65" s="2" customFormat="1" ht="14.4" customHeight="1">
      <c r="A103" s="40"/>
      <c r="B103" s="41"/>
      <c r="C103" s="217" t="s">
        <v>209</v>
      </c>
      <c r="D103" s="217" t="s">
        <v>154</v>
      </c>
      <c r="E103" s="218" t="s">
        <v>1415</v>
      </c>
      <c r="F103" s="219" t="s">
        <v>1416</v>
      </c>
      <c r="G103" s="220" t="s">
        <v>1388</v>
      </c>
      <c r="H103" s="221">
        <v>1</v>
      </c>
      <c r="I103" s="222"/>
      <c r="J103" s="223">
        <f>ROUND(I103*H103,2)</f>
        <v>0</v>
      </c>
      <c r="K103" s="219" t="s">
        <v>19</v>
      </c>
      <c r="L103" s="46"/>
      <c r="M103" s="224" t="s">
        <v>19</v>
      </c>
      <c r="N103" s="225" t="s">
        <v>44</v>
      </c>
      <c r="O103" s="86"/>
      <c r="P103" s="226">
        <f>O103*H103</f>
        <v>0</v>
      </c>
      <c r="Q103" s="226">
        <v>0</v>
      </c>
      <c r="R103" s="226">
        <f>Q103*H103</f>
        <v>0</v>
      </c>
      <c r="S103" s="226">
        <v>0</v>
      </c>
      <c r="T103" s="227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8" t="s">
        <v>1389</v>
      </c>
      <c r="AT103" s="228" t="s">
        <v>154</v>
      </c>
      <c r="AU103" s="228" t="s">
        <v>79</v>
      </c>
      <c r="AY103" s="19" t="s">
        <v>152</v>
      </c>
      <c r="BE103" s="229">
        <f>IF(N103="základní",J103,0)</f>
        <v>0</v>
      </c>
      <c r="BF103" s="229">
        <f>IF(N103="snížená",J103,0)</f>
        <v>0</v>
      </c>
      <c r="BG103" s="229">
        <f>IF(N103="zákl. přenesená",J103,0)</f>
        <v>0</v>
      </c>
      <c r="BH103" s="229">
        <f>IF(N103="sníž. přenesená",J103,0)</f>
        <v>0</v>
      </c>
      <c r="BI103" s="229">
        <f>IF(N103="nulová",J103,0)</f>
        <v>0</v>
      </c>
      <c r="BJ103" s="19" t="s">
        <v>79</v>
      </c>
      <c r="BK103" s="229">
        <f>ROUND(I103*H103,2)</f>
        <v>0</v>
      </c>
      <c r="BL103" s="19" t="s">
        <v>1389</v>
      </c>
      <c r="BM103" s="228" t="s">
        <v>1417</v>
      </c>
    </row>
    <row r="104" spans="1:47" s="2" customFormat="1" ht="12">
      <c r="A104" s="40"/>
      <c r="B104" s="41"/>
      <c r="C104" s="42"/>
      <c r="D104" s="230" t="s">
        <v>161</v>
      </c>
      <c r="E104" s="42"/>
      <c r="F104" s="231" t="s">
        <v>1416</v>
      </c>
      <c r="G104" s="42"/>
      <c r="H104" s="42"/>
      <c r="I104" s="232"/>
      <c r="J104" s="42"/>
      <c r="K104" s="42"/>
      <c r="L104" s="46"/>
      <c r="M104" s="233"/>
      <c r="N104" s="234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161</v>
      </c>
      <c r="AU104" s="19" t="s">
        <v>79</v>
      </c>
    </row>
    <row r="105" spans="1:51" s="14" customFormat="1" ht="12">
      <c r="A105" s="14"/>
      <c r="B105" s="245"/>
      <c r="C105" s="246"/>
      <c r="D105" s="230" t="s">
        <v>163</v>
      </c>
      <c r="E105" s="247" t="s">
        <v>19</v>
      </c>
      <c r="F105" s="248" t="s">
        <v>79</v>
      </c>
      <c r="G105" s="246"/>
      <c r="H105" s="249">
        <v>1</v>
      </c>
      <c r="I105" s="250"/>
      <c r="J105" s="246"/>
      <c r="K105" s="246"/>
      <c r="L105" s="251"/>
      <c r="M105" s="252"/>
      <c r="N105" s="253"/>
      <c r="O105" s="253"/>
      <c r="P105" s="253"/>
      <c r="Q105" s="253"/>
      <c r="R105" s="253"/>
      <c r="S105" s="253"/>
      <c r="T105" s="25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55" t="s">
        <v>163</v>
      </c>
      <c r="AU105" s="255" t="s">
        <v>79</v>
      </c>
      <c r="AV105" s="14" t="s">
        <v>81</v>
      </c>
      <c r="AW105" s="14" t="s">
        <v>36</v>
      </c>
      <c r="AX105" s="14" t="s">
        <v>79</v>
      </c>
      <c r="AY105" s="255" t="s">
        <v>152</v>
      </c>
    </row>
    <row r="106" spans="1:65" s="2" customFormat="1" ht="12">
      <c r="A106" s="40"/>
      <c r="B106" s="41"/>
      <c r="C106" s="217" t="s">
        <v>216</v>
      </c>
      <c r="D106" s="217" t="s">
        <v>154</v>
      </c>
      <c r="E106" s="218" t="s">
        <v>1418</v>
      </c>
      <c r="F106" s="219" t="s">
        <v>1419</v>
      </c>
      <c r="G106" s="220" t="s">
        <v>1388</v>
      </c>
      <c r="H106" s="221">
        <v>1</v>
      </c>
      <c r="I106" s="222"/>
      <c r="J106" s="223">
        <f>ROUND(I106*H106,2)</f>
        <v>0</v>
      </c>
      <c r="K106" s="219" t="s">
        <v>19</v>
      </c>
      <c r="L106" s="46"/>
      <c r="M106" s="224" t="s">
        <v>19</v>
      </c>
      <c r="N106" s="225" t="s">
        <v>44</v>
      </c>
      <c r="O106" s="86"/>
      <c r="P106" s="226">
        <f>O106*H106</f>
        <v>0</v>
      </c>
      <c r="Q106" s="226">
        <v>0</v>
      </c>
      <c r="R106" s="226">
        <f>Q106*H106</f>
        <v>0</v>
      </c>
      <c r="S106" s="226">
        <v>0</v>
      </c>
      <c r="T106" s="227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8" t="s">
        <v>1389</v>
      </c>
      <c r="AT106" s="228" t="s">
        <v>154</v>
      </c>
      <c r="AU106" s="228" t="s">
        <v>79</v>
      </c>
      <c r="AY106" s="19" t="s">
        <v>152</v>
      </c>
      <c r="BE106" s="229">
        <f>IF(N106="základní",J106,0)</f>
        <v>0</v>
      </c>
      <c r="BF106" s="229">
        <f>IF(N106="snížená",J106,0)</f>
        <v>0</v>
      </c>
      <c r="BG106" s="229">
        <f>IF(N106="zákl. přenesená",J106,0)</f>
        <v>0</v>
      </c>
      <c r="BH106" s="229">
        <f>IF(N106="sníž. přenesená",J106,0)</f>
        <v>0</v>
      </c>
      <c r="BI106" s="229">
        <f>IF(N106="nulová",J106,0)</f>
        <v>0</v>
      </c>
      <c r="BJ106" s="19" t="s">
        <v>79</v>
      </c>
      <c r="BK106" s="229">
        <f>ROUND(I106*H106,2)</f>
        <v>0</v>
      </c>
      <c r="BL106" s="19" t="s">
        <v>1389</v>
      </c>
      <c r="BM106" s="228" t="s">
        <v>1420</v>
      </c>
    </row>
    <row r="107" spans="1:47" s="2" customFormat="1" ht="12">
      <c r="A107" s="40"/>
      <c r="B107" s="41"/>
      <c r="C107" s="42"/>
      <c r="D107" s="230" t="s">
        <v>161</v>
      </c>
      <c r="E107" s="42"/>
      <c r="F107" s="231" t="s">
        <v>1419</v>
      </c>
      <c r="G107" s="42"/>
      <c r="H107" s="42"/>
      <c r="I107" s="232"/>
      <c r="J107" s="42"/>
      <c r="K107" s="42"/>
      <c r="L107" s="46"/>
      <c r="M107" s="233"/>
      <c r="N107" s="234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161</v>
      </c>
      <c r="AU107" s="19" t="s">
        <v>79</v>
      </c>
    </row>
    <row r="108" spans="1:47" s="2" customFormat="1" ht="12">
      <c r="A108" s="40"/>
      <c r="B108" s="41"/>
      <c r="C108" s="42"/>
      <c r="D108" s="230" t="s">
        <v>1391</v>
      </c>
      <c r="E108" s="42"/>
      <c r="F108" s="296" t="s">
        <v>1421</v>
      </c>
      <c r="G108" s="42"/>
      <c r="H108" s="42"/>
      <c r="I108" s="232"/>
      <c r="J108" s="42"/>
      <c r="K108" s="42"/>
      <c r="L108" s="46"/>
      <c r="M108" s="233"/>
      <c r="N108" s="234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1391</v>
      </c>
      <c r="AU108" s="19" t="s">
        <v>79</v>
      </c>
    </row>
    <row r="109" spans="1:63" s="12" customFormat="1" ht="25.9" customHeight="1">
      <c r="A109" s="12"/>
      <c r="B109" s="201"/>
      <c r="C109" s="202"/>
      <c r="D109" s="203" t="s">
        <v>72</v>
      </c>
      <c r="E109" s="204" t="s">
        <v>73</v>
      </c>
      <c r="F109" s="204" t="s">
        <v>1422</v>
      </c>
      <c r="G109" s="202"/>
      <c r="H109" s="202"/>
      <c r="I109" s="205"/>
      <c r="J109" s="206">
        <f>BK109</f>
        <v>0</v>
      </c>
      <c r="K109" s="202"/>
      <c r="L109" s="207"/>
      <c r="M109" s="208"/>
      <c r="N109" s="209"/>
      <c r="O109" s="209"/>
      <c r="P109" s="210">
        <f>SUM(P110:P120)</f>
        <v>0</v>
      </c>
      <c r="Q109" s="209"/>
      <c r="R109" s="210">
        <f>SUM(R110:R120)</f>
        <v>0</v>
      </c>
      <c r="S109" s="209"/>
      <c r="T109" s="211">
        <f>SUM(T110:T120)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212" t="s">
        <v>195</v>
      </c>
      <c r="AT109" s="213" t="s">
        <v>72</v>
      </c>
      <c r="AU109" s="213" t="s">
        <v>73</v>
      </c>
      <c r="AY109" s="212" t="s">
        <v>152</v>
      </c>
      <c r="BK109" s="214">
        <f>SUM(BK110:BK120)</f>
        <v>0</v>
      </c>
    </row>
    <row r="110" spans="1:65" s="2" customFormat="1" ht="14.4" customHeight="1">
      <c r="A110" s="40"/>
      <c r="B110" s="41"/>
      <c r="C110" s="217" t="s">
        <v>221</v>
      </c>
      <c r="D110" s="217" t="s">
        <v>154</v>
      </c>
      <c r="E110" s="218" t="s">
        <v>1423</v>
      </c>
      <c r="F110" s="219" t="s">
        <v>1424</v>
      </c>
      <c r="G110" s="220" t="s">
        <v>1388</v>
      </c>
      <c r="H110" s="221">
        <v>1</v>
      </c>
      <c r="I110" s="222"/>
      <c r="J110" s="223">
        <f>ROUND(I110*H110,2)</f>
        <v>0</v>
      </c>
      <c r="K110" s="219" t="s">
        <v>19</v>
      </c>
      <c r="L110" s="46"/>
      <c r="M110" s="224" t="s">
        <v>19</v>
      </c>
      <c r="N110" s="225" t="s">
        <v>44</v>
      </c>
      <c r="O110" s="86"/>
      <c r="P110" s="226">
        <f>O110*H110</f>
        <v>0</v>
      </c>
      <c r="Q110" s="226">
        <v>0</v>
      </c>
      <c r="R110" s="226">
        <f>Q110*H110</f>
        <v>0</v>
      </c>
      <c r="S110" s="226">
        <v>0</v>
      </c>
      <c r="T110" s="227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8" t="s">
        <v>1389</v>
      </c>
      <c r="AT110" s="228" t="s">
        <v>154</v>
      </c>
      <c r="AU110" s="228" t="s">
        <v>79</v>
      </c>
      <c r="AY110" s="19" t="s">
        <v>152</v>
      </c>
      <c r="BE110" s="229">
        <f>IF(N110="základní",J110,0)</f>
        <v>0</v>
      </c>
      <c r="BF110" s="229">
        <f>IF(N110="snížená",J110,0)</f>
        <v>0</v>
      </c>
      <c r="BG110" s="229">
        <f>IF(N110="zákl. přenesená",J110,0)</f>
        <v>0</v>
      </c>
      <c r="BH110" s="229">
        <f>IF(N110="sníž. přenesená",J110,0)</f>
        <v>0</v>
      </c>
      <c r="BI110" s="229">
        <f>IF(N110="nulová",J110,0)</f>
        <v>0</v>
      </c>
      <c r="BJ110" s="19" t="s">
        <v>79</v>
      </c>
      <c r="BK110" s="229">
        <f>ROUND(I110*H110,2)</f>
        <v>0</v>
      </c>
      <c r="BL110" s="19" t="s">
        <v>1389</v>
      </c>
      <c r="BM110" s="228" t="s">
        <v>1425</v>
      </c>
    </row>
    <row r="111" spans="1:47" s="2" customFormat="1" ht="12">
      <c r="A111" s="40"/>
      <c r="B111" s="41"/>
      <c r="C111" s="42"/>
      <c r="D111" s="230" t="s">
        <v>161</v>
      </c>
      <c r="E111" s="42"/>
      <c r="F111" s="231" t="s">
        <v>1424</v>
      </c>
      <c r="G111" s="42"/>
      <c r="H111" s="42"/>
      <c r="I111" s="232"/>
      <c r="J111" s="42"/>
      <c r="K111" s="42"/>
      <c r="L111" s="46"/>
      <c r="M111" s="233"/>
      <c r="N111" s="234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161</v>
      </c>
      <c r="AU111" s="19" t="s">
        <v>79</v>
      </c>
    </row>
    <row r="112" spans="1:47" s="2" customFormat="1" ht="12">
      <c r="A112" s="40"/>
      <c r="B112" s="41"/>
      <c r="C112" s="42"/>
      <c r="D112" s="230" t="s">
        <v>1391</v>
      </c>
      <c r="E112" s="42"/>
      <c r="F112" s="296" t="s">
        <v>1426</v>
      </c>
      <c r="G112" s="42"/>
      <c r="H112" s="42"/>
      <c r="I112" s="232"/>
      <c r="J112" s="42"/>
      <c r="K112" s="42"/>
      <c r="L112" s="46"/>
      <c r="M112" s="233"/>
      <c r="N112" s="234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1391</v>
      </c>
      <c r="AU112" s="19" t="s">
        <v>79</v>
      </c>
    </row>
    <row r="113" spans="1:65" s="2" customFormat="1" ht="14.4" customHeight="1">
      <c r="A113" s="40"/>
      <c r="B113" s="41"/>
      <c r="C113" s="217" t="s">
        <v>226</v>
      </c>
      <c r="D113" s="217" t="s">
        <v>154</v>
      </c>
      <c r="E113" s="218" t="s">
        <v>1427</v>
      </c>
      <c r="F113" s="219" t="s">
        <v>1424</v>
      </c>
      <c r="G113" s="220" t="s">
        <v>1388</v>
      </c>
      <c r="H113" s="221">
        <v>1</v>
      </c>
      <c r="I113" s="222"/>
      <c r="J113" s="223">
        <f>ROUND(I113*H113,2)</f>
        <v>0</v>
      </c>
      <c r="K113" s="219" t="s">
        <v>19</v>
      </c>
      <c r="L113" s="46"/>
      <c r="M113" s="224" t="s">
        <v>19</v>
      </c>
      <c r="N113" s="225" t="s">
        <v>44</v>
      </c>
      <c r="O113" s="86"/>
      <c r="P113" s="226">
        <f>O113*H113</f>
        <v>0</v>
      </c>
      <c r="Q113" s="226">
        <v>0</v>
      </c>
      <c r="R113" s="226">
        <f>Q113*H113</f>
        <v>0</v>
      </c>
      <c r="S113" s="226">
        <v>0</v>
      </c>
      <c r="T113" s="227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28" t="s">
        <v>1389</v>
      </c>
      <c r="AT113" s="228" t="s">
        <v>154</v>
      </c>
      <c r="AU113" s="228" t="s">
        <v>79</v>
      </c>
      <c r="AY113" s="19" t="s">
        <v>152</v>
      </c>
      <c r="BE113" s="229">
        <f>IF(N113="základní",J113,0)</f>
        <v>0</v>
      </c>
      <c r="BF113" s="229">
        <f>IF(N113="snížená",J113,0)</f>
        <v>0</v>
      </c>
      <c r="BG113" s="229">
        <f>IF(N113="zákl. přenesená",J113,0)</f>
        <v>0</v>
      </c>
      <c r="BH113" s="229">
        <f>IF(N113="sníž. přenesená",J113,0)</f>
        <v>0</v>
      </c>
      <c r="BI113" s="229">
        <f>IF(N113="nulová",J113,0)</f>
        <v>0</v>
      </c>
      <c r="BJ113" s="19" t="s">
        <v>79</v>
      </c>
      <c r="BK113" s="229">
        <f>ROUND(I113*H113,2)</f>
        <v>0</v>
      </c>
      <c r="BL113" s="19" t="s">
        <v>1389</v>
      </c>
      <c r="BM113" s="228" t="s">
        <v>1428</v>
      </c>
    </row>
    <row r="114" spans="1:47" s="2" customFormat="1" ht="12">
      <c r="A114" s="40"/>
      <c r="B114" s="41"/>
      <c r="C114" s="42"/>
      <c r="D114" s="230" t="s">
        <v>161</v>
      </c>
      <c r="E114" s="42"/>
      <c r="F114" s="231" t="s">
        <v>1424</v>
      </c>
      <c r="G114" s="42"/>
      <c r="H114" s="42"/>
      <c r="I114" s="232"/>
      <c r="J114" s="42"/>
      <c r="K114" s="42"/>
      <c r="L114" s="46"/>
      <c r="M114" s="233"/>
      <c r="N114" s="234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161</v>
      </c>
      <c r="AU114" s="19" t="s">
        <v>79</v>
      </c>
    </row>
    <row r="115" spans="1:47" s="2" customFormat="1" ht="12">
      <c r="A115" s="40"/>
      <c r="B115" s="41"/>
      <c r="C115" s="42"/>
      <c r="D115" s="230" t="s">
        <v>1391</v>
      </c>
      <c r="E115" s="42"/>
      <c r="F115" s="296" t="s">
        <v>1429</v>
      </c>
      <c r="G115" s="42"/>
      <c r="H115" s="42"/>
      <c r="I115" s="232"/>
      <c r="J115" s="42"/>
      <c r="K115" s="42"/>
      <c r="L115" s="46"/>
      <c r="M115" s="233"/>
      <c r="N115" s="234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1391</v>
      </c>
      <c r="AU115" s="19" t="s">
        <v>79</v>
      </c>
    </row>
    <row r="116" spans="1:65" s="2" customFormat="1" ht="14.4" customHeight="1">
      <c r="A116" s="40"/>
      <c r="B116" s="41"/>
      <c r="C116" s="217" t="s">
        <v>232</v>
      </c>
      <c r="D116" s="217" t="s">
        <v>154</v>
      </c>
      <c r="E116" s="218" t="s">
        <v>1430</v>
      </c>
      <c r="F116" s="219" t="s">
        <v>1431</v>
      </c>
      <c r="G116" s="220" t="s">
        <v>1388</v>
      </c>
      <c r="H116" s="221">
        <v>1</v>
      </c>
      <c r="I116" s="222"/>
      <c r="J116" s="223">
        <f>ROUND(I116*H116,2)</f>
        <v>0</v>
      </c>
      <c r="K116" s="219" t="s">
        <v>19</v>
      </c>
      <c r="L116" s="46"/>
      <c r="M116" s="224" t="s">
        <v>19</v>
      </c>
      <c r="N116" s="225" t="s">
        <v>44</v>
      </c>
      <c r="O116" s="86"/>
      <c r="P116" s="226">
        <f>O116*H116</f>
        <v>0</v>
      </c>
      <c r="Q116" s="226">
        <v>0</v>
      </c>
      <c r="R116" s="226">
        <f>Q116*H116</f>
        <v>0</v>
      </c>
      <c r="S116" s="226">
        <v>0</v>
      </c>
      <c r="T116" s="227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8" t="s">
        <v>1389</v>
      </c>
      <c r="AT116" s="228" t="s">
        <v>154</v>
      </c>
      <c r="AU116" s="228" t="s">
        <v>79</v>
      </c>
      <c r="AY116" s="19" t="s">
        <v>152</v>
      </c>
      <c r="BE116" s="229">
        <f>IF(N116="základní",J116,0)</f>
        <v>0</v>
      </c>
      <c r="BF116" s="229">
        <f>IF(N116="snížená",J116,0)</f>
        <v>0</v>
      </c>
      <c r="BG116" s="229">
        <f>IF(N116="zákl. přenesená",J116,0)</f>
        <v>0</v>
      </c>
      <c r="BH116" s="229">
        <f>IF(N116="sníž. přenesená",J116,0)</f>
        <v>0</v>
      </c>
      <c r="BI116" s="229">
        <f>IF(N116="nulová",J116,0)</f>
        <v>0</v>
      </c>
      <c r="BJ116" s="19" t="s">
        <v>79</v>
      </c>
      <c r="BK116" s="229">
        <f>ROUND(I116*H116,2)</f>
        <v>0</v>
      </c>
      <c r="BL116" s="19" t="s">
        <v>1389</v>
      </c>
      <c r="BM116" s="228" t="s">
        <v>1432</v>
      </c>
    </row>
    <row r="117" spans="1:47" s="2" customFormat="1" ht="12">
      <c r="A117" s="40"/>
      <c r="B117" s="41"/>
      <c r="C117" s="42"/>
      <c r="D117" s="230" t="s">
        <v>161</v>
      </c>
      <c r="E117" s="42"/>
      <c r="F117" s="231" t="s">
        <v>1431</v>
      </c>
      <c r="G117" s="42"/>
      <c r="H117" s="42"/>
      <c r="I117" s="232"/>
      <c r="J117" s="42"/>
      <c r="K117" s="42"/>
      <c r="L117" s="46"/>
      <c r="M117" s="233"/>
      <c r="N117" s="234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161</v>
      </c>
      <c r="AU117" s="19" t="s">
        <v>79</v>
      </c>
    </row>
    <row r="118" spans="1:47" s="2" customFormat="1" ht="12">
      <c r="A118" s="40"/>
      <c r="B118" s="41"/>
      <c r="C118" s="42"/>
      <c r="D118" s="230" t="s">
        <v>1391</v>
      </c>
      <c r="E118" s="42"/>
      <c r="F118" s="296" t="s">
        <v>1433</v>
      </c>
      <c r="G118" s="42"/>
      <c r="H118" s="42"/>
      <c r="I118" s="232"/>
      <c r="J118" s="42"/>
      <c r="K118" s="42"/>
      <c r="L118" s="46"/>
      <c r="M118" s="233"/>
      <c r="N118" s="234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1391</v>
      </c>
      <c r="AU118" s="19" t="s">
        <v>79</v>
      </c>
    </row>
    <row r="119" spans="1:65" s="2" customFormat="1" ht="14.4" customHeight="1">
      <c r="A119" s="40"/>
      <c r="B119" s="41"/>
      <c r="C119" s="217" t="s">
        <v>237</v>
      </c>
      <c r="D119" s="217" t="s">
        <v>154</v>
      </c>
      <c r="E119" s="218" t="s">
        <v>1434</v>
      </c>
      <c r="F119" s="219" t="s">
        <v>1435</v>
      </c>
      <c r="G119" s="220" t="s">
        <v>1388</v>
      </c>
      <c r="H119" s="221">
        <v>1</v>
      </c>
      <c r="I119" s="222"/>
      <c r="J119" s="223">
        <f>ROUND(I119*H119,2)</f>
        <v>0</v>
      </c>
      <c r="K119" s="219" t="s">
        <v>19</v>
      </c>
      <c r="L119" s="46"/>
      <c r="M119" s="224" t="s">
        <v>19</v>
      </c>
      <c r="N119" s="225" t="s">
        <v>44</v>
      </c>
      <c r="O119" s="86"/>
      <c r="P119" s="226">
        <f>O119*H119</f>
        <v>0</v>
      </c>
      <c r="Q119" s="226">
        <v>0</v>
      </c>
      <c r="R119" s="226">
        <f>Q119*H119</f>
        <v>0</v>
      </c>
      <c r="S119" s="226">
        <v>0</v>
      </c>
      <c r="T119" s="227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8" t="s">
        <v>1389</v>
      </c>
      <c r="AT119" s="228" t="s">
        <v>154</v>
      </c>
      <c r="AU119" s="228" t="s">
        <v>79</v>
      </c>
      <c r="AY119" s="19" t="s">
        <v>152</v>
      </c>
      <c r="BE119" s="229">
        <f>IF(N119="základní",J119,0)</f>
        <v>0</v>
      </c>
      <c r="BF119" s="229">
        <f>IF(N119="snížená",J119,0)</f>
        <v>0</v>
      </c>
      <c r="BG119" s="229">
        <f>IF(N119="zákl. přenesená",J119,0)</f>
        <v>0</v>
      </c>
      <c r="BH119" s="229">
        <f>IF(N119="sníž. přenesená",J119,0)</f>
        <v>0</v>
      </c>
      <c r="BI119" s="229">
        <f>IF(N119="nulová",J119,0)</f>
        <v>0</v>
      </c>
      <c r="BJ119" s="19" t="s">
        <v>79</v>
      </c>
      <c r="BK119" s="229">
        <f>ROUND(I119*H119,2)</f>
        <v>0</v>
      </c>
      <c r="BL119" s="19" t="s">
        <v>1389</v>
      </c>
      <c r="BM119" s="228" t="s">
        <v>1436</v>
      </c>
    </row>
    <row r="120" spans="1:47" s="2" customFormat="1" ht="12">
      <c r="A120" s="40"/>
      <c r="B120" s="41"/>
      <c r="C120" s="42"/>
      <c r="D120" s="230" t="s">
        <v>161</v>
      </c>
      <c r="E120" s="42"/>
      <c r="F120" s="231" t="s">
        <v>1435</v>
      </c>
      <c r="G120" s="42"/>
      <c r="H120" s="42"/>
      <c r="I120" s="232"/>
      <c r="J120" s="42"/>
      <c r="K120" s="42"/>
      <c r="L120" s="46"/>
      <c r="M120" s="277"/>
      <c r="N120" s="278"/>
      <c r="O120" s="279"/>
      <c r="P120" s="279"/>
      <c r="Q120" s="279"/>
      <c r="R120" s="279"/>
      <c r="S120" s="279"/>
      <c r="T120" s="28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161</v>
      </c>
      <c r="AU120" s="19" t="s">
        <v>79</v>
      </c>
    </row>
    <row r="121" spans="1:31" s="2" customFormat="1" ht="6.95" customHeight="1">
      <c r="A121" s="40"/>
      <c r="B121" s="61"/>
      <c r="C121" s="62"/>
      <c r="D121" s="62"/>
      <c r="E121" s="62"/>
      <c r="F121" s="62"/>
      <c r="G121" s="62"/>
      <c r="H121" s="62"/>
      <c r="I121" s="62"/>
      <c r="J121" s="62"/>
      <c r="K121" s="62"/>
      <c r="L121" s="46"/>
      <c r="M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</row>
  </sheetData>
  <sheetProtection password="CC35" sheet="1" objects="1" scenarios="1" formatColumns="0" formatRows="0" autoFilter="0"/>
  <autoFilter ref="C81:K120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1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109</v>
      </c>
    </row>
    <row r="3" spans="2:46" s="1" customFormat="1" ht="6.95" customHeight="1">
      <c r="B3" s="141"/>
      <c r="C3" s="142"/>
      <c r="D3" s="142"/>
      <c r="E3" s="142"/>
      <c r="F3" s="142"/>
      <c r="G3" s="142"/>
      <c r="H3" s="142"/>
      <c r="I3" s="142"/>
      <c r="J3" s="142"/>
      <c r="K3" s="142"/>
      <c r="L3" s="22"/>
      <c r="AT3" s="19" t="s">
        <v>81</v>
      </c>
    </row>
    <row r="4" spans="2:46" s="1" customFormat="1" ht="24.95" customHeight="1">
      <c r="B4" s="22"/>
      <c r="D4" s="143" t="s">
        <v>110</v>
      </c>
      <c r="L4" s="22"/>
      <c r="M4" s="144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5" t="s">
        <v>16</v>
      </c>
      <c r="L6" s="22"/>
    </row>
    <row r="7" spans="2:12" s="1" customFormat="1" ht="14.4" customHeight="1">
      <c r="B7" s="22"/>
      <c r="E7" s="146" t="str">
        <f>'Rekapitulace stavby'!K6</f>
        <v>Realizace SZ navržených v KoPÚ Brušperk - I. etapa</v>
      </c>
      <c r="F7" s="145"/>
      <c r="G7" s="145"/>
      <c r="H7" s="145"/>
      <c r="L7" s="22"/>
    </row>
    <row r="8" spans="1:31" s="2" customFormat="1" ht="12" customHeight="1">
      <c r="A8" s="40"/>
      <c r="B8" s="46"/>
      <c r="C8" s="40"/>
      <c r="D8" s="145" t="s">
        <v>111</v>
      </c>
      <c r="E8" s="40"/>
      <c r="F8" s="40"/>
      <c r="G8" s="40"/>
      <c r="H8" s="40"/>
      <c r="I8" s="40"/>
      <c r="J8" s="40"/>
      <c r="K8" s="40"/>
      <c r="L8" s="147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5.6" customHeight="1">
      <c r="A9" s="40"/>
      <c r="B9" s="46"/>
      <c r="C9" s="40"/>
      <c r="D9" s="40"/>
      <c r="E9" s="148" t="s">
        <v>1437</v>
      </c>
      <c r="F9" s="40"/>
      <c r="G9" s="40"/>
      <c r="H9" s="40"/>
      <c r="I9" s="40"/>
      <c r="J9" s="40"/>
      <c r="K9" s="40"/>
      <c r="L9" s="147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4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45" t="s">
        <v>18</v>
      </c>
      <c r="E11" s="40"/>
      <c r="F11" s="135" t="s">
        <v>19</v>
      </c>
      <c r="G11" s="40"/>
      <c r="H11" s="40"/>
      <c r="I11" s="145" t="s">
        <v>20</v>
      </c>
      <c r="J11" s="135" t="s">
        <v>19</v>
      </c>
      <c r="K11" s="40"/>
      <c r="L11" s="14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5" t="s">
        <v>21</v>
      </c>
      <c r="E12" s="40"/>
      <c r="F12" s="135" t="s">
        <v>22</v>
      </c>
      <c r="G12" s="40"/>
      <c r="H12" s="40"/>
      <c r="I12" s="145" t="s">
        <v>23</v>
      </c>
      <c r="J12" s="149" t="str">
        <f>'Rekapitulace stavby'!AN8</f>
        <v>18. 3. 2021</v>
      </c>
      <c r="K12" s="40"/>
      <c r="L12" s="14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47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5" t="s">
        <v>25</v>
      </c>
      <c r="E14" s="40"/>
      <c r="F14" s="40"/>
      <c r="G14" s="40"/>
      <c r="H14" s="40"/>
      <c r="I14" s="145" t="s">
        <v>26</v>
      </c>
      <c r="J14" s="135" t="s">
        <v>19</v>
      </c>
      <c r="K14" s="40"/>
      <c r="L14" s="14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5" t="s">
        <v>28</v>
      </c>
      <c r="F15" s="40"/>
      <c r="G15" s="40"/>
      <c r="H15" s="40"/>
      <c r="I15" s="145" t="s">
        <v>29</v>
      </c>
      <c r="J15" s="135" t="s">
        <v>19</v>
      </c>
      <c r="K15" s="40"/>
      <c r="L15" s="14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4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45" t="s">
        <v>30</v>
      </c>
      <c r="E17" s="40"/>
      <c r="F17" s="40"/>
      <c r="G17" s="40"/>
      <c r="H17" s="40"/>
      <c r="I17" s="145" t="s">
        <v>26</v>
      </c>
      <c r="J17" s="35" t="str">
        <f>'Rekapitulace stavby'!AN13</f>
        <v>Vyplň údaj</v>
      </c>
      <c r="K17" s="40"/>
      <c r="L17" s="147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5"/>
      <c r="G18" s="135"/>
      <c r="H18" s="135"/>
      <c r="I18" s="145" t="s">
        <v>29</v>
      </c>
      <c r="J18" s="35" t="str">
        <f>'Rekapitulace stavby'!AN14</f>
        <v>Vyplň údaj</v>
      </c>
      <c r="K18" s="40"/>
      <c r="L18" s="147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47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45" t="s">
        <v>32</v>
      </c>
      <c r="E20" s="40"/>
      <c r="F20" s="40"/>
      <c r="G20" s="40"/>
      <c r="H20" s="40"/>
      <c r="I20" s="145" t="s">
        <v>26</v>
      </c>
      <c r="J20" s="135" t="s">
        <v>19</v>
      </c>
      <c r="K20" s="40"/>
      <c r="L20" s="147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5" t="s">
        <v>33</v>
      </c>
      <c r="F21" s="40"/>
      <c r="G21" s="40"/>
      <c r="H21" s="40"/>
      <c r="I21" s="145" t="s">
        <v>29</v>
      </c>
      <c r="J21" s="135" t="s">
        <v>19</v>
      </c>
      <c r="K21" s="40"/>
      <c r="L21" s="147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47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45" t="s">
        <v>34</v>
      </c>
      <c r="E23" s="40"/>
      <c r="F23" s="40"/>
      <c r="G23" s="40"/>
      <c r="H23" s="40"/>
      <c r="I23" s="145" t="s">
        <v>26</v>
      </c>
      <c r="J23" s="135" t="str">
        <f>IF('Rekapitulace stavby'!AN19="","",'Rekapitulace stavby'!AN19)</f>
        <v/>
      </c>
      <c r="K23" s="40"/>
      <c r="L23" s="147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5" t="str">
        <f>IF('Rekapitulace stavby'!E20="","",'Rekapitulace stavby'!E20)</f>
        <v xml:space="preserve"> </v>
      </c>
      <c r="F24" s="40"/>
      <c r="G24" s="40"/>
      <c r="H24" s="40"/>
      <c r="I24" s="145" t="s">
        <v>29</v>
      </c>
      <c r="J24" s="135" t="str">
        <f>IF('Rekapitulace stavby'!AN20="","",'Rekapitulace stavby'!AN20)</f>
        <v/>
      </c>
      <c r="K24" s="40"/>
      <c r="L24" s="147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47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45" t="s">
        <v>37</v>
      </c>
      <c r="E26" s="40"/>
      <c r="F26" s="40"/>
      <c r="G26" s="40"/>
      <c r="H26" s="40"/>
      <c r="I26" s="40"/>
      <c r="J26" s="40"/>
      <c r="K26" s="40"/>
      <c r="L26" s="147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48" customHeight="1">
      <c r="A27" s="152"/>
      <c r="B27" s="153"/>
      <c r="C27" s="152"/>
      <c r="D27" s="152"/>
      <c r="E27" s="154" t="s">
        <v>120</v>
      </c>
      <c r="F27" s="154"/>
      <c r="G27" s="154"/>
      <c r="H27" s="154"/>
      <c r="I27" s="152"/>
      <c r="J27" s="152"/>
      <c r="K27" s="152"/>
      <c r="L27" s="155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47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6"/>
      <c r="E29" s="156"/>
      <c r="F29" s="156"/>
      <c r="G29" s="156"/>
      <c r="H29" s="156"/>
      <c r="I29" s="156"/>
      <c r="J29" s="156"/>
      <c r="K29" s="156"/>
      <c r="L29" s="147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7" t="s">
        <v>39</v>
      </c>
      <c r="E30" s="40"/>
      <c r="F30" s="40"/>
      <c r="G30" s="40"/>
      <c r="H30" s="40"/>
      <c r="I30" s="40"/>
      <c r="J30" s="158">
        <f>ROUND(J82,2)</f>
        <v>0</v>
      </c>
      <c r="K30" s="40"/>
      <c r="L30" s="147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6"/>
      <c r="E31" s="156"/>
      <c r="F31" s="156"/>
      <c r="G31" s="156"/>
      <c r="H31" s="156"/>
      <c r="I31" s="156"/>
      <c r="J31" s="156"/>
      <c r="K31" s="156"/>
      <c r="L31" s="147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9" t="s">
        <v>41</v>
      </c>
      <c r="G32" s="40"/>
      <c r="H32" s="40"/>
      <c r="I32" s="159" t="s">
        <v>40</v>
      </c>
      <c r="J32" s="159" t="s">
        <v>42</v>
      </c>
      <c r="K32" s="40"/>
      <c r="L32" s="147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60" t="s">
        <v>43</v>
      </c>
      <c r="E33" s="145" t="s">
        <v>44</v>
      </c>
      <c r="F33" s="161">
        <f>ROUND((SUM(BE82:BE120)),2)</f>
        <v>0</v>
      </c>
      <c r="G33" s="40"/>
      <c r="H33" s="40"/>
      <c r="I33" s="162">
        <v>0.21</v>
      </c>
      <c r="J33" s="161">
        <f>ROUND(((SUM(BE82:BE120))*I33),2)</f>
        <v>0</v>
      </c>
      <c r="K33" s="40"/>
      <c r="L33" s="147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5" t="s">
        <v>45</v>
      </c>
      <c r="F34" s="161">
        <f>ROUND((SUM(BF82:BF120)),2)</f>
        <v>0</v>
      </c>
      <c r="G34" s="40"/>
      <c r="H34" s="40"/>
      <c r="I34" s="162">
        <v>0.15</v>
      </c>
      <c r="J34" s="161">
        <f>ROUND(((SUM(BF82:BF120))*I34),2)</f>
        <v>0</v>
      </c>
      <c r="K34" s="40"/>
      <c r="L34" s="147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5" t="s">
        <v>46</v>
      </c>
      <c r="F35" s="161">
        <f>ROUND((SUM(BG82:BG120)),2)</f>
        <v>0</v>
      </c>
      <c r="G35" s="40"/>
      <c r="H35" s="40"/>
      <c r="I35" s="162">
        <v>0.21</v>
      </c>
      <c r="J35" s="161">
        <f>0</f>
        <v>0</v>
      </c>
      <c r="K35" s="40"/>
      <c r="L35" s="147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5" t="s">
        <v>47</v>
      </c>
      <c r="F36" s="161">
        <f>ROUND((SUM(BH82:BH120)),2)</f>
        <v>0</v>
      </c>
      <c r="G36" s="40"/>
      <c r="H36" s="40"/>
      <c r="I36" s="162">
        <v>0.15</v>
      </c>
      <c r="J36" s="161">
        <f>0</f>
        <v>0</v>
      </c>
      <c r="K36" s="40"/>
      <c r="L36" s="147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5" t="s">
        <v>48</v>
      </c>
      <c r="F37" s="161">
        <f>ROUND((SUM(BI82:BI120)),2)</f>
        <v>0</v>
      </c>
      <c r="G37" s="40"/>
      <c r="H37" s="40"/>
      <c r="I37" s="162">
        <v>0</v>
      </c>
      <c r="J37" s="161">
        <f>0</f>
        <v>0</v>
      </c>
      <c r="K37" s="40"/>
      <c r="L37" s="147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47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63"/>
      <c r="D39" s="164" t="s">
        <v>49</v>
      </c>
      <c r="E39" s="165"/>
      <c r="F39" s="165"/>
      <c r="G39" s="166" t="s">
        <v>50</v>
      </c>
      <c r="H39" s="167" t="s">
        <v>51</v>
      </c>
      <c r="I39" s="165"/>
      <c r="J39" s="168">
        <f>SUM(J30:J37)</f>
        <v>0</v>
      </c>
      <c r="K39" s="169"/>
      <c r="L39" s="147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70"/>
      <c r="C40" s="171"/>
      <c r="D40" s="171"/>
      <c r="E40" s="171"/>
      <c r="F40" s="171"/>
      <c r="G40" s="171"/>
      <c r="H40" s="171"/>
      <c r="I40" s="171"/>
      <c r="J40" s="171"/>
      <c r="K40" s="171"/>
      <c r="L40" s="147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72"/>
      <c r="C44" s="173"/>
      <c r="D44" s="173"/>
      <c r="E44" s="173"/>
      <c r="F44" s="173"/>
      <c r="G44" s="173"/>
      <c r="H44" s="173"/>
      <c r="I44" s="173"/>
      <c r="J44" s="173"/>
      <c r="K44" s="173"/>
      <c r="L44" s="147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121</v>
      </c>
      <c r="D45" s="42"/>
      <c r="E45" s="42"/>
      <c r="F45" s="42"/>
      <c r="G45" s="42"/>
      <c r="H45" s="42"/>
      <c r="I45" s="42"/>
      <c r="J45" s="42"/>
      <c r="K45" s="42"/>
      <c r="L45" s="147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47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47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4.4" customHeight="1">
      <c r="A48" s="40"/>
      <c r="B48" s="41"/>
      <c r="C48" s="42"/>
      <c r="D48" s="42"/>
      <c r="E48" s="174" t="str">
        <f>E7</f>
        <v>Realizace SZ navržených v KoPÚ Brušperk - I. etapa</v>
      </c>
      <c r="F48" s="34"/>
      <c r="G48" s="34"/>
      <c r="H48" s="34"/>
      <c r="I48" s="42"/>
      <c r="J48" s="42"/>
      <c r="K48" s="42"/>
      <c r="L48" s="147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111</v>
      </c>
      <c r="D49" s="42"/>
      <c r="E49" s="42"/>
      <c r="F49" s="42"/>
      <c r="G49" s="42"/>
      <c r="H49" s="42"/>
      <c r="I49" s="42"/>
      <c r="J49" s="42"/>
      <c r="K49" s="42"/>
      <c r="L49" s="147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5.6" customHeight="1">
      <c r="A50" s="40"/>
      <c r="B50" s="41"/>
      <c r="C50" s="42"/>
      <c r="D50" s="42"/>
      <c r="E50" s="71" t="str">
        <f>E9</f>
        <v xml:space="preserve">VRN 13 - Vedlejší a ostatní náklady  SO 13</v>
      </c>
      <c r="F50" s="42"/>
      <c r="G50" s="42"/>
      <c r="H50" s="42"/>
      <c r="I50" s="42"/>
      <c r="J50" s="42"/>
      <c r="K50" s="42"/>
      <c r="L50" s="147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47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Brušperk</v>
      </c>
      <c r="G52" s="42"/>
      <c r="H52" s="42"/>
      <c r="I52" s="34" t="s">
        <v>23</v>
      </c>
      <c r="J52" s="74" t="str">
        <f>IF(J12="","",J12)</f>
        <v>18. 3. 2021</v>
      </c>
      <c r="K52" s="42"/>
      <c r="L52" s="147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47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8" customHeight="1">
      <c r="A54" s="40"/>
      <c r="B54" s="41"/>
      <c r="C54" s="34" t="s">
        <v>25</v>
      </c>
      <c r="D54" s="42"/>
      <c r="E54" s="42"/>
      <c r="F54" s="29" t="str">
        <f>E15</f>
        <v>ČR-Státní pozemkový úřad ,</v>
      </c>
      <c r="G54" s="42"/>
      <c r="H54" s="42"/>
      <c r="I54" s="34" t="s">
        <v>32</v>
      </c>
      <c r="J54" s="38" t="str">
        <f>E21</f>
        <v xml:space="preserve">AgPOL  s.r.o.,Jungmanova 153/12,Olomouc</v>
      </c>
      <c r="K54" s="42"/>
      <c r="L54" s="147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6" customHeight="1">
      <c r="A55" s="40"/>
      <c r="B55" s="41"/>
      <c r="C55" s="34" t="s">
        <v>30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 xml:space="preserve"> </v>
      </c>
      <c r="K55" s="42"/>
      <c r="L55" s="147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47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5" t="s">
        <v>122</v>
      </c>
      <c r="D57" s="176"/>
      <c r="E57" s="176"/>
      <c r="F57" s="176"/>
      <c r="G57" s="176"/>
      <c r="H57" s="176"/>
      <c r="I57" s="176"/>
      <c r="J57" s="177" t="s">
        <v>123</v>
      </c>
      <c r="K57" s="176"/>
      <c r="L57" s="147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47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8" t="s">
        <v>71</v>
      </c>
      <c r="D59" s="42"/>
      <c r="E59" s="42"/>
      <c r="F59" s="42"/>
      <c r="G59" s="42"/>
      <c r="H59" s="42"/>
      <c r="I59" s="42"/>
      <c r="J59" s="104">
        <f>J82</f>
        <v>0</v>
      </c>
      <c r="K59" s="42"/>
      <c r="L59" s="147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124</v>
      </c>
    </row>
    <row r="60" spans="1:31" s="9" customFormat="1" ht="24.95" customHeight="1">
      <c r="A60" s="9"/>
      <c r="B60" s="179"/>
      <c r="C60" s="180"/>
      <c r="D60" s="181" t="s">
        <v>1381</v>
      </c>
      <c r="E60" s="182"/>
      <c r="F60" s="182"/>
      <c r="G60" s="182"/>
      <c r="H60" s="182"/>
      <c r="I60" s="182"/>
      <c r="J60" s="183">
        <f>J83</f>
        <v>0</v>
      </c>
      <c r="K60" s="180"/>
      <c r="L60" s="184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9" customFormat="1" ht="24.95" customHeight="1">
      <c r="A61" s="9"/>
      <c r="B61" s="179"/>
      <c r="C61" s="180"/>
      <c r="D61" s="181" t="s">
        <v>1382</v>
      </c>
      <c r="E61" s="182"/>
      <c r="F61" s="182"/>
      <c r="G61" s="182"/>
      <c r="H61" s="182"/>
      <c r="I61" s="182"/>
      <c r="J61" s="183">
        <f>J87</f>
        <v>0</v>
      </c>
      <c r="K61" s="180"/>
      <c r="L61" s="184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9" customFormat="1" ht="24.95" customHeight="1">
      <c r="A62" s="9"/>
      <c r="B62" s="179"/>
      <c r="C62" s="180"/>
      <c r="D62" s="181" t="s">
        <v>1383</v>
      </c>
      <c r="E62" s="182"/>
      <c r="F62" s="182"/>
      <c r="G62" s="182"/>
      <c r="H62" s="182"/>
      <c r="I62" s="182"/>
      <c r="J62" s="183">
        <f>J109</f>
        <v>0</v>
      </c>
      <c r="K62" s="180"/>
      <c r="L62" s="184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2" customFormat="1" ht="21.8" customHeight="1">
      <c r="A63" s="40"/>
      <c r="B63" s="41"/>
      <c r="C63" s="42"/>
      <c r="D63" s="42"/>
      <c r="E63" s="42"/>
      <c r="F63" s="42"/>
      <c r="G63" s="42"/>
      <c r="H63" s="42"/>
      <c r="I63" s="42"/>
      <c r="J63" s="42"/>
      <c r="K63" s="42"/>
      <c r="L63" s="147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</row>
    <row r="64" spans="1:31" s="2" customFormat="1" ht="6.95" customHeight="1">
      <c r="A64" s="40"/>
      <c r="B64" s="61"/>
      <c r="C64" s="62"/>
      <c r="D64" s="62"/>
      <c r="E64" s="62"/>
      <c r="F64" s="62"/>
      <c r="G64" s="62"/>
      <c r="H64" s="62"/>
      <c r="I64" s="62"/>
      <c r="J64" s="62"/>
      <c r="K64" s="62"/>
      <c r="L64" s="147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8" spans="1:31" s="2" customFormat="1" ht="6.95" customHeight="1">
      <c r="A68" s="40"/>
      <c r="B68" s="63"/>
      <c r="C68" s="64"/>
      <c r="D68" s="64"/>
      <c r="E68" s="64"/>
      <c r="F68" s="64"/>
      <c r="G68" s="64"/>
      <c r="H68" s="64"/>
      <c r="I68" s="64"/>
      <c r="J68" s="64"/>
      <c r="K68" s="64"/>
      <c r="L68" s="147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24.95" customHeight="1">
      <c r="A69" s="40"/>
      <c r="B69" s="41"/>
      <c r="C69" s="25" t="s">
        <v>137</v>
      </c>
      <c r="D69" s="42"/>
      <c r="E69" s="42"/>
      <c r="F69" s="42"/>
      <c r="G69" s="42"/>
      <c r="H69" s="42"/>
      <c r="I69" s="42"/>
      <c r="J69" s="42"/>
      <c r="K69" s="42"/>
      <c r="L69" s="147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6.95" customHeight="1">
      <c r="A70" s="40"/>
      <c r="B70" s="41"/>
      <c r="C70" s="42"/>
      <c r="D70" s="42"/>
      <c r="E70" s="42"/>
      <c r="F70" s="42"/>
      <c r="G70" s="42"/>
      <c r="H70" s="42"/>
      <c r="I70" s="42"/>
      <c r="J70" s="42"/>
      <c r="K70" s="42"/>
      <c r="L70" s="147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12" customHeight="1">
      <c r="A71" s="40"/>
      <c r="B71" s="41"/>
      <c r="C71" s="34" t="s">
        <v>16</v>
      </c>
      <c r="D71" s="42"/>
      <c r="E71" s="42"/>
      <c r="F71" s="42"/>
      <c r="G71" s="42"/>
      <c r="H71" s="42"/>
      <c r="I71" s="42"/>
      <c r="J71" s="42"/>
      <c r="K71" s="42"/>
      <c r="L71" s="147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4.4" customHeight="1">
      <c r="A72" s="40"/>
      <c r="B72" s="41"/>
      <c r="C72" s="42"/>
      <c r="D72" s="42"/>
      <c r="E72" s="174" t="str">
        <f>E7</f>
        <v>Realizace SZ navržených v KoPÚ Brušperk - I. etapa</v>
      </c>
      <c r="F72" s="34"/>
      <c r="G72" s="34"/>
      <c r="H72" s="34"/>
      <c r="I72" s="42"/>
      <c r="J72" s="42"/>
      <c r="K72" s="42"/>
      <c r="L72" s="147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4" t="s">
        <v>111</v>
      </c>
      <c r="D73" s="42"/>
      <c r="E73" s="42"/>
      <c r="F73" s="42"/>
      <c r="G73" s="42"/>
      <c r="H73" s="42"/>
      <c r="I73" s="42"/>
      <c r="J73" s="42"/>
      <c r="K73" s="42"/>
      <c r="L73" s="147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5.6" customHeight="1">
      <c r="A74" s="40"/>
      <c r="B74" s="41"/>
      <c r="C74" s="42"/>
      <c r="D74" s="42"/>
      <c r="E74" s="71" t="str">
        <f>E9</f>
        <v xml:space="preserve">VRN 13 - Vedlejší a ostatní náklady  SO 13</v>
      </c>
      <c r="F74" s="42"/>
      <c r="G74" s="42"/>
      <c r="H74" s="42"/>
      <c r="I74" s="42"/>
      <c r="J74" s="42"/>
      <c r="K74" s="42"/>
      <c r="L74" s="147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47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21</v>
      </c>
      <c r="D76" s="42"/>
      <c r="E76" s="42"/>
      <c r="F76" s="29" t="str">
        <f>F12</f>
        <v>Brušperk</v>
      </c>
      <c r="G76" s="42"/>
      <c r="H76" s="42"/>
      <c r="I76" s="34" t="s">
        <v>23</v>
      </c>
      <c r="J76" s="74" t="str">
        <f>IF(J12="","",J12)</f>
        <v>18. 3. 2021</v>
      </c>
      <c r="K76" s="42"/>
      <c r="L76" s="147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47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40.8" customHeight="1">
      <c r="A78" s="40"/>
      <c r="B78" s="41"/>
      <c r="C78" s="34" t="s">
        <v>25</v>
      </c>
      <c r="D78" s="42"/>
      <c r="E78" s="42"/>
      <c r="F78" s="29" t="str">
        <f>E15</f>
        <v>ČR-Státní pozemkový úřad ,</v>
      </c>
      <c r="G78" s="42"/>
      <c r="H78" s="42"/>
      <c r="I78" s="34" t="s">
        <v>32</v>
      </c>
      <c r="J78" s="38" t="str">
        <f>E21</f>
        <v xml:space="preserve">AgPOL  s.r.o.,Jungmanova 153/12,Olomouc</v>
      </c>
      <c r="K78" s="42"/>
      <c r="L78" s="147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5.6" customHeight="1">
      <c r="A79" s="40"/>
      <c r="B79" s="41"/>
      <c r="C79" s="34" t="s">
        <v>30</v>
      </c>
      <c r="D79" s="42"/>
      <c r="E79" s="42"/>
      <c r="F79" s="29" t="str">
        <f>IF(E18="","",E18)</f>
        <v>Vyplň údaj</v>
      </c>
      <c r="G79" s="42"/>
      <c r="H79" s="42"/>
      <c r="I79" s="34" t="s">
        <v>34</v>
      </c>
      <c r="J79" s="38" t="str">
        <f>E24</f>
        <v xml:space="preserve"> </v>
      </c>
      <c r="K79" s="42"/>
      <c r="L79" s="147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0.3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47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11" customFormat="1" ht="29.25" customHeight="1">
      <c r="A81" s="190"/>
      <c r="B81" s="191"/>
      <c r="C81" s="192" t="s">
        <v>138</v>
      </c>
      <c r="D81" s="193" t="s">
        <v>58</v>
      </c>
      <c r="E81" s="193" t="s">
        <v>54</v>
      </c>
      <c r="F81" s="193" t="s">
        <v>55</v>
      </c>
      <c r="G81" s="193" t="s">
        <v>139</v>
      </c>
      <c r="H81" s="193" t="s">
        <v>140</v>
      </c>
      <c r="I81" s="193" t="s">
        <v>141</v>
      </c>
      <c r="J81" s="193" t="s">
        <v>123</v>
      </c>
      <c r="K81" s="194" t="s">
        <v>142</v>
      </c>
      <c r="L81" s="195"/>
      <c r="M81" s="94" t="s">
        <v>19</v>
      </c>
      <c r="N81" s="95" t="s">
        <v>43</v>
      </c>
      <c r="O81" s="95" t="s">
        <v>143</v>
      </c>
      <c r="P81" s="95" t="s">
        <v>144</v>
      </c>
      <c r="Q81" s="95" t="s">
        <v>145</v>
      </c>
      <c r="R81" s="95" t="s">
        <v>146</v>
      </c>
      <c r="S81" s="95" t="s">
        <v>147</v>
      </c>
      <c r="T81" s="96" t="s">
        <v>148</v>
      </c>
      <c r="U81" s="190"/>
      <c r="V81" s="190"/>
      <c r="W81" s="190"/>
      <c r="X81" s="190"/>
      <c r="Y81" s="190"/>
      <c r="Z81" s="190"/>
      <c r="AA81" s="190"/>
      <c r="AB81" s="190"/>
      <c r="AC81" s="190"/>
      <c r="AD81" s="190"/>
      <c r="AE81" s="190"/>
    </row>
    <row r="82" spans="1:63" s="2" customFormat="1" ht="22.8" customHeight="1">
      <c r="A82" s="40"/>
      <c r="B82" s="41"/>
      <c r="C82" s="101" t="s">
        <v>149</v>
      </c>
      <c r="D82" s="42"/>
      <c r="E82" s="42"/>
      <c r="F82" s="42"/>
      <c r="G82" s="42"/>
      <c r="H82" s="42"/>
      <c r="I82" s="42"/>
      <c r="J82" s="196">
        <f>BK82</f>
        <v>0</v>
      </c>
      <c r="K82" s="42"/>
      <c r="L82" s="46"/>
      <c r="M82" s="97"/>
      <c r="N82" s="197"/>
      <c r="O82" s="98"/>
      <c r="P82" s="198">
        <f>P83+P87+P109</f>
        <v>0</v>
      </c>
      <c r="Q82" s="98"/>
      <c r="R82" s="198">
        <f>R83+R87+R109</f>
        <v>0</v>
      </c>
      <c r="S82" s="98"/>
      <c r="T82" s="199">
        <f>T83+T87+T109</f>
        <v>0</v>
      </c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T82" s="19" t="s">
        <v>72</v>
      </c>
      <c r="AU82" s="19" t="s">
        <v>124</v>
      </c>
      <c r="BK82" s="200">
        <f>BK83+BK87+BK109</f>
        <v>0</v>
      </c>
    </row>
    <row r="83" spans="1:63" s="12" customFormat="1" ht="25.9" customHeight="1">
      <c r="A83" s="12"/>
      <c r="B83" s="201"/>
      <c r="C83" s="202"/>
      <c r="D83" s="203" t="s">
        <v>72</v>
      </c>
      <c r="E83" s="204" t="s">
        <v>1384</v>
      </c>
      <c r="F83" s="204" t="s">
        <v>1385</v>
      </c>
      <c r="G83" s="202"/>
      <c r="H83" s="202"/>
      <c r="I83" s="205"/>
      <c r="J83" s="206">
        <f>BK83</f>
        <v>0</v>
      </c>
      <c r="K83" s="202"/>
      <c r="L83" s="207"/>
      <c r="M83" s="208"/>
      <c r="N83" s="209"/>
      <c r="O83" s="209"/>
      <c r="P83" s="210">
        <f>SUM(P84:P86)</f>
        <v>0</v>
      </c>
      <c r="Q83" s="209"/>
      <c r="R83" s="210">
        <f>SUM(R84:R86)</f>
        <v>0</v>
      </c>
      <c r="S83" s="209"/>
      <c r="T83" s="211">
        <f>SUM(T84:T86)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12" t="s">
        <v>159</v>
      </c>
      <c r="AT83" s="213" t="s">
        <v>72</v>
      </c>
      <c r="AU83" s="213" t="s">
        <v>73</v>
      </c>
      <c r="AY83" s="212" t="s">
        <v>152</v>
      </c>
      <c r="BK83" s="214">
        <f>SUM(BK84:BK86)</f>
        <v>0</v>
      </c>
    </row>
    <row r="84" spans="1:65" s="2" customFormat="1" ht="14.4" customHeight="1">
      <c r="A84" s="40"/>
      <c r="B84" s="41"/>
      <c r="C84" s="217" t="s">
        <v>79</v>
      </c>
      <c r="D84" s="217" t="s">
        <v>154</v>
      </c>
      <c r="E84" s="218" t="s">
        <v>1386</v>
      </c>
      <c r="F84" s="219" t="s">
        <v>1387</v>
      </c>
      <c r="G84" s="220" t="s">
        <v>1388</v>
      </c>
      <c r="H84" s="221">
        <v>1</v>
      </c>
      <c r="I84" s="222"/>
      <c r="J84" s="223">
        <f>ROUND(I84*H84,2)</f>
        <v>0</v>
      </c>
      <c r="K84" s="219" t="s">
        <v>19</v>
      </c>
      <c r="L84" s="46"/>
      <c r="M84" s="224" t="s">
        <v>19</v>
      </c>
      <c r="N84" s="225" t="s">
        <v>44</v>
      </c>
      <c r="O84" s="86"/>
      <c r="P84" s="226">
        <f>O84*H84</f>
        <v>0</v>
      </c>
      <c r="Q84" s="226">
        <v>0</v>
      </c>
      <c r="R84" s="226">
        <f>Q84*H84</f>
        <v>0</v>
      </c>
      <c r="S84" s="226">
        <v>0</v>
      </c>
      <c r="T84" s="227">
        <f>S84*H84</f>
        <v>0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R84" s="228" t="s">
        <v>1389</v>
      </c>
      <c r="AT84" s="228" t="s">
        <v>154</v>
      </c>
      <c r="AU84" s="228" t="s">
        <v>79</v>
      </c>
      <c r="AY84" s="19" t="s">
        <v>152</v>
      </c>
      <c r="BE84" s="229">
        <f>IF(N84="základní",J84,0)</f>
        <v>0</v>
      </c>
      <c r="BF84" s="229">
        <f>IF(N84="snížená",J84,0)</f>
        <v>0</v>
      </c>
      <c r="BG84" s="229">
        <f>IF(N84="zákl. přenesená",J84,0)</f>
        <v>0</v>
      </c>
      <c r="BH84" s="229">
        <f>IF(N84="sníž. přenesená",J84,0)</f>
        <v>0</v>
      </c>
      <c r="BI84" s="229">
        <f>IF(N84="nulová",J84,0)</f>
        <v>0</v>
      </c>
      <c r="BJ84" s="19" t="s">
        <v>79</v>
      </c>
      <c r="BK84" s="229">
        <f>ROUND(I84*H84,2)</f>
        <v>0</v>
      </c>
      <c r="BL84" s="19" t="s">
        <v>1389</v>
      </c>
      <c r="BM84" s="228" t="s">
        <v>1390</v>
      </c>
    </row>
    <row r="85" spans="1:47" s="2" customFormat="1" ht="12">
      <c r="A85" s="40"/>
      <c r="B85" s="41"/>
      <c r="C85" s="42"/>
      <c r="D85" s="230" t="s">
        <v>161</v>
      </c>
      <c r="E85" s="42"/>
      <c r="F85" s="231" t="s">
        <v>1387</v>
      </c>
      <c r="G85" s="42"/>
      <c r="H85" s="42"/>
      <c r="I85" s="232"/>
      <c r="J85" s="42"/>
      <c r="K85" s="42"/>
      <c r="L85" s="46"/>
      <c r="M85" s="233"/>
      <c r="N85" s="234"/>
      <c r="O85" s="86"/>
      <c r="P85" s="86"/>
      <c r="Q85" s="86"/>
      <c r="R85" s="86"/>
      <c r="S85" s="86"/>
      <c r="T85" s="87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T85" s="19" t="s">
        <v>161</v>
      </c>
      <c r="AU85" s="19" t="s">
        <v>79</v>
      </c>
    </row>
    <row r="86" spans="1:47" s="2" customFormat="1" ht="12">
      <c r="A86" s="40"/>
      <c r="B86" s="41"/>
      <c r="C86" s="42"/>
      <c r="D86" s="230" t="s">
        <v>1391</v>
      </c>
      <c r="E86" s="42"/>
      <c r="F86" s="296" t="s">
        <v>1392</v>
      </c>
      <c r="G86" s="42"/>
      <c r="H86" s="42"/>
      <c r="I86" s="232"/>
      <c r="J86" s="42"/>
      <c r="K86" s="42"/>
      <c r="L86" s="46"/>
      <c r="M86" s="233"/>
      <c r="N86" s="234"/>
      <c r="O86" s="86"/>
      <c r="P86" s="86"/>
      <c r="Q86" s="86"/>
      <c r="R86" s="86"/>
      <c r="S86" s="86"/>
      <c r="T86" s="87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T86" s="19" t="s">
        <v>1391</v>
      </c>
      <c r="AU86" s="19" t="s">
        <v>79</v>
      </c>
    </row>
    <row r="87" spans="1:63" s="12" customFormat="1" ht="25.9" customHeight="1">
      <c r="A87" s="12"/>
      <c r="B87" s="201"/>
      <c r="C87" s="202"/>
      <c r="D87" s="203" t="s">
        <v>72</v>
      </c>
      <c r="E87" s="204" t="s">
        <v>1393</v>
      </c>
      <c r="F87" s="204" t="s">
        <v>1394</v>
      </c>
      <c r="G87" s="202"/>
      <c r="H87" s="202"/>
      <c r="I87" s="205"/>
      <c r="J87" s="206">
        <f>BK87</f>
        <v>0</v>
      </c>
      <c r="K87" s="202"/>
      <c r="L87" s="207"/>
      <c r="M87" s="208"/>
      <c r="N87" s="209"/>
      <c r="O87" s="209"/>
      <c r="P87" s="210">
        <f>SUM(P88:P108)</f>
        <v>0</v>
      </c>
      <c r="Q87" s="209"/>
      <c r="R87" s="210">
        <f>SUM(R88:R108)</f>
        <v>0</v>
      </c>
      <c r="S87" s="209"/>
      <c r="T87" s="211">
        <f>SUM(T88:T108)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12" t="s">
        <v>159</v>
      </c>
      <c r="AT87" s="213" t="s">
        <v>72</v>
      </c>
      <c r="AU87" s="213" t="s">
        <v>73</v>
      </c>
      <c r="AY87" s="212" t="s">
        <v>152</v>
      </c>
      <c r="BK87" s="214">
        <f>SUM(BK88:BK108)</f>
        <v>0</v>
      </c>
    </row>
    <row r="88" spans="1:65" s="2" customFormat="1" ht="14.4" customHeight="1">
      <c r="A88" s="40"/>
      <c r="B88" s="41"/>
      <c r="C88" s="217" t="s">
        <v>81</v>
      </c>
      <c r="D88" s="217" t="s">
        <v>154</v>
      </c>
      <c r="E88" s="218" t="s">
        <v>1395</v>
      </c>
      <c r="F88" s="219" t="s">
        <v>1396</v>
      </c>
      <c r="G88" s="220" t="s">
        <v>1388</v>
      </c>
      <c r="H88" s="221">
        <v>1</v>
      </c>
      <c r="I88" s="222"/>
      <c r="J88" s="223">
        <f>ROUND(I88*H88,2)</f>
        <v>0</v>
      </c>
      <c r="K88" s="219" t="s">
        <v>19</v>
      </c>
      <c r="L88" s="46"/>
      <c r="M88" s="224" t="s">
        <v>19</v>
      </c>
      <c r="N88" s="225" t="s">
        <v>44</v>
      </c>
      <c r="O88" s="86"/>
      <c r="P88" s="226">
        <f>O88*H88</f>
        <v>0</v>
      </c>
      <c r="Q88" s="226">
        <v>0</v>
      </c>
      <c r="R88" s="226">
        <f>Q88*H88</f>
        <v>0</v>
      </c>
      <c r="S88" s="226">
        <v>0</v>
      </c>
      <c r="T88" s="227">
        <f>S88*H88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R88" s="228" t="s">
        <v>1389</v>
      </c>
      <c r="AT88" s="228" t="s">
        <v>154</v>
      </c>
      <c r="AU88" s="228" t="s">
        <v>79</v>
      </c>
      <c r="AY88" s="19" t="s">
        <v>152</v>
      </c>
      <c r="BE88" s="229">
        <f>IF(N88="základní",J88,0)</f>
        <v>0</v>
      </c>
      <c r="BF88" s="229">
        <f>IF(N88="snížená",J88,0)</f>
        <v>0</v>
      </c>
      <c r="BG88" s="229">
        <f>IF(N88="zákl. přenesená",J88,0)</f>
        <v>0</v>
      </c>
      <c r="BH88" s="229">
        <f>IF(N88="sníž. přenesená",J88,0)</f>
        <v>0</v>
      </c>
      <c r="BI88" s="229">
        <f>IF(N88="nulová",J88,0)</f>
        <v>0</v>
      </c>
      <c r="BJ88" s="19" t="s">
        <v>79</v>
      </c>
      <c r="BK88" s="229">
        <f>ROUND(I88*H88,2)</f>
        <v>0</v>
      </c>
      <c r="BL88" s="19" t="s">
        <v>1389</v>
      </c>
      <c r="BM88" s="228" t="s">
        <v>1397</v>
      </c>
    </row>
    <row r="89" spans="1:47" s="2" customFormat="1" ht="12">
      <c r="A89" s="40"/>
      <c r="B89" s="41"/>
      <c r="C89" s="42"/>
      <c r="D89" s="230" t="s">
        <v>161</v>
      </c>
      <c r="E89" s="42"/>
      <c r="F89" s="231" t="s">
        <v>1396</v>
      </c>
      <c r="G89" s="42"/>
      <c r="H89" s="42"/>
      <c r="I89" s="232"/>
      <c r="J89" s="42"/>
      <c r="K89" s="42"/>
      <c r="L89" s="46"/>
      <c r="M89" s="233"/>
      <c r="N89" s="234"/>
      <c r="O89" s="86"/>
      <c r="P89" s="86"/>
      <c r="Q89" s="86"/>
      <c r="R89" s="86"/>
      <c r="S89" s="86"/>
      <c r="T89" s="87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161</v>
      </c>
      <c r="AU89" s="19" t="s">
        <v>79</v>
      </c>
    </row>
    <row r="90" spans="1:47" s="2" customFormat="1" ht="12">
      <c r="A90" s="40"/>
      <c r="B90" s="41"/>
      <c r="C90" s="42"/>
      <c r="D90" s="230" t="s">
        <v>1391</v>
      </c>
      <c r="E90" s="42"/>
      <c r="F90" s="296" t="s">
        <v>1398</v>
      </c>
      <c r="G90" s="42"/>
      <c r="H90" s="42"/>
      <c r="I90" s="232"/>
      <c r="J90" s="42"/>
      <c r="K90" s="42"/>
      <c r="L90" s="46"/>
      <c r="M90" s="233"/>
      <c r="N90" s="234"/>
      <c r="O90" s="86"/>
      <c r="P90" s="86"/>
      <c r="Q90" s="86"/>
      <c r="R90" s="86"/>
      <c r="S90" s="86"/>
      <c r="T90" s="87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1391</v>
      </c>
      <c r="AU90" s="19" t="s">
        <v>79</v>
      </c>
    </row>
    <row r="91" spans="1:65" s="2" customFormat="1" ht="14.4" customHeight="1">
      <c r="A91" s="40"/>
      <c r="B91" s="41"/>
      <c r="C91" s="217" t="s">
        <v>92</v>
      </c>
      <c r="D91" s="217" t="s">
        <v>154</v>
      </c>
      <c r="E91" s="218" t="s">
        <v>1399</v>
      </c>
      <c r="F91" s="219" t="s">
        <v>1400</v>
      </c>
      <c r="G91" s="220" t="s">
        <v>1388</v>
      </c>
      <c r="H91" s="221">
        <v>1</v>
      </c>
      <c r="I91" s="222"/>
      <c r="J91" s="223">
        <f>ROUND(I91*H91,2)</f>
        <v>0</v>
      </c>
      <c r="K91" s="219" t="s">
        <v>19</v>
      </c>
      <c r="L91" s="46"/>
      <c r="M91" s="224" t="s">
        <v>19</v>
      </c>
      <c r="N91" s="225" t="s">
        <v>44</v>
      </c>
      <c r="O91" s="86"/>
      <c r="P91" s="226">
        <f>O91*H91</f>
        <v>0</v>
      </c>
      <c r="Q91" s="226">
        <v>0</v>
      </c>
      <c r="R91" s="226">
        <f>Q91*H91</f>
        <v>0</v>
      </c>
      <c r="S91" s="226">
        <v>0</v>
      </c>
      <c r="T91" s="227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28" t="s">
        <v>1389</v>
      </c>
      <c r="AT91" s="228" t="s">
        <v>154</v>
      </c>
      <c r="AU91" s="228" t="s">
        <v>79</v>
      </c>
      <c r="AY91" s="19" t="s">
        <v>152</v>
      </c>
      <c r="BE91" s="229">
        <f>IF(N91="základní",J91,0)</f>
        <v>0</v>
      </c>
      <c r="BF91" s="229">
        <f>IF(N91="snížená",J91,0)</f>
        <v>0</v>
      </c>
      <c r="BG91" s="229">
        <f>IF(N91="zákl. přenesená",J91,0)</f>
        <v>0</v>
      </c>
      <c r="BH91" s="229">
        <f>IF(N91="sníž. přenesená",J91,0)</f>
        <v>0</v>
      </c>
      <c r="BI91" s="229">
        <f>IF(N91="nulová",J91,0)</f>
        <v>0</v>
      </c>
      <c r="BJ91" s="19" t="s">
        <v>79</v>
      </c>
      <c r="BK91" s="229">
        <f>ROUND(I91*H91,2)</f>
        <v>0</v>
      </c>
      <c r="BL91" s="19" t="s">
        <v>1389</v>
      </c>
      <c r="BM91" s="228" t="s">
        <v>1401</v>
      </c>
    </row>
    <row r="92" spans="1:47" s="2" customFormat="1" ht="12">
      <c r="A92" s="40"/>
      <c r="B92" s="41"/>
      <c r="C92" s="42"/>
      <c r="D92" s="230" t="s">
        <v>161</v>
      </c>
      <c r="E92" s="42"/>
      <c r="F92" s="231" t="s">
        <v>1400</v>
      </c>
      <c r="G92" s="42"/>
      <c r="H92" s="42"/>
      <c r="I92" s="232"/>
      <c r="J92" s="42"/>
      <c r="K92" s="42"/>
      <c r="L92" s="46"/>
      <c r="M92" s="233"/>
      <c r="N92" s="234"/>
      <c r="O92" s="86"/>
      <c r="P92" s="86"/>
      <c r="Q92" s="86"/>
      <c r="R92" s="86"/>
      <c r="S92" s="86"/>
      <c r="T92" s="87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161</v>
      </c>
      <c r="AU92" s="19" t="s">
        <v>79</v>
      </c>
    </row>
    <row r="93" spans="1:47" s="2" customFormat="1" ht="12">
      <c r="A93" s="40"/>
      <c r="B93" s="41"/>
      <c r="C93" s="42"/>
      <c r="D93" s="230" t="s">
        <v>1391</v>
      </c>
      <c r="E93" s="42"/>
      <c r="F93" s="296" t="s">
        <v>1402</v>
      </c>
      <c r="G93" s="42"/>
      <c r="H93" s="42"/>
      <c r="I93" s="232"/>
      <c r="J93" s="42"/>
      <c r="K93" s="42"/>
      <c r="L93" s="46"/>
      <c r="M93" s="233"/>
      <c r="N93" s="234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1391</v>
      </c>
      <c r="AU93" s="19" t="s">
        <v>79</v>
      </c>
    </row>
    <row r="94" spans="1:65" s="2" customFormat="1" ht="14.4" customHeight="1">
      <c r="A94" s="40"/>
      <c r="B94" s="41"/>
      <c r="C94" s="217" t="s">
        <v>159</v>
      </c>
      <c r="D94" s="217" t="s">
        <v>154</v>
      </c>
      <c r="E94" s="218" t="s">
        <v>1403</v>
      </c>
      <c r="F94" s="219" t="s">
        <v>1404</v>
      </c>
      <c r="G94" s="220" t="s">
        <v>1388</v>
      </c>
      <c r="H94" s="221">
        <v>1</v>
      </c>
      <c r="I94" s="222"/>
      <c r="J94" s="223">
        <f>ROUND(I94*H94,2)</f>
        <v>0</v>
      </c>
      <c r="K94" s="219" t="s">
        <v>19</v>
      </c>
      <c r="L94" s="46"/>
      <c r="M94" s="224" t="s">
        <v>19</v>
      </c>
      <c r="N94" s="225" t="s">
        <v>44</v>
      </c>
      <c r="O94" s="86"/>
      <c r="P94" s="226">
        <f>O94*H94</f>
        <v>0</v>
      </c>
      <c r="Q94" s="226">
        <v>0</v>
      </c>
      <c r="R94" s="226">
        <f>Q94*H94</f>
        <v>0</v>
      </c>
      <c r="S94" s="226">
        <v>0</v>
      </c>
      <c r="T94" s="227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28" t="s">
        <v>1389</v>
      </c>
      <c r="AT94" s="228" t="s">
        <v>154</v>
      </c>
      <c r="AU94" s="228" t="s">
        <v>79</v>
      </c>
      <c r="AY94" s="19" t="s">
        <v>152</v>
      </c>
      <c r="BE94" s="229">
        <f>IF(N94="základní",J94,0)</f>
        <v>0</v>
      </c>
      <c r="BF94" s="229">
        <f>IF(N94="snížená",J94,0)</f>
        <v>0</v>
      </c>
      <c r="BG94" s="229">
        <f>IF(N94="zákl. přenesená",J94,0)</f>
        <v>0</v>
      </c>
      <c r="BH94" s="229">
        <f>IF(N94="sníž. přenesená",J94,0)</f>
        <v>0</v>
      </c>
      <c r="BI94" s="229">
        <f>IF(N94="nulová",J94,0)</f>
        <v>0</v>
      </c>
      <c r="BJ94" s="19" t="s">
        <v>79</v>
      </c>
      <c r="BK94" s="229">
        <f>ROUND(I94*H94,2)</f>
        <v>0</v>
      </c>
      <c r="BL94" s="19" t="s">
        <v>1389</v>
      </c>
      <c r="BM94" s="228" t="s">
        <v>1405</v>
      </c>
    </row>
    <row r="95" spans="1:47" s="2" customFormat="1" ht="12">
      <c r="A95" s="40"/>
      <c r="B95" s="41"/>
      <c r="C95" s="42"/>
      <c r="D95" s="230" t="s">
        <v>161</v>
      </c>
      <c r="E95" s="42"/>
      <c r="F95" s="231" t="s">
        <v>1404</v>
      </c>
      <c r="G95" s="42"/>
      <c r="H95" s="42"/>
      <c r="I95" s="232"/>
      <c r="J95" s="42"/>
      <c r="K95" s="42"/>
      <c r="L95" s="46"/>
      <c r="M95" s="233"/>
      <c r="N95" s="234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161</v>
      </c>
      <c r="AU95" s="19" t="s">
        <v>79</v>
      </c>
    </row>
    <row r="96" spans="1:47" s="2" customFormat="1" ht="12">
      <c r="A96" s="40"/>
      <c r="B96" s="41"/>
      <c r="C96" s="42"/>
      <c r="D96" s="230" t="s">
        <v>1391</v>
      </c>
      <c r="E96" s="42"/>
      <c r="F96" s="296" t="s">
        <v>1406</v>
      </c>
      <c r="G96" s="42"/>
      <c r="H96" s="42"/>
      <c r="I96" s="232"/>
      <c r="J96" s="42"/>
      <c r="K96" s="42"/>
      <c r="L96" s="46"/>
      <c r="M96" s="233"/>
      <c r="N96" s="234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1391</v>
      </c>
      <c r="AU96" s="19" t="s">
        <v>79</v>
      </c>
    </row>
    <row r="97" spans="1:65" s="2" customFormat="1" ht="12">
      <c r="A97" s="40"/>
      <c r="B97" s="41"/>
      <c r="C97" s="217" t="s">
        <v>195</v>
      </c>
      <c r="D97" s="217" t="s">
        <v>154</v>
      </c>
      <c r="E97" s="218" t="s">
        <v>1407</v>
      </c>
      <c r="F97" s="219" t="s">
        <v>1408</v>
      </c>
      <c r="G97" s="220" t="s">
        <v>1388</v>
      </c>
      <c r="H97" s="221">
        <v>1</v>
      </c>
      <c r="I97" s="222"/>
      <c r="J97" s="223">
        <f>ROUND(I97*H97,2)</f>
        <v>0</v>
      </c>
      <c r="K97" s="219" t="s">
        <v>19</v>
      </c>
      <c r="L97" s="46"/>
      <c r="M97" s="224" t="s">
        <v>19</v>
      </c>
      <c r="N97" s="225" t="s">
        <v>44</v>
      </c>
      <c r="O97" s="86"/>
      <c r="P97" s="226">
        <f>O97*H97</f>
        <v>0</v>
      </c>
      <c r="Q97" s="226">
        <v>0</v>
      </c>
      <c r="R97" s="226">
        <f>Q97*H97</f>
        <v>0</v>
      </c>
      <c r="S97" s="226">
        <v>0</v>
      </c>
      <c r="T97" s="227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28" t="s">
        <v>1389</v>
      </c>
      <c r="AT97" s="228" t="s">
        <v>154</v>
      </c>
      <c r="AU97" s="228" t="s">
        <v>79</v>
      </c>
      <c r="AY97" s="19" t="s">
        <v>152</v>
      </c>
      <c r="BE97" s="229">
        <f>IF(N97="základní",J97,0)</f>
        <v>0</v>
      </c>
      <c r="BF97" s="229">
        <f>IF(N97="snížená",J97,0)</f>
        <v>0</v>
      </c>
      <c r="BG97" s="229">
        <f>IF(N97="zákl. přenesená",J97,0)</f>
        <v>0</v>
      </c>
      <c r="BH97" s="229">
        <f>IF(N97="sníž. přenesená",J97,0)</f>
        <v>0</v>
      </c>
      <c r="BI97" s="229">
        <f>IF(N97="nulová",J97,0)</f>
        <v>0</v>
      </c>
      <c r="BJ97" s="19" t="s">
        <v>79</v>
      </c>
      <c r="BK97" s="229">
        <f>ROUND(I97*H97,2)</f>
        <v>0</v>
      </c>
      <c r="BL97" s="19" t="s">
        <v>1389</v>
      </c>
      <c r="BM97" s="228" t="s">
        <v>1409</v>
      </c>
    </row>
    <row r="98" spans="1:47" s="2" customFormat="1" ht="12">
      <c r="A98" s="40"/>
      <c r="B98" s="41"/>
      <c r="C98" s="42"/>
      <c r="D98" s="230" t="s">
        <v>161</v>
      </c>
      <c r="E98" s="42"/>
      <c r="F98" s="231" t="s">
        <v>1408</v>
      </c>
      <c r="G98" s="42"/>
      <c r="H98" s="42"/>
      <c r="I98" s="232"/>
      <c r="J98" s="42"/>
      <c r="K98" s="42"/>
      <c r="L98" s="46"/>
      <c r="M98" s="233"/>
      <c r="N98" s="234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161</v>
      </c>
      <c r="AU98" s="19" t="s">
        <v>79</v>
      </c>
    </row>
    <row r="99" spans="1:47" s="2" customFormat="1" ht="12">
      <c r="A99" s="40"/>
      <c r="B99" s="41"/>
      <c r="C99" s="42"/>
      <c r="D99" s="230" t="s">
        <v>1391</v>
      </c>
      <c r="E99" s="42"/>
      <c r="F99" s="296" t="s">
        <v>1410</v>
      </c>
      <c r="G99" s="42"/>
      <c r="H99" s="42"/>
      <c r="I99" s="232"/>
      <c r="J99" s="42"/>
      <c r="K99" s="42"/>
      <c r="L99" s="46"/>
      <c r="M99" s="233"/>
      <c r="N99" s="234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1391</v>
      </c>
      <c r="AU99" s="19" t="s">
        <v>79</v>
      </c>
    </row>
    <row r="100" spans="1:65" s="2" customFormat="1" ht="14.4" customHeight="1">
      <c r="A100" s="40"/>
      <c r="B100" s="41"/>
      <c r="C100" s="217" t="s">
        <v>202</v>
      </c>
      <c r="D100" s="217" t="s">
        <v>154</v>
      </c>
      <c r="E100" s="218" t="s">
        <v>1411</v>
      </c>
      <c r="F100" s="219" t="s">
        <v>1412</v>
      </c>
      <c r="G100" s="220" t="s">
        <v>1388</v>
      </c>
      <c r="H100" s="221">
        <v>1</v>
      </c>
      <c r="I100" s="222"/>
      <c r="J100" s="223">
        <f>ROUND(I100*H100,2)</f>
        <v>0</v>
      </c>
      <c r="K100" s="219" t="s">
        <v>19</v>
      </c>
      <c r="L100" s="46"/>
      <c r="M100" s="224" t="s">
        <v>19</v>
      </c>
      <c r="N100" s="225" t="s">
        <v>44</v>
      </c>
      <c r="O100" s="86"/>
      <c r="P100" s="226">
        <f>O100*H100</f>
        <v>0</v>
      </c>
      <c r="Q100" s="226">
        <v>0</v>
      </c>
      <c r="R100" s="226">
        <f>Q100*H100</f>
        <v>0</v>
      </c>
      <c r="S100" s="226">
        <v>0</v>
      </c>
      <c r="T100" s="227">
        <f>S100*H100</f>
        <v>0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R100" s="228" t="s">
        <v>1389</v>
      </c>
      <c r="AT100" s="228" t="s">
        <v>154</v>
      </c>
      <c r="AU100" s="228" t="s">
        <v>79</v>
      </c>
      <c r="AY100" s="19" t="s">
        <v>152</v>
      </c>
      <c r="BE100" s="229">
        <f>IF(N100="základní",J100,0)</f>
        <v>0</v>
      </c>
      <c r="BF100" s="229">
        <f>IF(N100="snížená",J100,0)</f>
        <v>0</v>
      </c>
      <c r="BG100" s="229">
        <f>IF(N100="zákl. přenesená",J100,0)</f>
        <v>0</v>
      </c>
      <c r="BH100" s="229">
        <f>IF(N100="sníž. přenesená",J100,0)</f>
        <v>0</v>
      </c>
      <c r="BI100" s="229">
        <f>IF(N100="nulová",J100,0)</f>
        <v>0</v>
      </c>
      <c r="BJ100" s="19" t="s">
        <v>79</v>
      </c>
      <c r="BK100" s="229">
        <f>ROUND(I100*H100,2)</f>
        <v>0</v>
      </c>
      <c r="BL100" s="19" t="s">
        <v>1389</v>
      </c>
      <c r="BM100" s="228" t="s">
        <v>1438</v>
      </c>
    </row>
    <row r="101" spans="1:47" s="2" customFormat="1" ht="12">
      <c r="A101" s="40"/>
      <c r="B101" s="41"/>
      <c r="C101" s="42"/>
      <c r="D101" s="230" t="s">
        <v>161</v>
      </c>
      <c r="E101" s="42"/>
      <c r="F101" s="231" t="s">
        <v>1412</v>
      </c>
      <c r="G101" s="42"/>
      <c r="H101" s="42"/>
      <c r="I101" s="232"/>
      <c r="J101" s="42"/>
      <c r="K101" s="42"/>
      <c r="L101" s="46"/>
      <c r="M101" s="233"/>
      <c r="N101" s="234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161</v>
      </c>
      <c r="AU101" s="19" t="s">
        <v>79</v>
      </c>
    </row>
    <row r="102" spans="1:47" s="2" customFormat="1" ht="12">
      <c r="A102" s="40"/>
      <c r="B102" s="41"/>
      <c r="C102" s="42"/>
      <c r="D102" s="230" t="s">
        <v>1391</v>
      </c>
      <c r="E102" s="42"/>
      <c r="F102" s="296" t="s">
        <v>1414</v>
      </c>
      <c r="G102" s="42"/>
      <c r="H102" s="42"/>
      <c r="I102" s="232"/>
      <c r="J102" s="42"/>
      <c r="K102" s="42"/>
      <c r="L102" s="46"/>
      <c r="M102" s="233"/>
      <c r="N102" s="234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1391</v>
      </c>
      <c r="AU102" s="19" t="s">
        <v>79</v>
      </c>
    </row>
    <row r="103" spans="1:65" s="2" customFormat="1" ht="14.4" customHeight="1">
      <c r="A103" s="40"/>
      <c r="B103" s="41"/>
      <c r="C103" s="217" t="s">
        <v>209</v>
      </c>
      <c r="D103" s="217" t="s">
        <v>154</v>
      </c>
      <c r="E103" s="218" t="s">
        <v>1415</v>
      </c>
      <c r="F103" s="219" t="s">
        <v>1416</v>
      </c>
      <c r="G103" s="220" t="s">
        <v>1388</v>
      </c>
      <c r="H103" s="221">
        <v>1</v>
      </c>
      <c r="I103" s="222"/>
      <c r="J103" s="223">
        <f>ROUND(I103*H103,2)</f>
        <v>0</v>
      </c>
      <c r="K103" s="219" t="s">
        <v>19</v>
      </c>
      <c r="L103" s="46"/>
      <c r="M103" s="224" t="s">
        <v>19</v>
      </c>
      <c r="N103" s="225" t="s">
        <v>44</v>
      </c>
      <c r="O103" s="86"/>
      <c r="P103" s="226">
        <f>O103*H103</f>
        <v>0</v>
      </c>
      <c r="Q103" s="226">
        <v>0</v>
      </c>
      <c r="R103" s="226">
        <f>Q103*H103</f>
        <v>0</v>
      </c>
      <c r="S103" s="226">
        <v>0</v>
      </c>
      <c r="T103" s="227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8" t="s">
        <v>1389</v>
      </c>
      <c r="AT103" s="228" t="s">
        <v>154</v>
      </c>
      <c r="AU103" s="228" t="s">
        <v>79</v>
      </c>
      <c r="AY103" s="19" t="s">
        <v>152</v>
      </c>
      <c r="BE103" s="229">
        <f>IF(N103="základní",J103,0)</f>
        <v>0</v>
      </c>
      <c r="BF103" s="229">
        <f>IF(N103="snížená",J103,0)</f>
        <v>0</v>
      </c>
      <c r="BG103" s="229">
        <f>IF(N103="zákl. přenesená",J103,0)</f>
        <v>0</v>
      </c>
      <c r="BH103" s="229">
        <f>IF(N103="sníž. přenesená",J103,0)</f>
        <v>0</v>
      </c>
      <c r="BI103" s="229">
        <f>IF(N103="nulová",J103,0)</f>
        <v>0</v>
      </c>
      <c r="BJ103" s="19" t="s">
        <v>79</v>
      </c>
      <c r="BK103" s="229">
        <f>ROUND(I103*H103,2)</f>
        <v>0</v>
      </c>
      <c r="BL103" s="19" t="s">
        <v>1389</v>
      </c>
      <c r="BM103" s="228" t="s">
        <v>1439</v>
      </c>
    </row>
    <row r="104" spans="1:47" s="2" customFormat="1" ht="12">
      <c r="A104" s="40"/>
      <c r="B104" s="41"/>
      <c r="C104" s="42"/>
      <c r="D104" s="230" t="s">
        <v>161</v>
      </c>
      <c r="E104" s="42"/>
      <c r="F104" s="231" t="s">
        <v>1416</v>
      </c>
      <c r="G104" s="42"/>
      <c r="H104" s="42"/>
      <c r="I104" s="232"/>
      <c r="J104" s="42"/>
      <c r="K104" s="42"/>
      <c r="L104" s="46"/>
      <c r="M104" s="233"/>
      <c r="N104" s="234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161</v>
      </c>
      <c r="AU104" s="19" t="s">
        <v>79</v>
      </c>
    </row>
    <row r="105" spans="1:51" s="14" customFormat="1" ht="12">
      <c r="A105" s="14"/>
      <c r="B105" s="245"/>
      <c r="C105" s="246"/>
      <c r="D105" s="230" t="s">
        <v>163</v>
      </c>
      <c r="E105" s="247" t="s">
        <v>19</v>
      </c>
      <c r="F105" s="248" t="s">
        <v>79</v>
      </c>
      <c r="G105" s="246"/>
      <c r="H105" s="249">
        <v>1</v>
      </c>
      <c r="I105" s="250"/>
      <c r="J105" s="246"/>
      <c r="K105" s="246"/>
      <c r="L105" s="251"/>
      <c r="M105" s="252"/>
      <c r="N105" s="253"/>
      <c r="O105" s="253"/>
      <c r="P105" s="253"/>
      <c r="Q105" s="253"/>
      <c r="R105" s="253"/>
      <c r="S105" s="253"/>
      <c r="T105" s="25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55" t="s">
        <v>163</v>
      </c>
      <c r="AU105" s="255" t="s">
        <v>79</v>
      </c>
      <c r="AV105" s="14" t="s">
        <v>81</v>
      </c>
      <c r="AW105" s="14" t="s">
        <v>36</v>
      </c>
      <c r="AX105" s="14" t="s">
        <v>79</v>
      </c>
      <c r="AY105" s="255" t="s">
        <v>152</v>
      </c>
    </row>
    <row r="106" spans="1:65" s="2" customFormat="1" ht="12">
      <c r="A106" s="40"/>
      <c r="B106" s="41"/>
      <c r="C106" s="217" t="s">
        <v>216</v>
      </c>
      <c r="D106" s="217" t="s">
        <v>154</v>
      </c>
      <c r="E106" s="218" t="s">
        <v>1418</v>
      </c>
      <c r="F106" s="219" t="s">
        <v>1419</v>
      </c>
      <c r="G106" s="220" t="s">
        <v>1388</v>
      </c>
      <c r="H106" s="221">
        <v>1</v>
      </c>
      <c r="I106" s="222"/>
      <c r="J106" s="223">
        <f>ROUND(I106*H106,2)</f>
        <v>0</v>
      </c>
      <c r="K106" s="219" t="s">
        <v>19</v>
      </c>
      <c r="L106" s="46"/>
      <c r="M106" s="224" t="s">
        <v>19</v>
      </c>
      <c r="N106" s="225" t="s">
        <v>44</v>
      </c>
      <c r="O106" s="86"/>
      <c r="P106" s="226">
        <f>O106*H106</f>
        <v>0</v>
      </c>
      <c r="Q106" s="226">
        <v>0</v>
      </c>
      <c r="R106" s="226">
        <f>Q106*H106</f>
        <v>0</v>
      </c>
      <c r="S106" s="226">
        <v>0</v>
      </c>
      <c r="T106" s="227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28" t="s">
        <v>1389</v>
      </c>
      <c r="AT106" s="228" t="s">
        <v>154</v>
      </c>
      <c r="AU106" s="228" t="s">
        <v>79</v>
      </c>
      <c r="AY106" s="19" t="s">
        <v>152</v>
      </c>
      <c r="BE106" s="229">
        <f>IF(N106="základní",J106,0)</f>
        <v>0</v>
      </c>
      <c r="BF106" s="229">
        <f>IF(N106="snížená",J106,0)</f>
        <v>0</v>
      </c>
      <c r="BG106" s="229">
        <f>IF(N106="zákl. přenesená",J106,0)</f>
        <v>0</v>
      </c>
      <c r="BH106" s="229">
        <f>IF(N106="sníž. přenesená",J106,0)</f>
        <v>0</v>
      </c>
      <c r="BI106" s="229">
        <f>IF(N106="nulová",J106,0)</f>
        <v>0</v>
      </c>
      <c r="BJ106" s="19" t="s">
        <v>79</v>
      </c>
      <c r="BK106" s="229">
        <f>ROUND(I106*H106,2)</f>
        <v>0</v>
      </c>
      <c r="BL106" s="19" t="s">
        <v>1389</v>
      </c>
      <c r="BM106" s="228" t="s">
        <v>1420</v>
      </c>
    </row>
    <row r="107" spans="1:47" s="2" customFormat="1" ht="12">
      <c r="A107" s="40"/>
      <c r="B107" s="41"/>
      <c r="C107" s="42"/>
      <c r="D107" s="230" t="s">
        <v>161</v>
      </c>
      <c r="E107" s="42"/>
      <c r="F107" s="231" t="s">
        <v>1419</v>
      </c>
      <c r="G107" s="42"/>
      <c r="H107" s="42"/>
      <c r="I107" s="232"/>
      <c r="J107" s="42"/>
      <c r="K107" s="42"/>
      <c r="L107" s="46"/>
      <c r="M107" s="233"/>
      <c r="N107" s="234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161</v>
      </c>
      <c r="AU107" s="19" t="s">
        <v>79</v>
      </c>
    </row>
    <row r="108" spans="1:47" s="2" customFormat="1" ht="12">
      <c r="A108" s="40"/>
      <c r="B108" s="41"/>
      <c r="C108" s="42"/>
      <c r="D108" s="230" t="s">
        <v>1391</v>
      </c>
      <c r="E108" s="42"/>
      <c r="F108" s="296" t="s">
        <v>1421</v>
      </c>
      <c r="G108" s="42"/>
      <c r="H108" s="42"/>
      <c r="I108" s="232"/>
      <c r="J108" s="42"/>
      <c r="K108" s="42"/>
      <c r="L108" s="46"/>
      <c r="M108" s="233"/>
      <c r="N108" s="234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1391</v>
      </c>
      <c r="AU108" s="19" t="s">
        <v>79</v>
      </c>
    </row>
    <row r="109" spans="1:63" s="12" customFormat="1" ht="25.9" customHeight="1">
      <c r="A109" s="12"/>
      <c r="B109" s="201"/>
      <c r="C109" s="202"/>
      <c r="D109" s="203" t="s">
        <v>72</v>
      </c>
      <c r="E109" s="204" t="s">
        <v>73</v>
      </c>
      <c r="F109" s="204" t="s">
        <v>1422</v>
      </c>
      <c r="G109" s="202"/>
      <c r="H109" s="202"/>
      <c r="I109" s="205"/>
      <c r="J109" s="206">
        <f>BK109</f>
        <v>0</v>
      </c>
      <c r="K109" s="202"/>
      <c r="L109" s="207"/>
      <c r="M109" s="208"/>
      <c r="N109" s="209"/>
      <c r="O109" s="209"/>
      <c r="P109" s="210">
        <f>SUM(P110:P120)</f>
        <v>0</v>
      </c>
      <c r="Q109" s="209"/>
      <c r="R109" s="210">
        <f>SUM(R110:R120)</f>
        <v>0</v>
      </c>
      <c r="S109" s="209"/>
      <c r="T109" s="211">
        <f>SUM(T110:T120)</f>
        <v>0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212" t="s">
        <v>195</v>
      </c>
      <c r="AT109" s="213" t="s">
        <v>72</v>
      </c>
      <c r="AU109" s="213" t="s">
        <v>73</v>
      </c>
      <c r="AY109" s="212" t="s">
        <v>152</v>
      </c>
      <c r="BK109" s="214">
        <f>SUM(BK110:BK120)</f>
        <v>0</v>
      </c>
    </row>
    <row r="110" spans="1:65" s="2" customFormat="1" ht="14.4" customHeight="1">
      <c r="A110" s="40"/>
      <c r="B110" s="41"/>
      <c r="C110" s="217" t="s">
        <v>221</v>
      </c>
      <c r="D110" s="217" t="s">
        <v>154</v>
      </c>
      <c r="E110" s="218" t="s">
        <v>1423</v>
      </c>
      <c r="F110" s="219" t="s">
        <v>1424</v>
      </c>
      <c r="G110" s="220" t="s">
        <v>1388</v>
      </c>
      <c r="H110" s="221">
        <v>1</v>
      </c>
      <c r="I110" s="222"/>
      <c r="J110" s="223">
        <f>ROUND(I110*H110,2)</f>
        <v>0</v>
      </c>
      <c r="K110" s="219" t="s">
        <v>19</v>
      </c>
      <c r="L110" s="46"/>
      <c r="M110" s="224" t="s">
        <v>19</v>
      </c>
      <c r="N110" s="225" t="s">
        <v>44</v>
      </c>
      <c r="O110" s="86"/>
      <c r="P110" s="226">
        <f>O110*H110</f>
        <v>0</v>
      </c>
      <c r="Q110" s="226">
        <v>0</v>
      </c>
      <c r="R110" s="226">
        <f>Q110*H110</f>
        <v>0</v>
      </c>
      <c r="S110" s="226">
        <v>0</v>
      </c>
      <c r="T110" s="227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8" t="s">
        <v>1389</v>
      </c>
      <c r="AT110" s="228" t="s">
        <v>154</v>
      </c>
      <c r="AU110" s="228" t="s">
        <v>79</v>
      </c>
      <c r="AY110" s="19" t="s">
        <v>152</v>
      </c>
      <c r="BE110" s="229">
        <f>IF(N110="základní",J110,0)</f>
        <v>0</v>
      </c>
      <c r="BF110" s="229">
        <f>IF(N110="snížená",J110,0)</f>
        <v>0</v>
      </c>
      <c r="BG110" s="229">
        <f>IF(N110="zákl. přenesená",J110,0)</f>
        <v>0</v>
      </c>
      <c r="BH110" s="229">
        <f>IF(N110="sníž. přenesená",J110,0)</f>
        <v>0</v>
      </c>
      <c r="BI110" s="229">
        <f>IF(N110="nulová",J110,0)</f>
        <v>0</v>
      </c>
      <c r="BJ110" s="19" t="s">
        <v>79</v>
      </c>
      <c r="BK110" s="229">
        <f>ROUND(I110*H110,2)</f>
        <v>0</v>
      </c>
      <c r="BL110" s="19" t="s">
        <v>1389</v>
      </c>
      <c r="BM110" s="228" t="s">
        <v>1425</v>
      </c>
    </row>
    <row r="111" spans="1:47" s="2" customFormat="1" ht="12">
      <c r="A111" s="40"/>
      <c r="B111" s="41"/>
      <c r="C111" s="42"/>
      <c r="D111" s="230" t="s">
        <v>161</v>
      </c>
      <c r="E111" s="42"/>
      <c r="F111" s="231" t="s">
        <v>1424</v>
      </c>
      <c r="G111" s="42"/>
      <c r="H111" s="42"/>
      <c r="I111" s="232"/>
      <c r="J111" s="42"/>
      <c r="K111" s="42"/>
      <c r="L111" s="46"/>
      <c r="M111" s="233"/>
      <c r="N111" s="234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161</v>
      </c>
      <c r="AU111" s="19" t="s">
        <v>79</v>
      </c>
    </row>
    <row r="112" spans="1:47" s="2" customFormat="1" ht="12">
      <c r="A112" s="40"/>
      <c r="B112" s="41"/>
      <c r="C112" s="42"/>
      <c r="D112" s="230" t="s">
        <v>1391</v>
      </c>
      <c r="E112" s="42"/>
      <c r="F112" s="296" t="s">
        <v>1426</v>
      </c>
      <c r="G112" s="42"/>
      <c r="H112" s="42"/>
      <c r="I112" s="232"/>
      <c r="J112" s="42"/>
      <c r="K112" s="42"/>
      <c r="L112" s="46"/>
      <c r="M112" s="233"/>
      <c r="N112" s="234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1391</v>
      </c>
      <c r="AU112" s="19" t="s">
        <v>79</v>
      </c>
    </row>
    <row r="113" spans="1:65" s="2" customFormat="1" ht="14.4" customHeight="1">
      <c r="A113" s="40"/>
      <c r="B113" s="41"/>
      <c r="C113" s="217" t="s">
        <v>226</v>
      </c>
      <c r="D113" s="217" t="s">
        <v>154</v>
      </c>
      <c r="E113" s="218" t="s">
        <v>1427</v>
      </c>
      <c r="F113" s="219" t="s">
        <v>1424</v>
      </c>
      <c r="G113" s="220" t="s">
        <v>1388</v>
      </c>
      <c r="H113" s="221">
        <v>1</v>
      </c>
      <c r="I113" s="222"/>
      <c r="J113" s="223">
        <f>ROUND(I113*H113,2)</f>
        <v>0</v>
      </c>
      <c r="K113" s="219" t="s">
        <v>19</v>
      </c>
      <c r="L113" s="46"/>
      <c r="M113" s="224" t="s">
        <v>19</v>
      </c>
      <c r="N113" s="225" t="s">
        <v>44</v>
      </c>
      <c r="O113" s="86"/>
      <c r="P113" s="226">
        <f>O113*H113</f>
        <v>0</v>
      </c>
      <c r="Q113" s="226">
        <v>0</v>
      </c>
      <c r="R113" s="226">
        <f>Q113*H113</f>
        <v>0</v>
      </c>
      <c r="S113" s="226">
        <v>0</v>
      </c>
      <c r="T113" s="227">
        <f>S113*H113</f>
        <v>0</v>
      </c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R113" s="228" t="s">
        <v>1389</v>
      </c>
      <c r="AT113" s="228" t="s">
        <v>154</v>
      </c>
      <c r="AU113" s="228" t="s">
        <v>79</v>
      </c>
      <c r="AY113" s="19" t="s">
        <v>152</v>
      </c>
      <c r="BE113" s="229">
        <f>IF(N113="základní",J113,0)</f>
        <v>0</v>
      </c>
      <c r="BF113" s="229">
        <f>IF(N113="snížená",J113,0)</f>
        <v>0</v>
      </c>
      <c r="BG113" s="229">
        <f>IF(N113="zákl. přenesená",J113,0)</f>
        <v>0</v>
      </c>
      <c r="BH113" s="229">
        <f>IF(N113="sníž. přenesená",J113,0)</f>
        <v>0</v>
      </c>
      <c r="BI113" s="229">
        <f>IF(N113="nulová",J113,0)</f>
        <v>0</v>
      </c>
      <c r="BJ113" s="19" t="s">
        <v>79</v>
      </c>
      <c r="BK113" s="229">
        <f>ROUND(I113*H113,2)</f>
        <v>0</v>
      </c>
      <c r="BL113" s="19" t="s">
        <v>1389</v>
      </c>
      <c r="BM113" s="228" t="s">
        <v>1428</v>
      </c>
    </row>
    <row r="114" spans="1:47" s="2" customFormat="1" ht="12">
      <c r="A114" s="40"/>
      <c r="B114" s="41"/>
      <c r="C114" s="42"/>
      <c r="D114" s="230" t="s">
        <v>161</v>
      </c>
      <c r="E114" s="42"/>
      <c r="F114" s="231" t="s">
        <v>1424</v>
      </c>
      <c r="G114" s="42"/>
      <c r="H114" s="42"/>
      <c r="I114" s="232"/>
      <c r="J114" s="42"/>
      <c r="K114" s="42"/>
      <c r="L114" s="46"/>
      <c r="M114" s="233"/>
      <c r="N114" s="234"/>
      <c r="O114" s="86"/>
      <c r="P114" s="86"/>
      <c r="Q114" s="86"/>
      <c r="R114" s="86"/>
      <c r="S114" s="86"/>
      <c r="T114" s="87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T114" s="19" t="s">
        <v>161</v>
      </c>
      <c r="AU114" s="19" t="s">
        <v>79</v>
      </c>
    </row>
    <row r="115" spans="1:47" s="2" customFormat="1" ht="12">
      <c r="A115" s="40"/>
      <c r="B115" s="41"/>
      <c r="C115" s="42"/>
      <c r="D115" s="230" t="s">
        <v>1391</v>
      </c>
      <c r="E115" s="42"/>
      <c r="F115" s="296" t="s">
        <v>1429</v>
      </c>
      <c r="G115" s="42"/>
      <c r="H115" s="42"/>
      <c r="I115" s="232"/>
      <c r="J115" s="42"/>
      <c r="K115" s="42"/>
      <c r="L115" s="46"/>
      <c r="M115" s="233"/>
      <c r="N115" s="234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1391</v>
      </c>
      <c r="AU115" s="19" t="s">
        <v>79</v>
      </c>
    </row>
    <row r="116" spans="1:65" s="2" customFormat="1" ht="14.4" customHeight="1">
      <c r="A116" s="40"/>
      <c r="B116" s="41"/>
      <c r="C116" s="217" t="s">
        <v>232</v>
      </c>
      <c r="D116" s="217" t="s">
        <v>154</v>
      </c>
      <c r="E116" s="218" t="s">
        <v>1430</v>
      </c>
      <c r="F116" s="219" t="s">
        <v>1431</v>
      </c>
      <c r="G116" s="220" t="s">
        <v>1388</v>
      </c>
      <c r="H116" s="221">
        <v>1</v>
      </c>
      <c r="I116" s="222"/>
      <c r="J116" s="223">
        <f>ROUND(I116*H116,2)</f>
        <v>0</v>
      </c>
      <c r="K116" s="219" t="s">
        <v>19</v>
      </c>
      <c r="L116" s="46"/>
      <c r="M116" s="224" t="s">
        <v>19</v>
      </c>
      <c r="N116" s="225" t="s">
        <v>44</v>
      </c>
      <c r="O116" s="86"/>
      <c r="P116" s="226">
        <f>O116*H116</f>
        <v>0</v>
      </c>
      <c r="Q116" s="226">
        <v>0</v>
      </c>
      <c r="R116" s="226">
        <f>Q116*H116</f>
        <v>0</v>
      </c>
      <c r="S116" s="226">
        <v>0</v>
      </c>
      <c r="T116" s="227">
        <f>S116*H116</f>
        <v>0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8" t="s">
        <v>1389</v>
      </c>
      <c r="AT116" s="228" t="s">
        <v>154</v>
      </c>
      <c r="AU116" s="228" t="s">
        <v>79</v>
      </c>
      <c r="AY116" s="19" t="s">
        <v>152</v>
      </c>
      <c r="BE116" s="229">
        <f>IF(N116="základní",J116,0)</f>
        <v>0</v>
      </c>
      <c r="BF116" s="229">
        <f>IF(N116="snížená",J116,0)</f>
        <v>0</v>
      </c>
      <c r="BG116" s="229">
        <f>IF(N116="zákl. přenesená",J116,0)</f>
        <v>0</v>
      </c>
      <c r="BH116" s="229">
        <f>IF(N116="sníž. přenesená",J116,0)</f>
        <v>0</v>
      </c>
      <c r="BI116" s="229">
        <f>IF(N116="nulová",J116,0)</f>
        <v>0</v>
      </c>
      <c r="BJ116" s="19" t="s">
        <v>79</v>
      </c>
      <c r="BK116" s="229">
        <f>ROUND(I116*H116,2)</f>
        <v>0</v>
      </c>
      <c r="BL116" s="19" t="s">
        <v>1389</v>
      </c>
      <c r="BM116" s="228" t="s">
        <v>1432</v>
      </c>
    </row>
    <row r="117" spans="1:47" s="2" customFormat="1" ht="12">
      <c r="A117" s="40"/>
      <c r="B117" s="41"/>
      <c r="C117" s="42"/>
      <c r="D117" s="230" t="s">
        <v>161</v>
      </c>
      <c r="E117" s="42"/>
      <c r="F117" s="231" t="s">
        <v>1431</v>
      </c>
      <c r="G117" s="42"/>
      <c r="H117" s="42"/>
      <c r="I117" s="232"/>
      <c r="J117" s="42"/>
      <c r="K117" s="42"/>
      <c r="L117" s="46"/>
      <c r="M117" s="233"/>
      <c r="N117" s="234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161</v>
      </c>
      <c r="AU117" s="19" t="s">
        <v>79</v>
      </c>
    </row>
    <row r="118" spans="1:47" s="2" customFormat="1" ht="12">
      <c r="A118" s="40"/>
      <c r="B118" s="41"/>
      <c r="C118" s="42"/>
      <c r="D118" s="230" t="s">
        <v>1391</v>
      </c>
      <c r="E118" s="42"/>
      <c r="F118" s="296" t="s">
        <v>1433</v>
      </c>
      <c r="G118" s="42"/>
      <c r="H118" s="42"/>
      <c r="I118" s="232"/>
      <c r="J118" s="42"/>
      <c r="K118" s="42"/>
      <c r="L118" s="46"/>
      <c r="M118" s="233"/>
      <c r="N118" s="234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1391</v>
      </c>
      <c r="AU118" s="19" t="s">
        <v>79</v>
      </c>
    </row>
    <row r="119" spans="1:65" s="2" customFormat="1" ht="14.4" customHeight="1">
      <c r="A119" s="40"/>
      <c r="B119" s="41"/>
      <c r="C119" s="217" t="s">
        <v>237</v>
      </c>
      <c r="D119" s="217" t="s">
        <v>154</v>
      </c>
      <c r="E119" s="218" t="s">
        <v>1434</v>
      </c>
      <c r="F119" s="219" t="s">
        <v>1435</v>
      </c>
      <c r="G119" s="220" t="s">
        <v>1388</v>
      </c>
      <c r="H119" s="221">
        <v>1</v>
      </c>
      <c r="I119" s="222"/>
      <c r="J119" s="223">
        <f>ROUND(I119*H119,2)</f>
        <v>0</v>
      </c>
      <c r="K119" s="219" t="s">
        <v>19</v>
      </c>
      <c r="L119" s="46"/>
      <c r="M119" s="224" t="s">
        <v>19</v>
      </c>
      <c r="N119" s="225" t="s">
        <v>44</v>
      </c>
      <c r="O119" s="86"/>
      <c r="P119" s="226">
        <f>O119*H119</f>
        <v>0</v>
      </c>
      <c r="Q119" s="226">
        <v>0</v>
      </c>
      <c r="R119" s="226">
        <f>Q119*H119</f>
        <v>0</v>
      </c>
      <c r="S119" s="226">
        <v>0</v>
      </c>
      <c r="T119" s="227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8" t="s">
        <v>1389</v>
      </c>
      <c r="AT119" s="228" t="s">
        <v>154</v>
      </c>
      <c r="AU119" s="228" t="s">
        <v>79</v>
      </c>
      <c r="AY119" s="19" t="s">
        <v>152</v>
      </c>
      <c r="BE119" s="229">
        <f>IF(N119="základní",J119,0)</f>
        <v>0</v>
      </c>
      <c r="BF119" s="229">
        <f>IF(N119="snížená",J119,0)</f>
        <v>0</v>
      </c>
      <c r="BG119" s="229">
        <f>IF(N119="zákl. přenesená",J119,0)</f>
        <v>0</v>
      </c>
      <c r="BH119" s="229">
        <f>IF(N119="sníž. přenesená",J119,0)</f>
        <v>0</v>
      </c>
      <c r="BI119" s="229">
        <f>IF(N119="nulová",J119,0)</f>
        <v>0</v>
      </c>
      <c r="BJ119" s="19" t="s">
        <v>79</v>
      </c>
      <c r="BK119" s="229">
        <f>ROUND(I119*H119,2)</f>
        <v>0</v>
      </c>
      <c r="BL119" s="19" t="s">
        <v>1389</v>
      </c>
      <c r="BM119" s="228" t="s">
        <v>1436</v>
      </c>
    </row>
    <row r="120" spans="1:47" s="2" customFormat="1" ht="12">
      <c r="A120" s="40"/>
      <c r="B120" s="41"/>
      <c r="C120" s="42"/>
      <c r="D120" s="230" t="s">
        <v>161</v>
      </c>
      <c r="E120" s="42"/>
      <c r="F120" s="231" t="s">
        <v>1435</v>
      </c>
      <c r="G120" s="42"/>
      <c r="H120" s="42"/>
      <c r="I120" s="232"/>
      <c r="J120" s="42"/>
      <c r="K120" s="42"/>
      <c r="L120" s="46"/>
      <c r="M120" s="277"/>
      <c r="N120" s="278"/>
      <c r="O120" s="279"/>
      <c r="P120" s="279"/>
      <c r="Q120" s="279"/>
      <c r="R120" s="279"/>
      <c r="S120" s="279"/>
      <c r="T120" s="28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161</v>
      </c>
      <c r="AU120" s="19" t="s">
        <v>79</v>
      </c>
    </row>
    <row r="121" spans="1:31" s="2" customFormat="1" ht="6.95" customHeight="1">
      <c r="A121" s="40"/>
      <c r="B121" s="61"/>
      <c r="C121" s="62"/>
      <c r="D121" s="62"/>
      <c r="E121" s="62"/>
      <c r="F121" s="62"/>
      <c r="G121" s="62"/>
      <c r="H121" s="62"/>
      <c r="I121" s="62"/>
      <c r="J121" s="62"/>
      <c r="K121" s="62"/>
      <c r="L121" s="46"/>
      <c r="M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</row>
  </sheetData>
  <sheetProtection password="CC35" sheet="1" objects="1" scenarios="1" formatColumns="0" formatRows="0" autoFilter="0"/>
  <autoFilter ref="C81:K120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97" customWidth="1"/>
    <col min="2" max="2" width="1.7109375" style="297" customWidth="1"/>
    <col min="3" max="4" width="5.00390625" style="297" customWidth="1"/>
    <col min="5" max="5" width="11.7109375" style="297" customWidth="1"/>
    <col min="6" max="6" width="9.140625" style="297" customWidth="1"/>
    <col min="7" max="7" width="5.00390625" style="297" customWidth="1"/>
    <col min="8" max="8" width="77.8515625" style="297" customWidth="1"/>
    <col min="9" max="10" width="20.00390625" style="297" customWidth="1"/>
    <col min="11" max="11" width="1.7109375" style="297" customWidth="1"/>
  </cols>
  <sheetData>
    <row r="1" s="1" customFormat="1" ht="37.5" customHeight="1"/>
    <row r="2" spans="2:11" s="1" customFormat="1" ht="7.5" customHeight="1">
      <c r="B2" s="298"/>
      <c r="C2" s="299"/>
      <c r="D2" s="299"/>
      <c r="E2" s="299"/>
      <c r="F2" s="299"/>
      <c r="G2" s="299"/>
      <c r="H2" s="299"/>
      <c r="I2" s="299"/>
      <c r="J2" s="299"/>
      <c r="K2" s="300"/>
    </row>
    <row r="3" spans="2:11" s="17" customFormat="1" ht="45" customHeight="1">
      <c r="B3" s="301"/>
      <c r="C3" s="302" t="s">
        <v>1440</v>
      </c>
      <c r="D3" s="302"/>
      <c r="E3" s="302"/>
      <c r="F3" s="302"/>
      <c r="G3" s="302"/>
      <c r="H3" s="302"/>
      <c r="I3" s="302"/>
      <c r="J3" s="302"/>
      <c r="K3" s="303"/>
    </row>
    <row r="4" spans="2:11" s="1" customFormat="1" ht="25.5" customHeight="1">
      <c r="B4" s="304"/>
      <c r="C4" s="305" t="s">
        <v>1441</v>
      </c>
      <c r="D4" s="305"/>
      <c r="E4" s="305"/>
      <c r="F4" s="305"/>
      <c r="G4" s="305"/>
      <c r="H4" s="305"/>
      <c r="I4" s="305"/>
      <c r="J4" s="305"/>
      <c r="K4" s="306"/>
    </row>
    <row r="5" spans="2:11" s="1" customFormat="1" ht="5.25" customHeight="1">
      <c r="B5" s="304"/>
      <c r="C5" s="307"/>
      <c r="D5" s="307"/>
      <c r="E5" s="307"/>
      <c r="F5" s="307"/>
      <c r="G5" s="307"/>
      <c r="H5" s="307"/>
      <c r="I5" s="307"/>
      <c r="J5" s="307"/>
      <c r="K5" s="306"/>
    </row>
    <row r="6" spans="2:11" s="1" customFormat="1" ht="15" customHeight="1">
      <c r="B6" s="304"/>
      <c r="C6" s="308" t="s">
        <v>1442</v>
      </c>
      <c r="D6" s="308"/>
      <c r="E6" s="308"/>
      <c r="F6" s="308"/>
      <c r="G6" s="308"/>
      <c r="H6" s="308"/>
      <c r="I6" s="308"/>
      <c r="J6" s="308"/>
      <c r="K6" s="306"/>
    </row>
    <row r="7" spans="2:11" s="1" customFormat="1" ht="15" customHeight="1">
      <c r="B7" s="309"/>
      <c r="C7" s="308" t="s">
        <v>1443</v>
      </c>
      <c r="D7" s="308"/>
      <c r="E7" s="308"/>
      <c r="F7" s="308"/>
      <c r="G7" s="308"/>
      <c r="H7" s="308"/>
      <c r="I7" s="308"/>
      <c r="J7" s="308"/>
      <c r="K7" s="306"/>
    </row>
    <row r="8" spans="2:11" s="1" customFormat="1" ht="12.75" customHeight="1">
      <c r="B8" s="309"/>
      <c r="C8" s="308"/>
      <c r="D8" s="308"/>
      <c r="E8" s="308"/>
      <c r="F8" s="308"/>
      <c r="G8" s="308"/>
      <c r="H8" s="308"/>
      <c r="I8" s="308"/>
      <c r="J8" s="308"/>
      <c r="K8" s="306"/>
    </row>
    <row r="9" spans="2:11" s="1" customFormat="1" ht="15" customHeight="1">
      <c r="B9" s="309"/>
      <c r="C9" s="308" t="s">
        <v>1444</v>
      </c>
      <c r="D9" s="308"/>
      <c r="E9" s="308"/>
      <c r="F9" s="308"/>
      <c r="G9" s="308"/>
      <c r="H9" s="308"/>
      <c r="I9" s="308"/>
      <c r="J9" s="308"/>
      <c r="K9" s="306"/>
    </row>
    <row r="10" spans="2:11" s="1" customFormat="1" ht="15" customHeight="1">
      <c r="B10" s="309"/>
      <c r="C10" s="308"/>
      <c r="D10" s="308" t="s">
        <v>1445</v>
      </c>
      <c r="E10" s="308"/>
      <c r="F10" s="308"/>
      <c r="G10" s="308"/>
      <c r="H10" s="308"/>
      <c r="I10" s="308"/>
      <c r="J10" s="308"/>
      <c r="K10" s="306"/>
    </row>
    <row r="11" spans="2:11" s="1" customFormat="1" ht="15" customHeight="1">
      <c r="B11" s="309"/>
      <c r="C11" s="310"/>
      <c r="D11" s="308" t="s">
        <v>1446</v>
      </c>
      <c r="E11" s="308"/>
      <c r="F11" s="308"/>
      <c r="G11" s="308"/>
      <c r="H11" s="308"/>
      <c r="I11" s="308"/>
      <c r="J11" s="308"/>
      <c r="K11" s="306"/>
    </row>
    <row r="12" spans="2:11" s="1" customFormat="1" ht="15" customHeight="1">
      <c r="B12" s="309"/>
      <c r="C12" s="310"/>
      <c r="D12" s="308"/>
      <c r="E12" s="308"/>
      <c r="F12" s="308"/>
      <c r="G12" s="308"/>
      <c r="H12" s="308"/>
      <c r="I12" s="308"/>
      <c r="J12" s="308"/>
      <c r="K12" s="306"/>
    </row>
    <row r="13" spans="2:11" s="1" customFormat="1" ht="15" customHeight="1">
      <c r="B13" s="309"/>
      <c r="C13" s="310"/>
      <c r="D13" s="311" t="s">
        <v>1447</v>
      </c>
      <c r="E13" s="308"/>
      <c r="F13" s="308"/>
      <c r="G13" s="308"/>
      <c r="H13" s="308"/>
      <c r="I13" s="308"/>
      <c r="J13" s="308"/>
      <c r="K13" s="306"/>
    </row>
    <row r="14" spans="2:11" s="1" customFormat="1" ht="12.75" customHeight="1">
      <c r="B14" s="309"/>
      <c r="C14" s="310"/>
      <c r="D14" s="310"/>
      <c r="E14" s="310"/>
      <c r="F14" s="310"/>
      <c r="G14" s="310"/>
      <c r="H14" s="310"/>
      <c r="I14" s="310"/>
      <c r="J14" s="310"/>
      <c r="K14" s="306"/>
    </row>
    <row r="15" spans="2:11" s="1" customFormat="1" ht="15" customHeight="1">
      <c r="B15" s="309"/>
      <c r="C15" s="310"/>
      <c r="D15" s="308" t="s">
        <v>1448</v>
      </c>
      <c r="E15" s="308"/>
      <c r="F15" s="308"/>
      <c r="G15" s="308"/>
      <c r="H15" s="308"/>
      <c r="I15" s="308"/>
      <c r="J15" s="308"/>
      <c r="K15" s="306"/>
    </row>
    <row r="16" spans="2:11" s="1" customFormat="1" ht="15" customHeight="1">
      <c r="B16" s="309"/>
      <c r="C16" s="310"/>
      <c r="D16" s="308" t="s">
        <v>1449</v>
      </c>
      <c r="E16" s="308"/>
      <c r="F16" s="308"/>
      <c r="G16" s="308"/>
      <c r="H16" s="308"/>
      <c r="I16" s="308"/>
      <c r="J16" s="308"/>
      <c r="K16" s="306"/>
    </row>
    <row r="17" spans="2:11" s="1" customFormat="1" ht="15" customHeight="1">
      <c r="B17" s="309"/>
      <c r="C17" s="310"/>
      <c r="D17" s="308" t="s">
        <v>1450</v>
      </c>
      <c r="E17" s="308"/>
      <c r="F17" s="308"/>
      <c r="G17" s="308"/>
      <c r="H17" s="308"/>
      <c r="I17" s="308"/>
      <c r="J17" s="308"/>
      <c r="K17" s="306"/>
    </row>
    <row r="18" spans="2:11" s="1" customFormat="1" ht="15" customHeight="1">
      <c r="B18" s="309"/>
      <c r="C18" s="310"/>
      <c r="D18" s="310"/>
      <c r="E18" s="312" t="s">
        <v>78</v>
      </c>
      <c r="F18" s="308" t="s">
        <v>1451</v>
      </c>
      <c r="G18" s="308"/>
      <c r="H18" s="308"/>
      <c r="I18" s="308"/>
      <c r="J18" s="308"/>
      <c r="K18" s="306"/>
    </row>
    <row r="19" spans="2:11" s="1" customFormat="1" ht="15" customHeight="1">
      <c r="B19" s="309"/>
      <c r="C19" s="310"/>
      <c r="D19" s="310"/>
      <c r="E19" s="312" t="s">
        <v>1452</v>
      </c>
      <c r="F19" s="308" t="s">
        <v>1453</v>
      </c>
      <c r="G19" s="308"/>
      <c r="H19" s="308"/>
      <c r="I19" s="308"/>
      <c r="J19" s="308"/>
      <c r="K19" s="306"/>
    </row>
    <row r="20" spans="2:11" s="1" customFormat="1" ht="15" customHeight="1">
      <c r="B20" s="309"/>
      <c r="C20" s="310"/>
      <c r="D20" s="310"/>
      <c r="E20" s="312" t="s">
        <v>1454</v>
      </c>
      <c r="F20" s="308" t="s">
        <v>1455</v>
      </c>
      <c r="G20" s="308"/>
      <c r="H20" s="308"/>
      <c r="I20" s="308"/>
      <c r="J20" s="308"/>
      <c r="K20" s="306"/>
    </row>
    <row r="21" spans="2:11" s="1" customFormat="1" ht="15" customHeight="1">
      <c r="B21" s="309"/>
      <c r="C21" s="310"/>
      <c r="D21" s="310"/>
      <c r="E21" s="312" t="s">
        <v>105</v>
      </c>
      <c r="F21" s="308" t="s">
        <v>1456</v>
      </c>
      <c r="G21" s="308"/>
      <c r="H21" s="308"/>
      <c r="I21" s="308"/>
      <c r="J21" s="308"/>
      <c r="K21" s="306"/>
    </row>
    <row r="22" spans="2:11" s="1" customFormat="1" ht="15" customHeight="1">
      <c r="B22" s="309"/>
      <c r="C22" s="310"/>
      <c r="D22" s="310"/>
      <c r="E22" s="312" t="s">
        <v>1393</v>
      </c>
      <c r="F22" s="308" t="s">
        <v>1457</v>
      </c>
      <c r="G22" s="308"/>
      <c r="H22" s="308"/>
      <c r="I22" s="308"/>
      <c r="J22" s="308"/>
      <c r="K22" s="306"/>
    </row>
    <row r="23" spans="2:11" s="1" customFormat="1" ht="15" customHeight="1">
      <c r="B23" s="309"/>
      <c r="C23" s="310"/>
      <c r="D23" s="310"/>
      <c r="E23" s="312" t="s">
        <v>85</v>
      </c>
      <c r="F23" s="308" t="s">
        <v>1458</v>
      </c>
      <c r="G23" s="308"/>
      <c r="H23" s="308"/>
      <c r="I23" s="308"/>
      <c r="J23" s="308"/>
      <c r="K23" s="306"/>
    </row>
    <row r="24" spans="2:11" s="1" customFormat="1" ht="12.75" customHeight="1">
      <c r="B24" s="309"/>
      <c r="C24" s="310"/>
      <c r="D24" s="310"/>
      <c r="E24" s="310"/>
      <c r="F24" s="310"/>
      <c r="G24" s="310"/>
      <c r="H24" s="310"/>
      <c r="I24" s="310"/>
      <c r="J24" s="310"/>
      <c r="K24" s="306"/>
    </row>
    <row r="25" spans="2:11" s="1" customFormat="1" ht="15" customHeight="1">
      <c r="B25" s="309"/>
      <c r="C25" s="308" t="s">
        <v>1459</v>
      </c>
      <c r="D25" s="308"/>
      <c r="E25" s="308"/>
      <c r="F25" s="308"/>
      <c r="G25" s="308"/>
      <c r="H25" s="308"/>
      <c r="I25" s="308"/>
      <c r="J25" s="308"/>
      <c r="K25" s="306"/>
    </row>
    <row r="26" spans="2:11" s="1" customFormat="1" ht="15" customHeight="1">
      <c r="B26" s="309"/>
      <c r="C26" s="308" t="s">
        <v>1460</v>
      </c>
      <c r="D26" s="308"/>
      <c r="E26" s="308"/>
      <c r="F26" s="308"/>
      <c r="G26" s="308"/>
      <c r="H26" s="308"/>
      <c r="I26" s="308"/>
      <c r="J26" s="308"/>
      <c r="K26" s="306"/>
    </row>
    <row r="27" spans="2:11" s="1" customFormat="1" ht="15" customHeight="1">
      <c r="B27" s="309"/>
      <c r="C27" s="308"/>
      <c r="D27" s="308" t="s">
        <v>1461</v>
      </c>
      <c r="E27" s="308"/>
      <c r="F27" s="308"/>
      <c r="G27" s="308"/>
      <c r="H27" s="308"/>
      <c r="I27" s="308"/>
      <c r="J27" s="308"/>
      <c r="K27" s="306"/>
    </row>
    <row r="28" spans="2:11" s="1" customFormat="1" ht="15" customHeight="1">
      <c r="B28" s="309"/>
      <c r="C28" s="310"/>
      <c r="D28" s="308" t="s">
        <v>1462</v>
      </c>
      <c r="E28" s="308"/>
      <c r="F28" s="308"/>
      <c r="G28" s="308"/>
      <c r="H28" s="308"/>
      <c r="I28" s="308"/>
      <c r="J28" s="308"/>
      <c r="K28" s="306"/>
    </row>
    <row r="29" spans="2:11" s="1" customFormat="1" ht="12.75" customHeight="1">
      <c r="B29" s="309"/>
      <c r="C29" s="310"/>
      <c r="D29" s="310"/>
      <c r="E29" s="310"/>
      <c r="F29" s="310"/>
      <c r="G29" s="310"/>
      <c r="H29" s="310"/>
      <c r="I29" s="310"/>
      <c r="J29" s="310"/>
      <c r="K29" s="306"/>
    </row>
    <row r="30" spans="2:11" s="1" customFormat="1" ht="15" customHeight="1">
      <c r="B30" s="309"/>
      <c r="C30" s="310"/>
      <c r="D30" s="308" t="s">
        <v>1463</v>
      </c>
      <c r="E30" s="308"/>
      <c r="F30" s="308"/>
      <c r="G30" s="308"/>
      <c r="H30" s="308"/>
      <c r="I30" s="308"/>
      <c r="J30" s="308"/>
      <c r="K30" s="306"/>
    </row>
    <row r="31" spans="2:11" s="1" customFormat="1" ht="15" customHeight="1">
      <c r="B31" s="309"/>
      <c r="C31" s="310"/>
      <c r="D31" s="308" t="s">
        <v>1464</v>
      </c>
      <c r="E31" s="308"/>
      <c r="F31" s="308"/>
      <c r="G31" s="308"/>
      <c r="H31" s="308"/>
      <c r="I31" s="308"/>
      <c r="J31" s="308"/>
      <c r="K31" s="306"/>
    </row>
    <row r="32" spans="2:11" s="1" customFormat="1" ht="12.75" customHeight="1">
      <c r="B32" s="309"/>
      <c r="C32" s="310"/>
      <c r="D32" s="310"/>
      <c r="E32" s="310"/>
      <c r="F32" s="310"/>
      <c r="G32" s="310"/>
      <c r="H32" s="310"/>
      <c r="I32" s="310"/>
      <c r="J32" s="310"/>
      <c r="K32" s="306"/>
    </row>
    <row r="33" spans="2:11" s="1" customFormat="1" ht="15" customHeight="1">
      <c r="B33" s="309"/>
      <c r="C33" s="310"/>
      <c r="D33" s="308" t="s">
        <v>1465</v>
      </c>
      <c r="E33" s="308"/>
      <c r="F33" s="308"/>
      <c r="G33" s="308"/>
      <c r="H33" s="308"/>
      <c r="I33" s="308"/>
      <c r="J33" s="308"/>
      <c r="K33" s="306"/>
    </row>
    <row r="34" spans="2:11" s="1" customFormat="1" ht="15" customHeight="1">
      <c r="B34" s="309"/>
      <c r="C34" s="310"/>
      <c r="D34" s="308" t="s">
        <v>1466</v>
      </c>
      <c r="E34" s="308"/>
      <c r="F34" s="308"/>
      <c r="G34" s="308"/>
      <c r="H34" s="308"/>
      <c r="I34" s="308"/>
      <c r="J34" s="308"/>
      <c r="K34" s="306"/>
    </row>
    <row r="35" spans="2:11" s="1" customFormat="1" ht="15" customHeight="1">
      <c r="B35" s="309"/>
      <c r="C35" s="310"/>
      <c r="D35" s="308" t="s">
        <v>1467</v>
      </c>
      <c r="E35" s="308"/>
      <c r="F35" s="308"/>
      <c r="G35" s="308"/>
      <c r="H35" s="308"/>
      <c r="I35" s="308"/>
      <c r="J35" s="308"/>
      <c r="K35" s="306"/>
    </row>
    <row r="36" spans="2:11" s="1" customFormat="1" ht="15" customHeight="1">
      <c r="B36" s="309"/>
      <c r="C36" s="310"/>
      <c r="D36" s="308"/>
      <c r="E36" s="311" t="s">
        <v>138</v>
      </c>
      <c r="F36" s="308"/>
      <c r="G36" s="308" t="s">
        <v>1468</v>
      </c>
      <c r="H36" s="308"/>
      <c r="I36" s="308"/>
      <c r="J36" s="308"/>
      <c r="K36" s="306"/>
    </row>
    <row r="37" spans="2:11" s="1" customFormat="1" ht="30.75" customHeight="1">
      <c r="B37" s="309"/>
      <c r="C37" s="310"/>
      <c r="D37" s="308"/>
      <c r="E37" s="311" t="s">
        <v>1469</v>
      </c>
      <c r="F37" s="308"/>
      <c r="G37" s="308" t="s">
        <v>1470</v>
      </c>
      <c r="H37" s="308"/>
      <c r="I37" s="308"/>
      <c r="J37" s="308"/>
      <c r="K37" s="306"/>
    </row>
    <row r="38" spans="2:11" s="1" customFormat="1" ht="15" customHeight="1">
      <c r="B38" s="309"/>
      <c r="C38" s="310"/>
      <c r="D38" s="308"/>
      <c r="E38" s="311" t="s">
        <v>54</v>
      </c>
      <c r="F38" s="308"/>
      <c r="G38" s="308" t="s">
        <v>1471</v>
      </c>
      <c r="H38" s="308"/>
      <c r="I38" s="308"/>
      <c r="J38" s="308"/>
      <c r="K38" s="306"/>
    </row>
    <row r="39" spans="2:11" s="1" customFormat="1" ht="15" customHeight="1">
      <c r="B39" s="309"/>
      <c r="C39" s="310"/>
      <c r="D39" s="308"/>
      <c r="E39" s="311" t="s">
        <v>55</v>
      </c>
      <c r="F39" s="308"/>
      <c r="G39" s="308" t="s">
        <v>1472</v>
      </c>
      <c r="H39" s="308"/>
      <c r="I39" s="308"/>
      <c r="J39" s="308"/>
      <c r="K39" s="306"/>
    </row>
    <row r="40" spans="2:11" s="1" customFormat="1" ht="15" customHeight="1">
      <c r="B40" s="309"/>
      <c r="C40" s="310"/>
      <c r="D40" s="308"/>
      <c r="E40" s="311" t="s">
        <v>139</v>
      </c>
      <c r="F40" s="308"/>
      <c r="G40" s="308" t="s">
        <v>1473</v>
      </c>
      <c r="H40" s="308"/>
      <c r="I40" s="308"/>
      <c r="J40" s="308"/>
      <c r="K40" s="306"/>
    </row>
    <row r="41" spans="2:11" s="1" customFormat="1" ht="15" customHeight="1">
      <c r="B41" s="309"/>
      <c r="C41" s="310"/>
      <c r="D41" s="308"/>
      <c r="E41" s="311" t="s">
        <v>140</v>
      </c>
      <c r="F41" s="308"/>
      <c r="G41" s="308" t="s">
        <v>1474</v>
      </c>
      <c r="H41" s="308"/>
      <c r="I41" s="308"/>
      <c r="J41" s="308"/>
      <c r="K41" s="306"/>
    </row>
    <row r="42" spans="2:11" s="1" customFormat="1" ht="15" customHeight="1">
      <c r="B42" s="309"/>
      <c r="C42" s="310"/>
      <c r="D42" s="308"/>
      <c r="E42" s="311" t="s">
        <v>1475</v>
      </c>
      <c r="F42" s="308"/>
      <c r="G42" s="308" t="s">
        <v>1476</v>
      </c>
      <c r="H42" s="308"/>
      <c r="I42" s="308"/>
      <c r="J42" s="308"/>
      <c r="K42" s="306"/>
    </row>
    <row r="43" spans="2:11" s="1" customFormat="1" ht="15" customHeight="1">
      <c r="B43" s="309"/>
      <c r="C43" s="310"/>
      <c r="D43" s="308"/>
      <c r="E43" s="311"/>
      <c r="F43" s="308"/>
      <c r="G43" s="308" t="s">
        <v>1477</v>
      </c>
      <c r="H43" s="308"/>
      <c r="I43" s="308"/>
      <c r="J43" s="308"/>
      <c r="K43" s="306"/>
    </row>
    <row r="44" spans="2:11" s="1" customFormat="1" ht="15" customHeight="1">
      <c r="B44" s="309"/>
      <c r="C44" s="310"/>
      <c r="D44" s="308"/>
      <c r="E44" s="311" t="s">
        <v>1478</v>
      </c>
      <c r="F44" s="308"/>
      <c r="G44" s="308" t="s">
        <v>1479</v>
      </c>
      <c r="H44" s="308"/>
      <c r="I44" s="308"/>
      <c r="J44" s="308"/>
      <c r="K44" s="306"/>
    </row>
    <row r="45" spans="2:11" s="1" customFormat="1" ht="15" customHeight="1">
      <c r="B45" s="309"/>
      <c r="C45" s="310"/>
      <c r="D45" s="308"/>
      <c r="E45" s="311" t="s">
        <v>142</v>
      </c>
      <c r="F45" s="308"/>
      <c r="G45" s="308" t="s">
        <v>1480</v>
      </c>
      <c r="H45" s="308"/>
      <c r="I45" s="308"/>
      <c r="J45" s="308"/>
      <c r="K45" s="306"/>
    </row>
    <row r="46" spans="2:11" s="1" customFormat="1" ht="12.75" customHeight="1">
      <c r="B46" s="309"/>
      <c r="C46" s="310"/>
      <c r="D46" s="308"/>
      <c r="E46" s="308"/>
      <c r="F46" s="308"/>
      <c r="G46" s="308"/>
      <c r="H46" s="308"/>
      <c r="I46" s="308"/>
      <c r="J46" s="308"/>
      <c r="K46" s="306"/>
    </row>
    <row r="47" spans="2:11" s="1" customFormat="1" ht="15" customHeight="1">
      <c r="B47" s="309"/>
      <c r="C47" s="310"/>
      <c r="D47" s="308" t="s">
        <v>1481</v>
      </c>
      <c r="E47" s="308"/>
      <c r="F47" s="308"/>
      <c r="G47" s="308"/>
      <c r="H47" s="308"/>
      <c r="I47" s="308"/>
      <c r="J47" s="308"/>
      <c r="K47" s="306"/>
    </row>
    <row r="48" spans="2:11" s="1" customFormat="1" ht="15" customHeight="1">
      <c r="B48" s="309"/>
      <c r="C48" s="310"/>
      <c r="D48" s="310"/>
      <c r="E48" s="308" t="s">
        <v>1482</v>
      </c>
      <c r="F48" s="308"/>
      <c r="G48" s="308"/>
      <c r="H48" s="308"/>
      <c r="I48" s="308"/>
      <c r="J48" s="308"/>
      <c r="K48" s="306"/>
    </row>
    <row r="49" spans="2:11" s="1" customFormat="1" ht="15" customHeight="1">
      <c r="B49" s="309"/>
      <c r="C49" s="310"/>
      <c r="D49" s="310"/>
      <c r="E49" s="308" t="s">
        <v>1483</v>
      </c>
      <c r="F49" s="308"/>
      <c r="G49" s="308"/>
      <c r="H49" s="308"/>
      <c r="I49" s="308"/>
      <c r="J49" s="308"/>
      <c r="K49" s="306"/>
    </row>
    <row r="50" spans="2:11" s="1" customFormat="1" ht="15" customHeight="1">
      <c r="B50" s="309"/>
      <c r="C50" s="310"/>
      <c r="D50" s="310"/>
      <c r="E50" s="308" t="s">
        <v>1484</v>
      </c>
      <c r="F50" s="308"/>
      <c r="G50" s="308"/>
      <c r="H50" s="308"/>
      <c r="I50" s="308"/>
      <c r="J50" s="308"/>
      <c r="K50" s="306"/>
    </row>
    <row r="51" spans="2:11" s="1" customFormat="1" ht="15" customHeight="1">
      <c r="B51" s="309"/>
      <c r="C51" s="310"/>
      <c r="D51" s="308" t="s">
        <v>1485</v>
      </c>
      <c r="E51" s="308"/>
      <c r="F51" s="308"/>
      <c r="G51" s="308"/>
      <c r="H51" s="308"/>
      <c r="I51" s="308"/>
      <c r="J51" s="308"/>
      <c r="K51" s="306"/>
    </row>
    <row r="52" spans="2:11" s="1" customFormat="1" ht="25.5" customHeight="1">
      <c r="B52" s="304"/>
      <c r="C52" s="305" t="s">
        <v>1486</v>
      </c>
      <c r="D52" s="305"/>
      <c r="E52" s="305"/>
      <c r="F52" s="305"/>
      <c r="G52" s="305"/>
      <c r="H52" s="305"/>
      <c r="I52" s="305"/>
      <c r="J52" s="305"/>
      <c r="K52" s="306"/>
    </row>
    <row r="53" spans="2:11" s="1" customFormat="1" ht="5.25" customHeight="1">
      <c r="B53" s="304"/>
      <c r="C53" s="307"/>
      <c r="D53" s="307"/>
      <c r="E53" s="307"/>
      <c r="F53" s="307"/>
      <c r="G53" s="307"/>
      <c r="H53" s="307"/>
      <c r="I53" s="307"/>
      <c r="J53" s="307"/>
      <c r="K53" s="306"/>
    </row>
    <row r="54" spans="2:11" s="1" customFormat="1" ht="15" customHeight="1">
      <c r="B54" s="304"/>
      <c r="C54" s="308" t="s">
        <v>1487</v>
      </c>
      <c r="D54" s="308"/>
      <c r="E54" s="308"/>
      <c r="F54" s="308"/>
      <c r="G54" s="308"/>
      <c r="H54" s="308"/>
      <c r="I54" s="308"/>
      <c r="J54" s="308"/>
      <c r="K54" s="306"/>
    </row>
    <row r="55" spans="2:11" s="1" customFormat="1" ht="15" customHeight="1">
      <c r="B55" s="304"/>
      <c r="C55" s="308" t="s">
        <v>1488</v>
      </c>
      <c r="D55" s="308"/>
      <c r="E55" s="308"/>
      <c r="F55" s="308"/>
      <c r="G55" s="308"/>
      <c r="H55" s="308"/>
      <c r="I55" s="308"/>
      <c r="J55" s="308"/>
      <c r="K55" s="306"/>
    </row>
    <row r="56" spans="2:11" s="1" customFormat="1" ht="12.75" customHeight="1">
      <c r="B56" s="304"/>
      <c r="C56" s="308"/>
      <c r="D56" s="308"/>
      <c r="E56" s="308"/>
      <c r="F56" s="308"/>
      <c r="G56" s="308"/>
      <c r="H56" s="308"/>
      <c r="I56" s="308"/>
      <c r="J56" s="308"/>
      <c r="K56" s="306"/>
    </row>
    <row r="57" spans="2:11" s="1" customFormat="1" ht="15" customHeight="1">
      <c r="B57" s="304"/>
      <c r="C57" s="308" t="s">
        <v>1489</v>
      </c>
      <c r="D57" s="308"/>
      <c r="E57" s="308"/>
      <c r="F57" s="308"/>
      <c r="G57" s="308"/>
      <c r="H57" s="308"/>
      <c r="I57" s="308"/>
      <c r="J57" s="308"/>
      <c r="K57" s="306"/>
    </row>
    <row r="58" spans="2:11" s="1" customFormat="1" ht="15" customHeight="1">
      <c r="B58" s="304"/>
      <c r="C58" s="310"/>
      <c r="D58" s="308" t="s">
        <v>1490</v>
      </c>
      <c r="E58" s="308"/>
      <c r="F58" s="308"/>
      <c r="G58" s="308"/>
      <c r="H58" s="308"/>
      <c r="I58" s="308"/>
      <c r="J58" s="308"/>
      <c r="K58" s="306"/>
    </row>
    <row r="59" spans="2:11" s="1" customFormat="1" ht="15" customHeight="1">
      <c r="B59" s="304"/>
      <c r="C59" s="310"/>
      <c r="D59" s="308" t="s">
        <v>1491</v>
      </c>
      <c r="E59" s="308"/>
      <c r="F59" s="308"/>
      <c r="G59" s="308"/>
      <c r="H59" s="308"/>
      <c r="I59" s="308"/>
      <c r="J59" s="308"/>
      <c r="K59" s="306"/>
    </row>
    <row r="60" spans="2:11" s="1" customFormat="1" ht="15" customHeight="1">
      <c r="B60" s="304"/>
      <c r="C60" s="310"/>
      <c r="D60" s="308" t="s">
        <v>1492</v>
      </c>
      <c r="E60" s="308"/>
      <c r="F60" s="308"/>
      <c r="G60" s="308"/>
      <c r="H60" s="308"/>
      <c r="I60" s="308"/>
      <c r="J60" s="308"/>
      <c r="K60" s="306"/>
    </row>
    <row r="61" spans="2:11" s="1" customFormat="1" ht="15" customHeight="1">
      <c r="B61" s="304"/>
      <c r="C61" s="310"/>
      <c r="D61" s="308" t="s">
        <v>1493</v>
      </c>
      <c r="E61" s="308"/>
      <c r="F61" s="308"/>
      <c r="G61" s="308"/>
      <c r="H61" s="308"/>
      <c r="I61" s="308"/>
      <c r="J61" s="308"/>
      <c r="K61" s="306"/>
    </row>
    <row r="62" spans="2:11" s="1" customFormat="1" ht="15" customHeight="1">
      <c r="B62" s="304"/>
      <c r="C62" s="310"/>
      <c r="D62" s="313" t="s">
        <v>1494</v>
      </c>
      <c r="E62" s="313"/>
      <c r="F62" s="313"/>
      <c r="G62" s="313"/>
      <c r="H62" s="313"/>
      <c r="I62" s="313"/>
      <c r="J62" s="313"/>
      <c r="K62" s="306"/>
    </row>
    <row r="63" spans="2:11" s="1" customFormat="1" ht="15" customHeight="1">
      <c r="B63" s="304"/>
      <c r="C63" s="310"/>
      <c r="D63" s="308" t="s">
        <v>1495</v>
      </c>
      <c r="E63" s="308"/>
      <c r="F63" s="308"/>
      <c r="G63" s="308"/>
      <c r="H63" s="308"/>
      <c r="I63" s="308"/>
      <c r="J63" s="308"/>
      <c r="K63" s="306"/>
    </row>
    <row r="64" spans="2:11" s="1" customFormat="1" ht="12.75" customHeight="1">
      <c r="B64" s="304"/>
      <c r="C64" s="310"/>
      <c r="D64" s="310"/>
      <c r="E64" s="314"/>
      <c r="F64" s="310"/>
      <c r="G64" s="310"/>
      <c r="H64" s="310"/>
      <c r="I64" s="310"/>
      <c r="J64" s="310"/>
      <c r="K64" s="306"/>
    </row>
    <row r="65" spans="2:11" s="1" customFormat="1" ht="15" customHeight="1">
      <c r="B65" s="304"/>
      <c r="C65" s="310"/>
      <c r="D65" s="308" t="s">
        <v>1496</v>
      </c>
      <c r="E65" s="308"/>
      <c r="F65" s="308"/>
      <c r="G65" s="308"/>
      <c r="H65" s="308"/>
      <c r="I65" s="308"/>
      <c r="J65" s="308"/>
      <c r="K65" s="306"/>
    </row>
    <row r="66" spans="2:11" s="1" customFormat="1" ht="15" customHeight="1">
      <c r="B66" s="304"/>
      <c r="C66" s="310"/>
      <c r="D66" s="313" t="s">
        <v>1497</v>
      </c>
      <c r="E66" s="313"/>
      <c r="F66" s="313"/>
      <c r="G66" s="313"/>
      <c r="H66" s="313"/>
      <c r="I66" s="313"/>
      <c r="J66" s="313"/>
      <c r="K66" s="306"/>
    </row>
    <row r="67" spans="2:11" s="1" customFormat="1" ht="15" customHeight="1">
      <c r="B67" s="304"/>
      <c r="C67" s="310"/>
      <c r="D67" s="308" t="s">
        <v>1498</v>
      </c>
      <c r="E67" s="308"/>
      <c r="F67" s="308"/>
      <c r="G67" s="308"/>
      <c r="H67" s="308"/>
      <c r="I67" s="308"/>
      <c r="J67" s="308"/>
      <c r="K67" s="306"/>
    </row>
    <row r="68" spans="2:11" s="1" customFormat="1" ht="15" customHeight="1">
      <c r="B68" s="304"/>
      <c r="C68" s="310"/>
      <c r="D68" s="308" t="s">
        <v>1499</v>
      </c>
      <c r="E68" s="308"/>
      <c r="F68" s="308"/>
      <c r="G68" s="308"/>
      <c r="H68" s="308"/>
      <c r="I68" s="308"/>
      <c r="J68" s="308"/>
      <c r="K68" s="306"/>
    </row>
    <row r="69" spans="2:11" s="1" customFormat="1" ht="15" customHeight="1">
      <c r="B69" s="304"/>
      <c r="C69" s="310"/>
      <c r="D69" s="308" t="s">
        <v>1500</v>
      </c>
      <c r="E69" s="308"/>
      <c r="F69" s="308"/>
      <c r="G69" s="308"/>
      <c r="H69" s="308"/>
      <c r="I69" s="308"/>
      <c r="J69" s="308"/>
      <c r="K69" s="306"/>
    </row>
    <row r="70" spans="2:11" s="1" customFormat="1" ht="15" customHeight="1">
      <c r="B70" s="304"/>
      <c r="C70" s="310"/>
      <c r="D70" s="308" t="s">
        <v>1501</v>
      </c>
      <c r="E70" s="308"/>
      <c r="F70" s="308"/>
      <c r="G70" s="308"/>
      <c r="H70" s="308"/>
      <c r="I70" s="308"/>
      <c r="J70" s="308"/>
      <c r="K70" s="306"/>
    </row>
    <row r="71" spans="2:11" s="1" customFormat="1" ht="12.75" customHeight="1">
      <c r="B71" s="315"/>
      <c r="C71" s="316"/>
      <c r="D71" s="316"/>
      <c r="E71" s="316"/>
      <c r="F71" s="316"/>
      <c r="G71" s="316"/>
      <c r="H71" s="316"/>
      <c r="I71" s="316"/>
      <c r="J71" s="316"/>
      <c r="K71" s="317"/>
    </row>
    <row r="72" spans="2:11" s="1" customFormat="1" ht="18.75" customHeight="1">
      <c r="B72" s="318"/>
      <c r="C72" s="318"/>
      <c r="D72" s="318"/>
      <c r="E72" s="318"/>
      <c r="F72" s="318"/>
      <c r="G72" s="318"/>
      <c r="H72" s="318"/>
      <c r="I72" s="318"/>
      <c r="J72" s="318"/>
      <c r="K72" s="319"/>
    </row>
    <row r="73" spans="2:11" s="1" customFormat="1" ht="18.75" customHeight="1">
      <c r="B73" s="319"/>
      <c r="C73" s="319"/>
      <c r="D73" s="319"/>
      <c r="E73" s="319"/>
      <c r="F73" s="319"/>
      <c r="G73" s="319"/>
      <c r="H73" s="319"/>
      <c r="I73" s="319"/>
      <c r="J73" s="319"/>
      <c r="K73" s="319"/>
    </row>
    <row r="74" spans="2:11" s="1" customFormat="1" ht="7.5" customHeight="1">
      <c r="B74" s="320"/>
      <c r="C74" s="321"/>
      <c r="D74" s="321"/>
      <c r="E74" s="321"/>
      <c r="F74" s="321"/>
      <c r="G74" s="321"/>
      <c r="H74" s="321"/>
      <c r="I74" s="321"/>
      <c r="J74" s="321"/>
      <c r="K74" s="322"/>
    </row>
    <row r="75" spans="2:11" s="1" customFormat="1" ht="45" customHeight="1">
      <c r="B75" s="323"/>
      <c r="C75" s="324" t="s">
        <v>1502</v>
      </c>
      <c r="D75" s="324"/>
      <c r="E75" s="324"/>
      <c r="F75" s="324"/>
      <c r="G75" s="324"/>
      <c r="H75" s="324"/>
      <c r="I75" s="324"/>
      <c r="J75" s="324"/>
      <c r="K75" s="325"/>
    </row>
    <row r="76" spans="2:11" s="1" customFormat="1" ht="17.25" customHeight="1">
      <c r="B76" s="323"/>
      <c r="C76" s="326" t="s">
        <v>1503</v>
      </c>
      <c r="D76" s="326"/>
      <c r="E76" s="326"/>
      <c r="F76" s="326" t="s">
        <v>1504</v>
      </c>
      <c r="G76" s="327"/>
      <c r="H76" s="326" t="s">
        <v>55</v>
      </c>
      <c r="I76" s="326" t="s">
        <v>58</v>
      </c>
      <c r="J76" s="326" t="s">
        <v>1505</v>
      </c>
      <c r="K76" s="325"/>
    </row>
    <row r="77" spans="2:11" s="1" customFormat="1" ht="17.25" customHeight="1">
      <c r="B77" s="323"/>
      <c r="C77" s="328" t="s">
        <v>1506</v>
      </c>
      <c r="D77" s="328"/>
      <c r="E77" s="328"/>
      <c r="F77" s="329" t="s">
        <v>1507</v>
      </c>
      <c r="G77" s="330"/>
      <c r="H77" s="328"/>
      <c r="I77" s="328"/>
      <c r="J77" s="328" t="s">
        <v>1508</v>
      </c>
      <c r="K77" s="325"/>
    </row>
    <row r="78" spans="2:11" s="1" customFormat="1" ht="5.25" customHeight="1">
      <c r="B78" s="323"/>
      <c r="C78" s="331"/>
      <c r="D78" s="331"/>
      <c r="E78" s="331"/>
      <c r="F78" s="331"/>
      <c r="G78" s="332"/>
      <c r="H78" s="331"/>
      <c r="I78" s="331"/>
      <c r="J78" s="331"/>
      <c r="K78" s="325"/>
    </row>
    <row r="79" spans="2:11" s="1" customFormat="1" ht="15" customHeight="1">
      <c r="B79" s="323"/>
      <c r="C79" s="311" t="s">
        <v>54</v>
      </c>
      <c r="D79" s="333"/>
      <c r="E79" s="333"/>
      <c r="F79" s="334" t="s">
        <v>1509</v>
      </c>
      <c r="G79" s="335"/>
      <c r="H79" s="311" t="s">
        <v>1510</v>
      </c>
      <c r="I79" s="311" t="s">
        <v>1511</v>
      </c>
      <c r="J79" s="311">
        <v>20</v>
      </c>
      <c r="K79" s="325"/>
    </row>
    <row r="80" spans="2:11" s="1" customFormat="1" ht="15" customHeight="1">
      <c r="B80" s="323"/>
      <c r="C80" s="311" t="s">
        <v>1512</v>
      </c>
      <c r="D80" s="311"/>
      <c r="E80" s="311"/>
      <c r="F80" s="334" t="s">
        <v>1509</v>
      </c>
      <c r="G80" s="335"/>
      <c r="H80" s="311" t="s">
        <v>1513</v>
      </c>
      <c r="I80" s="311" t="s">
        <v>1511</v>
      </c>
      <c r="J80" s="311">
        <v>120</v>
      </c>
      <c r="K80" s="325"/>
    </row>
    <row r="81" spans="2:11" s="1" customFormat="1" ht="15" customHeight="1">
      <c r="B81" s="336"/>
      <c r="C81" s="311" t="s">
        <v>1514</v>
      </c>
      <c r="D81" s="311"/>
      <c r="E81" s="311"/>
      <c r="F81" s="334" t="s">
        <v>1515</v>
      </c>
      <c r="G81" s="335"/>
      <c r="H81" s="311" t="s">
        <v>1516</v>
      </c>
      <c r="I81" s="311" t="s">
        <v>1511</v>
      </c>
      <c r="J81" s="311">
        <v>50</v>
      </c>
      <c r="K81" s="325"/>
    </row>
    <row r="82" spans="2:11" s="1" customFormat="1" ht="15" customHeight="1">
      <c r="B82" s="336"/>
      <c r="C82" s="311" t="s">
        <v>1517</v>
      </c>
      <c r="D82" s="311"/>
      <c r="E82" s="311"/>
      <c r="F82" s="334" t="s">
        <v>1509</v>
      </c>
      <c r="G82" s="335"/>
      <c r="H82" s="311" t="s">
        <v>1518</v>
      </c>
      <c r="I82" s="311" t="s">
        <v>1519</v>
      </c>
      <c r="J82" s="311"/>
      <c r="K82" s="325"/>
    </row>
    <row r="83" spans="2:11" s="1" customFormat="1" ht="15" customHeight="1">
      <c r="B83" s="336"/>
      <c r="C83" s="337" t="s">
        <v>1520</v>
      </c>
      <c r="D83" s="337"/>
      <c r="E83" s="337"/>
      <c r="F83" s="338" t="s">
        <v>1515</v>
      </c>
      <c r="G83" s="337"/>
      <c r="H83" s="337" t="s">
        <v>1521</v>
      </c>
      <c r="I83" s="337" t="s">
        <v>1511</v>
      </c>
      <c r="J83" s="337">
        <v>15</v>
      </c>
      <c r="K83" s="325"/>
    </row>
    <row r="84" spans="2:11" s="1" customFormat="1" ht="15" customHeight="1">
      <c r="B84" s="336"/>
      <c r="C84" s="337" t="s">
        <v>1522</v>
      </c>
      <c r="D84" s="337"/>
      <c r="E84" s="337"/>
      <c r="F84" s="338" t="s">
        <v>1515</v>
      </c>
      <c r="G84" s="337"/>
      <c r="H84" s="337" t="s">
        <v>1523</v>
      </c>
      <c r="I84" s="337" t="s">
        <v>1511</v>
      </c>
      <c r="J84" s="337">
        <v>15</v>
      </c>
      <c r="K84" s="325"/>
    </row>
    <row r="85" spans="2:11" s="1" customFormat="1" ht="15" customHeight="1">
      <c r="B85" s="336"/>
      <c r="C85" s="337" t="s">
        <v>1524</v>
      </c>
      <c r="D85" s="337"/>
      <c r="E85" s="337"/>
      <c r="F85" s="338" t="s">
        <v>1515</v>
      </c>
      <c r="G85" s="337"/>
      <c r="H85" s="337" t="s">
        <v>1525</v>
      </c>
      <c r="I85" s="337" t="s">
        <v>1511</v>
      </c>
      <c r="J85" s="337">
        <v>20</v>
      </c>
      <c r="K85" s="325"/>
    </row>
    <row r="86" spans="2:11" s="1" customFormat="1" ht="15" customHeight="1">
      <c r="B86" s="336"/>
      <c r="C86" s="337" t="s">
        <v>1526</v>
      </c>
      <c r="D86" s="337"/>
      <c r="E86" s="337"/>
      <c r="F86" s="338" t="s">
        <v>1515</v>
      </c>
      <c r="G86" s="337"/>
      <c r="H86" s="337" t="s">
        <v>1527</v>
      </c>
      <c r="I86" s="337" t="s">
        <v>1511</v>
      </c>
      <c r="J86" s="337">
        <v>20</v>
      </c>
      <c r="K86" s="325"/>
    </row>
    <row r="87" spans="2:11" s="1" customFormat="1" ht="15" customHeight="1">
      <c r="B87" s="336"/>
      <c r="C87" s="311" t="s">
        <v>1528</v>
      </c>
      <c r="D87" s="311"/>
      <c r="E87" s="311"/>
      <c r="F87" s="334" t="s">
        <v>1515</v>
      </c>
      <c r="G87" s="335"/>
      <c r="H87" s="311" t="s">
        <v>1529</v>
      </c>
      <c r="I87" s="311" t="s">
        <v>1511</v>
      </c>
      <c r="J87" s="311">
        <v>50</v>
      </c>
      <c r="K87" s="325"/>
    </row>
    <row r="88" spans="2:11" s="1" customFormat="1" ht="15" customHeight="1">
      <c r="B88" s="336"/>
      <c r="C88" s="311" t="s">
        <v>1530</v>
      </c>
      <c r="D88" s="311"/>
      <c r="E88" s="311"/>
      <c r="F88" s="334" t="s">
        <v>1515</v>
      </c>
      <c r="G88" s="335"/>
      <c r="H88" s="311" t="s">
        <v>1531</v>
      </c>
      <c r="I88" s="311" t="s">
        <v>1511</v>
      </c>
      <c r="J88" s="311">
        <v>20</v>
      </c>
      <c r="K88" s="325"/>
    </row>
    <row r="89" spans="2:11" s="1" customFormat="1" ht="15" customHeight="1">
      <c r="B89" s="336"/>
      <c r="C89" s="311" t="s">
        <v>1532</v>
      </c>
      <c r="D89" s="311"/>
      <c r="E89" s="311"/>
      <c r="F89" s="334" t="s">
        <v>1515</v>
      </c>
      <c r="G89" s="335"/>
      <c r="H89" s="311" t="s">
        <v>1533</v>
      </c>
      <c r="I89" s="311" t="s">
        <v>1511</v>
      </c>
      <c r="J89" s="311">
        <v>20</v>
      </c>
      <c r="K89" s="325"/>
    </row>
    <row r="90" spans="2:11" s="1" customFormat="1" ht="15" customHeight="1">
      <c r="B90" s="336"/>
      <c r="C90" s="311" t="s">
        <v>1534</v>
      </c>
      <c r="D90" s="311"/>
      <c r="E90" s="311"/>
      <c r="F90" s="334" t="s">
        <v>1515</v>
      </c>
      <c r="G90" s="335"/>
      <c r="H90" s="311" t="s">
        <v>1535</v>
      </c>
      <c r="I90" s="311" t="s">
        <v>1511</v>
      </c>
      <c r="J90" s="311">
        <v>50</v>
      </c>
      <c r="K90" s="325"/>
    </row>
    <row r="91" spans="2:11" s="1" customFormat="1" ht="15" customHeight="1">
      <c r="B91" s="336"/>
      <c r="C91" s="311" t="s">
        <v>1536</v>
      </c>
      <c r="D91" s="311"/>
      <c r="E91" s="311"/>
      <c r="F91" s="334" t="s">
        <v>1515</v>
      </c>
      <c r="G91" s="335"/>
      <c r="H91" s="311" t="s">
        <v>1536</v>
      </c>
      <c r="I91" s="311" t="s">
        <v>1511</v>
      </c>
      <c r="J91" s="311">
        <v>50</v>
      </c>
      <c r="K91" s="325"/>
    </row>
    <row r="92" spans="2:11" s="1" customFormat="1" ht="15" customHeight="1">
      <c r="B92" s="336"/>
      <c r="C92" s="311" t="s">
        <v>1537</v>
      </c>
      <c r="D92" s="311"/>
      <c r="E92" s="311"/>
      <c r="F92" s="334" t="s">
        <v>1515</v>
      </c>
      <c r="G92" s="335"/>
      <c r="H92" s="311" t="s">
        <v>1538</v>
      </c>
      <c r="I92" s="311" t="s">
        <v>1511</v>
      </c>
      <c r="J92" s="311">
        <v>255</v>
      </c>
      <c r="K92" s="325"/>
    </row>
    <row r="93" spans="2:11" s="1" customFormat="1" ht="15" customHeight="1">
      <c r="B93" s="336"/>
      <c r="C93" s="311" t="s">
        <v>1539</v>
      </c>
      <c r="D93" s="311"/>
      <c r="E93" s="311"/>
      <c r="F93" s="334" t="s">
        <v>1509</v>
      </c>
      <c r="G93" s="335"/>
      <c r="H93" s="311" t="s">
        <v>1540</v>
      </c>
      <c r="I93" s="311" t="s">
        <v>1541</v>
      </c>
      <c r="J93" s="311"/>
      <c r="K93" s="325"/>
    </row>
    <row r="94" spans="2:11" s="1" customFormat="1" ht="15" customHeight="1">
      <c r="B94" s="336"/>
      <c r="C94" s="311" t="s">
        <v>1542</v>
      </c>
      <c r="D94" s="311"/>
      <c r="E94" s="311"/>
      <c r="F94" s="334" t="s">
        <v>1509</v>
      </c>
      <c r="G94" s="335"/>
      <c r="H94" s="311" t="s">
        <v>1543</v>
      </c>
      <c r="I94" s="311" t="s">
        <v>1544</v>
      </c>
      <c r="J94" s="311"/>
      <c r="K94" s="325"/>
    </row>
    <row r="95" spans="2:11" s="1" customFormat="1" ht="15" customHeight="1">
      <c r="B95" s="336"/>
      <c r="C95" s="311" t="s">
        <v>1545</v>
      </c>
      <c r="D95" s="311"/>
      <c r="E95" s="311"/>
      <c r="F95" s="334" t="s">
        <v>1509</v>
      </c>
      <c r="G95" s="335"/>
      <c r="H95" s="311" t="s">
        <v>1545</v>
      </c>
      <c r="I95" s="311" t="s">
        <v>1544</v>
      </c>
      <c r="J95" s="311"/>
      <c r="K95" s="325"/>
    </row>
    <row r="96" spans="2:11" s="1" customFormat="1" ht="15" customHeight="1">
      <c r="B96" s="336"/>
      <c r="C96" s="311" t="s">
        <v>39</v>
      </c>
      <c r="D96" s="311"/>
      <c r="E96" s="311"/>
      <c r="F96" s="334" t="s">
        <v>1509</v>
      </c>
      <c r="G96" s="335"/>
      <c r="H96" s="311" t="s">
        <v>1546</v>
      </c>
      <c r="I96" s="311" t="s">
        <v>1544</v>
      </c>
      <c r="J96" s="311"/>
      <c r="K96" s="325"/>
    </row>
    <row r="97" spans="2:11" s="1" customFormat="1" ht="15" customHeight="1">
      <c r="B97" s="336"/>
      <c r="C97" s="311" t="s">
        <v>49</v>
      </c>
      <c r="D97" s="311"/>
      <c r="E97" s="311"/>
      <c r="F97" s="334" t="s">
        <v>1509</v>
      </c>
      <c r="G97" s="335"/>
      <c r="H97" s="311" t="s">
        <v>1547</v>
      </c>
      <c r="I97" s="311" t="s">
        <v>1544</v>
      </c>
      <c r="J97" s="311"/>
      <c r="K97" s="325"/>
    </row>
    <row r="98" spans="2:11" s="1" customFormat="1" ht="15" customHeight="1">
      <c r="B98" s="339"/>
      <c r="C98" s="340"/>
      <c r="D98" s="340"/>
      <c r="E98" s="340"/>
      <c r="F98" s="340"/>
      <c r="G98" s="340"/>
      <c r="H98" s="340"/>
      <c r="I98" s="340"/>
      <c r="J98" s="340"/>
      <c r="K98" s="341"/>
    </row>
    <row r="99" spans="2:11" s="1" customFormat="1" ht="18.75" customHeight="1">
      <c r="B99" s="342"/>
      <c r="C99" s="343"/>
      <c r="D99" s="343"/>
      <c r="E99" s="343"/>
      <c r="F99" s="343"/>
      <c r="G99" s="343"/>
      <c r="H99" s="343"/>
      <c r="I99" s="343"/>
      <c r="J99" s="343"/>
      <c r="K99" s="342"/>
    </row>
    <row r="100" spans="2:11" s="1" customFormat="1" ht="18.75" customHeight="1">
      <c r="B100" s="319"/>
      <c r="C100" s="319"/>
      <c r="D100" s="319"/>
      <c r="E100" s="319"/>
      <c r="F100" s="319"/>
      <c r="G100" s="319"/>
      <c r="H100" s="319"/>
      <c r="I100" s="319"/>
      <c r="J100" s="319"/>
      <c r="K100" s="319"/>
    </row>
    <row r="101" spans="2:11" s="1" customFormat="1" ht="7.5" customHeight="1">
      <c r="B101" s="320"/>
      <c r="C101" s="321"/>
      <c r="D101" s="321"/>
      <c r="E101" s="321"/>
      <c r="F101" s="321"/>
      <c r="G101" s="321"/>
      <c r="H101" s="321"/>
      <c r="I101" s="321"/>
      <c r="J101" s="321"/>
      <c r="K101" s="322"/>
    </row>
    <row r="102" spans="2:11" s="1" customFormat="1" ht="45" customHeight="1">
      <c r="B102" s="323"/>
      <c r="C102" s="324" t="s">
        <v>1548</v>
      </c>
      <c r="D102" s="324"/>
      <c r="E102" s="324"/>
      <c r="F102" s="324"/>
      <c r="G102" s="324"/>
      <c r="H102" s="324"/>
      <c r="I102" s="324"/>
      <c r="J102" s="324"/>
      <c r="K102" s="325"/>
    </row>
    <row r="103" spans="2:11" s="1" customFormat="1" ht="17.25" customHeight="1">
      <c r="B103" s="323"/>
      <c r="C103" s="326" t="s">
        <v>1503</v>
      </c>
      <c r="D103" s="326"/>
      <c r="E103" s="326"/>
      <c r="F103" s="326" t="s">
        <v>1504</v>
      </c>
      <c r="G103" s="327"/>
      <c r="H103" s="326" t="s">
        <v>55</v>
      </c>
      <c r="I103" s="326" t="s">
        <v>58</v>
      </c>
      <c r="J103" s="326" t="s">
        <v>1505</v>
      </c>
      <c r="K103" s="325"/>
    </row>
    <row r="104" spans="2:11" s="1" customFormat="1" ht="17.25" customHeight="1">
      <c r="B104" s="323"/>
      <c r="C104" s="328" t="s">
        <v>1506</v>
      </c>
      <c r="D104" s="328"/>
      <c r="E104" s="328"/>
      <c r="F104" s="329" t="s">
        <v>1507</v>
      </c>
      <c r="G104" s="330"/>
      <c r="H104" s="328"/>
      <c r="I104" s="328"/>
      <c r="J104" s="328" t="s">
        <v>1508</v>
      </c>
      <c r="K104" s="325"/>
    </row>
    <row r="105" spans="2:11" s="1" customFormat="1" ht="5.25" customHeight="1">
      <c r="B105" s="323"/>
      <c r="C105" s="326"/>
      <c r="D105" s="326"/>
      <c r="E105" s="326"/>
      <c r="F105" s="326"/>
      <c r="G105" s="344"/>
      <c r="H105" s="326"/>
      <c r="I105" s="326"/>
      <c r="J105" s="326"/>
      <c r="K105" s="325"/>
    </row>
    <row r="106" spans="2:11" s="1" customFormat="1" ht="15" customHeight="1">
      <c r="B106" s="323"/>
      <c r="C106" s="311" t="s">
        <v>54</v>
      </c>
      <c r="D106" s="333"/>
      <c r="E106" s="333"/>
      <c r="F106" s="334" t="s">
        <v>1509</v>
      </c>
      <c r="G106" s="311"/>
      <c r="H106" s="311" t="s">
        <v>1549</v>
      </c>
      <c r="I106" s="311" t="s">
        <v>1511</v>
      </c>
      <c r="J106" s="311">
        <v>20</v>
      </c>
      <c r="K106" s="325"/>
    </row>
    <row r="107" spans="2:11" s="1" customFormat="1" ht="15" customHeight="1">
      <c r="B107" s="323"/>
      <c r="C107" s="311" t="s">
        <v>1512</v>
      </c>
      <c r="D107" s="311"/>
      <c r="E107" s="311"/>
      <c r="F107" s="334" t="s">
        <v>1509</v>
      </c>
      <c r="G107" s="311"/>
      <c r="H107" s="311" t="s">
        <v>1549</v>
      </c>
      <c r="I107" s="311" t="s">
        <v>1511</v>
      </c>
      <c r="J107" s="311">
        <v>120</v>
      </c>
      <c r="K107" s="325"/>
    </row>
    <row r="108" spans="2:11" s="1" customFormat="1" ht="15" customHeight="1">
      <c r="B108" s="336"/>
      <c r="C108" s="311" t="s">
        <v>1514</v>
      </c>
      <c r="D108" s="311"/>
      <c r="E108" s="311"/>
      <c r="F108" s="334" t="s">
        <v>1515</v>
      </c>
      <c r="G108" s="311"/>
      <c r="H108" s="311" t="s">
        <v>1549</v>
      </c>
      <c r="I108" s="311" t="s">
        <v>1511</v>
      </c>
      <c r="J108" s="311">
        <v>50</v>
      </c>
      <c r="K108" s="325"/>
    </row>
    <row r="109" spans="2:11" s="1" customFormat="1" ht="15" customHeight="1">
      <c r="B109" s="336"/>
      <c r="C109" s="311" t="s">
        <v>1517</v>
      </c>
      <c r="D109" s="311"/>
      <c r="E109" s="311"/>
      <c r="F109" s="334" t="s">
        <v>1509</v>
      </c>
      <c r="G109" s="311"/>
      <c r="H109" s="311" t="s">
        <v>1549</v>
      </c>
      <c r="I109" s="311" t="s">
        <v>1519</v>
      </c>
      <c r="J109" s="311"/>
      <c r="K109" s="325"/>
    </row>
    <row r="110" spans="2:11" s="1" customFormat="1" ht="15" customHeight="1">
      <c r="B110" s="336"/>
      <c r="C110" s="311" t="s">
        <v>1528</v>
      </c>
      <c r="D110" s="311"/>
      <c r="E110" s="311"/>
      <c r="F110" s="334" t="s">
        <v>1515</v>
      </c>
      <c r="G110" s="311"/>
      <c r="H110" s="311" t="s">
        <v>1549</v>
      </c>
      <c r="I110" s="311" t="s">
        <v>1511</v>
      </c>
      <c r="J110" s="311">
        <v>50</v>
      </c>
      <c r="K110" s="325"/>
    </row>
    <row r="111" spans="2:11" s="1" customFormat="1" ht="15" customHeight="1">
      <c r="B111" s="336"/>
      <c r="C111" s="311" t="s">
        <v>1536</v>
      </c>
      <c r="D111" s="311"/>
      <c r="E111" s="311"/>
      <c r="F111" s="334" t="s">
        <v>1515</v>
      </c>
      <c r="G111" s="311"/>
      <c r="H111" s="311" t="s">
        <v>1549</v>
      </c>
      <c r="I111" s="311" t="s">
        <v>1511</v>
      </c>
      <c r="J111" s="311">
        <v>50</v>
      </c>
      <c r="K111" s="325"/>
    </row>
    <row r="112" spans="2:11" s="1" customFormat="1" ht="15" customHeight="1">
      <c r="B112" s="336"/>
      <c r="C112" s="311" t="s">
        <v>1534</v>
      </c>
      <c r="D112" s="311"/>
      <c r="E112" s="311"/>
      <c r="F112" s="334" t="s">
        <v>1515</v>
      </c>
      <c r="G112" s="311"/>
      <c r="H112" s="311" t="s">
        <v>1549</v>
      </c>
      <c r="I112" s="311" t="s">
        <v>1511</v>
      </c>
      <c r="J112" s="311">
        <v>50</v>
      </c>
      <c r="K112" s="325"/>
    </row>
    <row r="113" spans="2:11" s="1" customFormat="1" ht="15" customHeight="1">
      <c r="B113" s="336"/>
      <c r="C113" s="311" t="s">
        <v>54</v>
      </c>
      <c r="D113" s="311"/>
      <c r="E113" s="311"/>
      <c r="F113" s="334" t="s">
        <v>1509</v>
      </c>
      <c r="G113" s="311"/>
      <c r="H113" s="311" t="s">
        <v>1550</v>
      </c>
      <c r="I113" s="311" t="s">
        <v>1511</v>
      </c>
      <c r="J113" s="311">
        <v>20</v>
      </c>
      <c r="K113" s="325"/>
    </row>
    <row r="114" spans="2:11" s="1" customFormat="1" ht="15" customHeight="1">
      <c r="B114" s="336"/>
      <c r="C114" s="311" t="s">
        <v>1551</v>
      </c>
      <c r="D114" s="311"/>
      <c r="E114" s="311"/>
      <c r="F114" s="334" t="s">
        <v>1509</v>
      </c>
      <c r="G114" s="311"/>
      <c r="H114" s="311" t="s">
        <v>1552</v>
      </c>
      <c r="I114" s="311" t="s">
        <v>1511</v>
      </c>
      <c r="J114" s="311">
        <v>120</v>
      </c>
      <c r="K114" s="325"/>
    </row>
    <row r="115" spans="2:11" s="1" customFormat="1" ht="15" customHeight="1">
      <c r="B115" s="336"/>
      <c r="C115" s="311" t="s">
        <v>39</v>
      </c>
      <c r="D115" s="311"/>
      <c r="E115" s="311"/>
      <c r="F115" s="334" t="s">
        <v>1509</v>
      </c>
      <c r="G115" s="311"/>
      <c r="H115" s="311" t="s">
        <v>1553</v>
      </c>
      <c r="I115" s="311" t="s">
        <v>1544</v>
      </c>
      <c r="J115" s="311"/>
      <c r="K115" s="325"/>
    </row>
    <row r="116" spans="2:11" s="1" customFormat="1" ht="15" customHeight="1">
      <c r="B116" s="336"/>
      <c r="C116" s="311" t="s">
        <v>49</v>
      </c>
      <c r="D116" s="311"/>
      <c r="E116" s="311"/>
      <c r="F116" s="334" t="s">
        <v>1509</v>
      </c>
      <c r="G116" s="311"/>
      <c r="H116" s="311" t="s">
        <v>1554</v>
      </c>
      <c r="I116" s="311" t="s">
        <v>1544</v>
      </c>
      <c r="J116" s="311"/>
      <c r="K116" s="325"/>
    </row>
    <row r="117" spans="2:11" s="1" customFormat="1" ht="15" customHeight="1">
      <c r="B117" s="336"/>
      <c r="C117" s="311" t="s">
        <v>58</v>
      </c>
      <c r="D117" s="311"/>
      <c r="E117" s="311"/>
      <c r="F117" s="334" t="s">
        <v>1509</v>
      </c>
      <c r="G117" s="311"/>
      <c r="H117" s="311" t="s">
        <v>1555</v>
      </c>
      <c r="I117" s="311" t="s">
        <v>1556</v>
      </c>
      <c r="J117" s="311"/>
      <c r="K117" s="325"/>
    </row>
    <row r="118" spans="2:11" s="1" customFormat="1" ht="15" customHeight="1">
      <c r="B118" s="339"/>
      <c r="C118" s="345"/>
      <c r="D118" s="345"/>
      <c r="E118" s="345"/>
      <c r="F118" s="345"/>
      <c r="G118" s="345"/>
      <c r="H118" s="345"/>
      <c r="I118" s="345"/>
      <c r="J118" s="345"/>
      <c r="K118" s="341"/>
    </row>
    <row r="119" spans="2:11" s="1" customFormat="1" ht="18.75" customHeight="1">
      <c r="B119" s="346"/>
      <c r="C119" s="347"/>
      <c r="D119" s="347"/>
      <c r="E119" s="347"/>
      <c r="F119" s="348"/>
      <c r="G119" s="347"/>
      <c r="H119" s="347"/>
      <c r="I119" s="347"/>
      <c r="J119" s="347"/>
      <c r="K119" s="346"/>
    </row>
    <row r="120" spans="2:11" s="1" customFormat="1" ht="18.75" customHeight="1">
      <c r="B120" s="319"/>
      <c r="C120" s="319"/>
      <c r="D120" s="319"/>
      <c r="E120" s="319"/>
      <c r="F120" s="319"/>
      <c r="G120" s="319"/>
      <c r="H120" s="319"/>
      <c r="I120" s="319"/>
      <c r="J120" s="319"/>
      <c r="K120" s="319"/>
    </row>
    <row r="121" spans="2:11" s="1" customFormat="1" ht="7.5" customHeight="1">
      <c r="B121" s="349"/>
      <c r="C121" s="350"/>
      <c r="D121" s="350"/>
      <c r="E121" s="350"/>
      <c r="F121" s="350"/>
      <c r="G121" s="350"/>
      <c r="H121" s="350"/>
      <c r="I121" s="350"/>
      <c r="J121" s="350"/>
      <c r="K121" s="351"/>
    </row>
    <row r="122" spans="2:11" s="1" customFormat="1" ht="45" customHeight="1">
      <c r="B122" s="352"/>
      <c r="C122" s="302" t="s">
        <v>1557</v>
      </c>
      <c r="D122" s="302"/>
      <c r="E122" s="302"/>
      <c r="F122" s="302"/>
      <c r="G122" s="302"/>
      <c r="H122" s="302"/>
      <c r="I122" s="302"/>
      <c r="J122" s="302"/>
      <c r="K122" s="353"/>
    </row>
    <row r="123" spans="2:11" s="1" customFormat="1" ht="17.25" customHeight="1">
      <c r="B123" s="354"/>
      <c r="C123" s="326" t="s">
        <v>1503</v>
      </c>
      <c r="D123" s="326"/>
      <c r="E123" s="326"/>
      <c r="F123" s="326" t="s">
        <v>1504</v>
      </c>
      <c r="G123" s="327"/>
      <c r="H123" s="326" t="s">
        <v>55</v>
      </c>
      <c r="I123" s="326" t="s">
        <v>58</v>
      </c>
      <c r="J123" s="326" t="s">
        <v>1505</v>
      </c>
      <c r="K123" s="355"/>
    </row>
    <row r="124" spans="2:11" s="1" customFormat="1" ht="17.25" customHeight="1">
      <c r="B124" s="354"/>
      <c r="C124" s="328" t="s">
        <v>1506</v>
      </c>
      <c r="D124" s="328"/>
      <c r="E124" s="328"/>
      <c r="F124" s="329" t="s">
        <v>1507</v>
      </c>
      <c r="G124" s="330"/>
      <c r="H124" s="328"/>
      <c r="I124" s="328"/>
      <c r="J124" s="328" t="s">
        <v>1508</v>
      </c>
      <c r="K124" s="355"/>
    </row>
    <row r="125" spans="2:11" s="1" customFormat="1" ht="5.25" customHeight="1">
      <c r="B125" s="356"/>
      <c r="C125" s="331"/>
      <c r="D125" s="331"/>
      <c r="E125" s="331"/>
      <c r="F125" s="331"/>
      <c r="G125" s="357"/>
      <c r="H125" s="331"/>
      <c r="I125" s="331"/>
      <c r="J125" s="331"/>
      <c r="K125" s="358"/>
    </row>
    <row r="126" spans="2:11" s="1" customFormat="1" ht="15" customHeight="1">
      <c r="B126" s="356"/>
      <c r="C126" s="311" t="s">
        <v>1512</v>
      </c>
      <c r="D126" s="333"/>
      <c r="E126" s="333"/>
      <c r="F126" s="334" t="s">
        <v>1509</v>
      </c>
      <c r="G126" s="311"/>
      <c r="H126" s="311" t="s">
        <v>1549</v>
      </c>
      <c r="I126" s="311" t="s">
        <v>1511</v>
      </c>
      <c r="J126" s="311">
        <v>120</v>
      </c>
      <c r="K126" s="359"/>
    </row>
    <row r="127" spans="2:11" s="1" customFormat="1" ht="15" customHeight="1">
      <c r="B127" s="356"/>
      <c r="C127" s="311" t="s">
        <v>1558</v>
      </c>
      <c r="D127" s="311"/>
      <c r="E127" s="311"/>
      <c r="F127" s="334" t="s">
        <v>1509</v>
      </c>
      <c r="G127" s="311"/>
      <c r="H127" s="311" t="s">
        <v>1559</v>
      </c>
      <c r="I127" s="311" t="s">
        <v>1511</v>
      </c>
      <c r="J127" s="311" t="s">
        <v>1560</v>
      </c>
      <c r="K127" s="359"/>
    </row>
    <row r="128" spans="2:11" s="1" customFormat="1" ht="15" customHeight="1">
      <c r="B128" s="356"/>
      <c r="C128" s="311" t="s">
        <v>85</v>
      </c>
      <c r="D128" s="311"/>
      <c r="E128" s="311"/>
      <c r="F128" s="334" t="s">
        <v>1509</v>
      </c>
      <c r="G128" s="311"/>
      <c r="H128" s="311" t="s">
        <v>1561</v>
      </c>
      <c r="I128" s="311" t="s">
        <v>1511</v>
      </c>
      <c r="J128" s="311" t="s">
        <v>1560</v>
      </c>
      <c r="K128" s="359"/>
    </row>
    <row r="129" spans="2:11" s="1" customFormat="1" ht="15" customHeight="1">
      <c r="B129" s="356"/>
      <c r="C129" s="311" t="s">
        <v>1520</v>
      </c>
      <c r="D129" s="311"/>
      <c r="E129" s="311"/>
      <c r="F129" s="334" t="s">
        <v>1515</v>
      </c>
      <c r="G129" s="311"/>
      <c r="H129" s="311" t="s">
        <v>1521</v>
      </c>
      <c r="I129" s="311" t="s">
        <v>1511</v>
      </c>
      <c r="J129" s="311">
        <v>15</v>
      </c>
      <c r="K129" s="359"/>
    </row>
    <row r="130" spans="2:11" s="1" customFormat="1" ht="15" customHeight="1">
      <c r="B130" s="356"/>
      <c r="C130" s="337" t="s">
        <v>1522</v>
      </c>
      <c r="D130" s="337"/>
      <c r="E130" s="337"/>
      <c r="F130" s="338" t="s">
        <v>1515</v>
      </c>
      <c r="G130" s="337"/>
      <c r="H130" s="337" t="s">
        <v>1523</v>
      </c>
      <c r="I130" s="337" t="s">
        <v>1511</v>
      </c>
      <c r="J130" s="337">
        <v>15</v>
      </c>
      <c r="K130" s="359"/>
    </row>
    <row r="131" spans="2:11" s="1" customFormat="1" ht="15" customHeight="1">
      <c r="B131" s="356"/>
      <c r="C131" s="337" t="s">
        <v>1524</v>
      </c>
      <c r="D131" s="337"/>
      <c r="E131" s="337"/>
      <c r="F131" s="338" t="s">
        <v>1515</v>
      </c>
      <c r="G131" s="337"/>
      <c r="H131" s="337" t="s">
        <v>1525</v>
      </c>
      <c r="I131" s="337" t="s">
        <v>1511</v>
      </c>
      <c r="J131" s="337">
        <v>20</v>
      </c>
      <c r="K131" s="359"/>
    </row>
    <row r="132" spans="2:11" s="1" customFormat="1" ht="15" customHeight="1">
      <c r="B132" s="356"/>
      <c r="C132" s="337" t="s">
        <v>1526</v>
      </c>
      <c r="D132" s="337"/>
      <c r="E132" s="337"/>
      <c r="F132" s="338" t="s">
        <v>1515</v>
      </c>
      <c r="G132" s="337"/>
      <c r="H132" s="337" t="s">
        <v>1527</v>
      </c>
      <c r="I132" s="337" t="s">
        <v>1511</v>
      </c>
      <c r="J132" s="337">
        <v>20</v>
      </c>
      <c r="K132" s="359"/>
    </row>
    <row r="133" spans="2:11" s="1" customFormat="1" ht="15" customHeight="1">
      <c r="B133" s="356"/>
      <c r="C133" s="311" t="s">
        <v>1514</v>
      </c>
      <c r="D133" s="311"/>
      <c r="E133" s="311"/>
      <c r="F133" s="334" t="s">
        <v>1515</v>
      </c>
      <c r="G133" s="311"/>
      <c r="H133" s="311" t="s">
        <v>1549</v>
      </c>
      <c r="I133" s="311" t="s">
        <v>1511</v>
      </c>
      <c r="J133" s="311">
        <v>50</v>
      </c>
      <c r="K133" s="359"/>
    </row>
    <row r="134" spans="2:11" s="1" customFormat="1" ht="15" customHeight="1">
      <c r="B134" s="356"/>
      <c r="C134" s="311" t="s">
        <v>1528</v>
      </c>
      <c r="D134" s="311"/>
      <c r="E134" s="311"/>
      <c r="F134" s="334" t="s">
        <v>1515</v>
      </c>
      <c r="G134" s="311"/>
      <c r="H134" s="311" t="s">
        <v>1549</v>
      </c>
      <c r="I134" s="311" t="s">
        <v>1511</v>
      </c>
      <c r="J134" s="311">
        <v>50</v>
      </c>
      <c r="K134" s="359"/>
    </row>
    <row r="135" spans="2:11" s="1" customFormat="1" ht="15" customHeight="1">
      <c r="B135" s="356"/>
      <c r="C135" s="311" t="s">
        <v>1534</v>
      </c>
      <c r="D135" s="311"/>
      <c r="E135" s="311"/>
      <c r="F135" s="334" t="s">
        <v>1515</v>
      </c>
      <c r="G135" s="311"/>
      <c r="H135" s="311" t="s">
        <v>1549</v>
      </c>
      <c r="I135" s="311" t="s">
        <v>1511</v>
      </c>
      <c r="J135" s="311">
        <v>50</v>
      </c>
      <c r="K135" s="359"/>
    </row>
    <row r="136" spans="2:11" s="1" customFormat="1" ht="15" customHeight="1">
      <c r="B136" s="356"/>
      <c r="C136" s="311" t="s">
        <v>1536</v>
      </c>
      <c r="D136" s="311"/>
      <c r="E136" s="311"/>
      <c r="F136" s="334" t="s">
        <v>1515</v>
      </c>
      <c r="G136" s="311"/>
      <c r="H136" s="311" t="s">
        <v>1549</v>
      </c>
      <c r="I136" s="311" t="s">
        <v>1511</v>
      </c>
      <c r="J136" s="311">
        <v>50</v>
      </c>
      <c r="K136" s="359"/>
    </row>
    <row r="137" spans="2:11" s="1" customFormat="1" ht="15" customHeight="1">
      <c r="B137" s="356"/>
      <c r="C137" s="311" t="s">
        <v>1537</v>
      </c>
      <c r="D137" s="311"/>
      <c r="E137" s="311"/>
      <c r="F137" s="334" t="s">
        <v>1515</v>
      </c>
      <c r="G137" s="311"/>
      <c r="H137" s="311" t="s">
        <v>1562</v>
      </c>
      <c r="I137" s="311" t="s">
        <v>1511</v>
      </c>
      <c r="J137" s="311">
        <v>255</v>
      </c>
      <c r="K137" s="359"/>
    </row>
    <row r="138" spans="2:11" s="1" customFormat="1" ht="15" customHeight="1">
      <c r="B138" s="356"/>
      <c r="C138" s="311" t="s">
        <v>1539</v>
      </c>
      <c r="D138" s="311"/>
      <c r="E138" s="311"/>
      <c r="F138" s="334" t="s">
        <v>1509</v>
      </c>
      <c r="G138" s="311"/>
      <c r="H138" s="311" t="s">
        <v>1563</v>
      </c>
      <c r="I138" s="311" t="s">
        <v>1541</v>
      </c>
      <c r="J138" s="311"/>
      <c r="K138" s="359"/>
    </row>
    <row r="139" spans="2:11" s="1" customFormat="1" ht="15" customHeight="1">
      <c r="B139" s="356"/>
      <c r="C139" s="311" t="s">
        <v>1542</v>
      </c>
      <c r="D139" s="311"/>
      <c r="E139" s="311"/>
      <c r="F139" s="334" t="s">
        <v>1509</v>
      </c>
      <c r="G139" s="311"/>
      <c r="H139" s="311" t="s">
        <v>1564</v>
      </c>
      <c r="I139" s="311" t="s">
        <v>1544</v>
      </c>
      <c r="J139" s="311"/>
      <c r="K139" s="359"/>
    </row>
    <row r="140" spans="2:11" s="1" customFormat="1" ht="15" customHeight="1">
      <c r="B140" s="356"/>
      <c r="C140" s="311" t="s">
        <v>1545</v>
      </c>
      <c r="D140" s="311"/>
      <c r="E140" s="311"/>
      <c r="F140" s="334" t="s">
        <v>1509</v>
      </c>
      <c r="G140" s="311"/>
      <c r="H140" s="311" t="s">
        <v>1545</v>
      </c>
      <c r="I140" s="311" t="s">
        <v>1544</v>
      </c>
      <c r="J140" s="311"/>
      <c r="K140" s="359"/>
    </row>
    <row r="141" spans="2:11" s="1" customFormat="1" ht="15" customHeight="1">
      <c r="B141" s="356"/>
      <c r="C141" s="311" t="s">
        <v>39</v>
      </c>
      <c r="D141" s="311"/>
      <c r="E141" s="311"/>
      <c r="F141" s="334" t="s">
        <v>1509</v>
      </c>
      <c r="G141" s="311"/>
      <c r="H141" s="311" t="s">
        <v>1565</v>
      </c>
      <c r="I141" s="311" t="s">
        <v>1544</v>
      </c>
      <c r="J141" s="311"/>
      <c r="K141" s="359"/>
    </row>
    <row r="142" spans="2:11" s="1" customFormat="1" ht="15" customHeight="1">
      <c r="B142" s="356"/>
      <c r="C142" s="311" t="s">
        <v>1566</v>
      </c>
      <c r="D142" s="311"/>
      <c r="E142" s="311"/>
      <c r="F142" s="334" t="s">
        <v>1509</v>
      </c>
      <c r="G142" s="311"/>
      <c r="H142" s="311" t="s">
        <v>1567</v>
      </c>
      <c r="I142" s="311" t="s">
        <v>1544</v>
      </c>
      <c r="J142" s="311"/>
      <c r="K142" s="359"/>
    </row>
    <row r="143" spans="2:11" s="1" customFormat="1" ht="15" customHeight="1">
      <c r="B143" s="360"/>
      <c r="C143" s="361"/>
      <c r="D143" s="361"/>
      <c r="E143" s="361"/>
      <c r="F143" s="361"/>
      <c r="G143" s="361"/>
      <c r="H143" s="361"/>
      <c r="I143" s="361"/>
      <c r="J143" s="361"/>
      <c r="K143" s="362"/>
    </row>
    <row r="144" spans="2:11" s="1" customFormat="1" ht="18.75" customHeight="1">
      <c r="B144" s="347"/>
      <c r="C144" s="347"/>
      <c r="D144" s="347"/>
      <c r="E144" s="347"/>
      <c r="F144" s="348"/>
      <c r="G144" s="347"/>
      <c r="H144" s="347"/>
      <c r="I144" s="347"/>
      <c r="J144" s="347"/>
      <c r="K144" s="347"/>
    </row>
    <row r="145" spans="2:11" s="1" customFormat="1" ht="18.75" customHeight="1">
      <c r="B145" s="319"/>
      <c r="C145" s="319"/>
      <c r="D145" s="319"/>
      <c r="E145" s="319"/>
      <c r="F145" s="319"/>
      <c r="G145" s="319"/>
      <c r="H145" s="319"/>
      <c r="I145" s="319"/>
      <c r="J145" s="319"/>
      <c r="K145" s="319"/>
    </row>
    <row r="146" spans="2:11" s="1" customFormat="1" ht="7.5" customHeight="1">
      <c r="B146" s="320"/>
      <c r="C146" s="321"/>
      <c r="D146" s="321"/>
      <c r="E146" s="321"/>
      <c r="F146" s="321"/>
      <c r="G146" s="321"/>
      <c r="H146" s="321"/>
      <c r="I146" s="321"/>
      <c r="J146" s="321"/>
      <c r="K146" s="322"/>
    </row>
    <row r="147" spans="2:11" s="1" customFormat="1" ht="45" customHeight="1">
      <c r="B147" s="323"/>
      <c r="C147" s="324" t="s">
        <v>1568</v>
      </c>
      <c r="D147" s="324"/>
      <c r="E147" s="324"/>
      <c r="F147" s="324"/>
      <c r="G147" s="324"/>
      <c r="H147" s="324"/>
      <c r="I147" s="324"/>
      <c r="J147" s="324"/>
      <c r="K147" s="325"/>
    </row>
    <row r="148" spans="2:11" s="1" customFormat="1" ht="17.25" customHeight="1">
      <c r="B148" s="323"/>
      <c r="C148" s="326" t="s">
        <v>1503</v>
      </c>
      <c r="D148" s="326"/>
      <c r="E148" s="326"/>
      <c r="F148" s="326" t="s">
        <v>1504</v>
      </c>
      <c r="G148" s="327"/>
      <c r="H148" s="326" t="s">
        <v>55</v>
      </c>
      <c r="I148" s="326" t="s">
        <v>58</v>
      </c>
      <c r="J148" s="326" t="s">
        <v>1505</v>
      </c>
      <c r="K148" s="325"/>
    </row>
    <row r="149" spans="2:11" s="1" customFormat="1" ht="17.25" customHeight="1">
      <c r="B149" s="323"/>
      <c r="C149" s="328" t="s">
        <v>1506</v>
      </c>
      <c r="D149" s="328"/>
      <c r="E149" s="328"/>
      <c r="F149" s="329" t="s">
        <v>1507</v>
      </c>
      <c r="G149" s="330"/>
      <c r="H149" s="328"/>
      <c r="I149" s="328"/>
      <c r="J149" s="328" t="s">
        <v>1508</v>
      </c>
      <c r="K149" s="325"/>
    </row>
    <row r="150" spans="2:11" s="1" customFormat="1" ht="5.25" customHeight="1">
      <c r="B150" s="336"/>
      <c r="C150" s="331"/>
      <c r="D150" s="331"/>
      <c r="E150" s="331"/>
      <c r="F150" s="331"/>
      <c r="G150" s="332"/>
      <c r="H150" s="331"/>
      <c r="I150" s="331"/>
      <c r="J150" s="331"/>
      <c r="K150" s="359"/>
    </row>
    <row r="151" spans="2:11" s="1" customFormat="1" ht="15" customHeight="1">
      <c r="B151" s="336"/>
      <c r="C151" s="363" t="s">
        <v>1512</v>
      </c>
      <c r="D151" s="311"/>
      <c r="E151" s="311"/>
      <c r="F151" s="364" t="s">
        <v>1509</v>
      </c>
      <c r="G151" s="311"/>
      <c r="H151" s="363" t="s">
        <v>1549</v>
      </c>
      <c r="I151" s="363" t="s">
        <v>1511</v>
      </c>
      <c r="J151" s="363">
        <v>120</v>
      </c>
      <c r="K151" s="359"/>
    </row>
    <row r="152" spans="2:11" s="1" customFormat="1" ht="15" customHeight="1">
      <c r="B152" s="336"/>
      <c r="C152" s="363" t="s">
        <v>1558</v>
      </c>
      <c r="D152" s="311"/>
      <c r="E152" s="311"/>
      <c r="F152" s="364" t="s">
        <v>1509</v>
      </c>
      <c r="G152" s="311"/>
      <c r="H152" s="363" t="s">
        <v>1569</v>
      </c>
      <c r="I152" s="363" t="s">
        <v>1511</v>
      </c>
      <c r="J152" s="363" t="s">
        <v>1560</v>
      </c>
      <c r="K152" s="359"/>
    </row>
    <row r="153" spans="2:11" s="1" customFormat="1" ht="15" customHeight="1">
      <c r="B153" s="336"/>
      <c r="C153" s="363" t="s">
        <v>85</v>
      </c>
      <c r="D153" s="311"/>
      <c r="E153" s="311"/>
      <c r="F153" s="364" t="s">
        <v>1509</v>
      </c>
      <c r="G153" s="311"/>
      <c r="H153" s="363" t="s">
        <v>1570</v>
      </c>
      <c r="I153" s="363" t="s">
        <v>1511</v>
      </c>
      <c r="J153" s="363" t="s">
        <v>1560</v>
      </c>
      <c r="K153" s="359"/>
    </row>
    <row r="154" spans="2:11" s="1" customFormat="1" ht="15" customHeight="1">
      <c r="B154" s="336"/>
      <c r="C154" s="363" t="s">
        <v>1514</v>
      </c>
      <c r="D154" s="311"/>
      <c r="E154" s="311"/>
      <c r="F154" s="364" t="s">
        <v>1515</v>
      </c>
      <c r="G154" s="311"/>
      <c r="H154" s="363" t="s">
        <v>1549</v>
      </c>
      <c r="I154" s="363" t="s">
        <v>1511</v>
      </c>
      <c r="J154" s="363">
        <v>50</v>
      </c>
      <c r="K154" s="359"/>
    </row>
    <row r="155" spans="2:11" s="1" customFormat="1" ht="15" customHeight="1">
      <c r="B155" s="336"/>
      <c r="C155" s="363" t="s">
        <v>1517</v>
      </c>
      <c r="D155" s="311"/>
      <c r="E155" s="311"/>
      <c r="F155" s="364" t="s">
        <v>1509</v>
      </c>
      <c r="G155" s="311"/>
      <c r="H155" s="363" t="s">
        <v>1549</v>
      </c>
      <c r="I155" s="363" t="s">
        <v>1519</v>
      </c>
      <c r="J155" s="363"/>
      <c r="K155" s="359"/>
    </row>
    <row r="156" spans="2:11" s="1" customFormat="1" ht="15" customHeight="1">
      <c r="B156" s="336"/>
      <c r="C156" s="363" t="s">
        <v>1528</v>
      </c>
      <c r="D156" s="311"/>
      <c r="E156" s="311"/>
      <c r="F156" s="364" t="s">
        <v>1515</v>
      </c>
      <c r="G156" s="311"/>
      <c r="H156" s="363" t="s">
        <v>1549</v>
      </c>
      <c r="I156" s="363" t="s">
        <v>1511</v>
      </c>
      <c r="J156" s="363">
        <v>50</v>
      </c>
      <c r="K156" s="359"/>
    </row>
    <row r="157" spans="2:11" s="1" customFormat="1" ht="15" customHeight="1">
      <c r="B157" s="336"/>
      <c r="C157" s="363" t="s">
        <v>1536</v>
      </c>
      <c r="D157" s="311"/>
      <c r="E157" s="311"/>
      <c r="F157" s="364" t="s">
        <v>1515</v>
      </c>
      <c r="G157" s="311"/>
      <c r="H157" s="363" t="s">
        <v>1549</v>
      </c>
      <c r="I157" s="363" t="s">
        <v>1511</v>
      </c>
      <c r="J157" s="363">
        <v>50</v>
      </c>
      <c r="K157" s="359"/>
    </row>
    <row r="158" spans="2:11" s="1" customFormat="1" ht="15" customHeight="1">
      <c r="B158" s="336"/>
      <c r="C158" s="363" t="s">
        <v>1534</v>
      </c>
      <c r="D158" s="311"/>
      <c r="E158" s="311"/>
      <c r="F158" s="364" t="s">
        <v>1515</v>
      </c>
      <c r="G158" s="311"/>
      <c r="H158" s="363" t="s">
        <v>1549</v>
      </c>
      <c r="I158" s="363" t="s">
        <v>1511</v>
      </c>
      <c r="J158" s="363">
        <v>50</v>
      </c>
      <c r="K158" s="359"/>
    </row>
    <row r="159" spans="2:11" s="1" customFormat="1" ht="15" customHeight="1">
      <c r="B159" s="336"/>
      <c r="C159" s="363" t="s">
        <v>122</v>
      </c>
      <c r="D159" s="311"/>
      <c r="E159" s="311"/>
      <c r="F159" s="364" t="s">
        <v>1509</v>
      </c>
      <c r="G159" s="311"/>
      <c r="H159" s="363" t="s">
        <v>1571</v>
      </c>
      <c r="I159" s="363" t="s">
        <v>1511</v>
      </c>
      <c r="J159" s="363" t="s">
        <v>1572</v>
      </c>
      <c r="K159" s="359"/>
    </row>
    <row r="160" spans="2:11" s="1" customFormat="1" ht="15" customHeight="1">
      <c r="B160" s="336"/>
      <c r="C160" s="363" t="s">
        <v>1573</v>
      </c>
      <c r="D160" s="311"/>
      <c r="E160" s="311"/>
      <c r="F160" s="364" t="s">
        <v>1509</v>
      </c>
      <c r="G160" s="311"/>
      <c r="H160" s="363" t="s">
        <v>1574</v>
      </c>
      <c r="I160" s="363" t="s">
        <v>1544</v>
      </c>
      <c r="J160" s="363"/>
      <c r="K160" s="359"/>
    </row>
    <row r="161" spans="2:11" s="1" customFormat="1" ht="15" customHeight="1">
      <c r="B161" s="365"/>
      <c r="C161" s="345"/>
      <c r="D161" s="345"/>
      <c r="E161" s="345"/>
      <c r="F161" s="345"/>
      <c r="G161" s="345"/>
      <c r="H161" s="345"/>
      <c r="I161" s="345"/>
      <c r="J161" s="345"/>
      <c r="K161" s="366"/>
    </row>
    <row r="162" spans="2:11" s="1" customFormat="1" ht="18.75" customHeight="1">
      <c r="B162" s="347"/>
      <c r="C162" s="357"/>
      <c r="D162" s="357"/>
      <c r="E162" s="357"/>
      <c r="F162" s="367"/>
      <c r="G162" s="357"/>
      <c r="H162" s="357"/>
      <c r="I162" s="357"/>
      <c r="J162" s="357"/>
      <c r="K162" s="347"/>
    </row>
    <row r="163" spans="2:11" s="1" customFormat="1" ht="18.75" customHeight="1">
      <c r="B163" s="319"/>
      <c r="C163" s="319"/>
      <c r="D163" s="319"/>
      <c r="E163" s="319"/>
      <c r="F163" s="319"/>
      <c r="G163" s="319"/>
      <c r="H163" s="319"/>
      <c r="I163" s="319"/>
      <c r="J163" s="319"/>
      <c r="K163" s="319"/>
    </row>
    <row r="164" spans="2:11" s="1" customFormat="1" ht="7.5" customHeight="1">
      <c r="B164" s="298"/>
      <c r="C164" s="299"/>
      <c r="D164" s="299"/>
      <c r="E164" s="299"/>
      <c r="F164" s="299"/>
      <c r="G164" s="299"/>
      <c r="H164" s="299"/>
      <c r="I164" s="299"/>
      <c r="J164" s="299"/>
      <c r="K164" s="300"/>
    </row>
    <row r="165" spans="2:11" s="1" customFormat="1" ht="45" customHeight="1">
      <c r="B165" s="301"/>
      <c r="C165" s="302" t="s">
        <v>1575</v>
      </c>
      <c r="D165" s="302"/>
      <c r="E165" s="302"/>
      <c r="F165" s="302"/>
      <c r="G165" s="302"/>
      <c r="H165" s="302"/>
      <c r="I165" s="302"/>
      <c r="J165" s="302"/>
      <c r="K165" s="303"/>
    </row>
    <row r="166" spans="2:11" s="1" customFormat="1" ht="17.25" customHeight="1">
      <c r="B166" s="301"/>
      <c r="C166" s="326" t="s">
        <v>1503</v>
      </c>
      <c r="D166" s="326"/>
      <c r="E166" s="326"/>
      <c r="F166" s="326" t="s">
        <v>1504</v>
      </c>
      <c r="G166" s="368"/>
      <c r="H166" s="369" t="s">
        <v>55</v>
      </c>
      <c r="I166" s="369" t="s">
        <v>58</v>
      </c>
      <c r="J166" s="326" t="s">
        <v>1505</v>
      </c>
      <c r="K166" s="303"/>
    </row>
    <row r="167" spans="2:11" s="1" customFormat="1" ht="17.25" customHeight="1">
      <c r="B167" s="304"/>
      <c r="C167" s="328" t="s">
        <v>1506</v>
      </c>
      <c r="D167" s="328"/>
      <c r="E167" s="328"/>
      <c r="F167" s="329" t="s">
        <v>1507</v>
      </c>
      <c r="G167" s="370"/>
      <c r="H167" s="371"/>
      <c r="I167" s="371"/>
      <c r="J167" s="328" t="s">
        <v>1508</v>
      </c>
      <c r="K167" s="306"/>
    </row>
    <row r="168" spans="2:11" s="1" customFormat="1" ht="5.25" customHeight="1">
      <c r="B168" s="336"/>
      <c r="C168" s="331"/>
      <c r="D168" s="331"/>
      <c r="E168" s="331"/>
      <c r="F168" s="331"/>
      <c r="G168" s="332"/>
      <c r="H168" s="331"/>
      <c r="I168" s="331"/>
      <c r="J168" s="331"/>
      <c r="K168" s="359"/>
    </row>
    <row r="169" spans="2:11" s="1" customFormat="1" ht="15" customHeight="1">
      <c r="B169" s="336"/>
      <c r="C169" s="311" t="s">
        <v>1512</v>
      </c>
      <c r="D169" s="311"/>
      <c r="E169" s="311"/>
      <c r="F169" s="334" t="s">
        <v>1509</v>
      </c>
      <c r="G169" s="311"/>
      <c r="H169" s="311" t="s">
        <v>1549</v>
      </c>
      <c r="I169" s="311" t="s">
        <v>1511</v>
      </c>
      <c r="J169" s="311">
        <v>120</v>
      </c>
      <c r="K169" s="359"/>
    </row>
    <row r="170" spans="2:11" s="1" customFormat="1" ht="15" customHeight="1">
      <c r="B170" s="336"/>
      <c r="C170" s="311" t="s">
        <v>1558</v>
      </c>
      <c r="D170" s="311"/>
      <c r="E170" s="311"/>
      <c r="F170" s="334" t="s">
        <v>1509</v>
      </c>
      <c r="G170" s="311"/>
      <c r="H170" s="311" t="s">
        <v>1559</v>
      </c>
      <c r="I170" s="311" t="s">
        <v>1511</v>
      </c>
      <c r="J170" s="311" t="s">
        <v>1560</v>
      </c>
      <c r="K170" s="359"/>
    </row>
    <row r="171" spans="2:11" s="1" customFormat="1" ht="15" customHeight="1">
      <c r="B171" s="336"/>
      <c r="C171" s="311" t="s">
        <v>85</v>
      </c>
      <c r="D171" s="311"/>
      <c r="E171" s="311"/>
      <c r="F171" s="334" t="s">
        <v>1509</v>
      </c>
      <c r="G171" s="311"/>
      <c r="H171" s="311" t="s">
        <v>1576</v>
      </c>
      <c r="I171" s="311" t="s">
        <v>1511</v>
      </c>
      <c r="J171" s="311" t="s">
        <v>1560</v>
      </c>
      <c r="K171" s="359"/>
    </row>
    <row r="172" spans="2:11" s="1" customFormat="1" ht="15" customHeight="1">
      <c r="B172" s="336"/>
      <c r="C172" s="311" t="s">
        <v>1514</v>
      </c>
      <c r="D172" s="311"/>
      <c r="E172" s="311"/>
      <c r="F172" s="334" t="s">
        <v>1515</v>
      </c>
      <c r="G172" s="311"/>
      <c r="H172" s="311" t="s">
        <v>1576</v>
      </c>
      <c r="I172" s="311" t="s">
        <v>1511</v>
      </c>
      <c r="J172" s="311">
        <v>50</v>
      </c>
      <c r="K172" s="359"/>
    </row>
    <row r="173" spans="2:11" s="1" customFormat="1" ht="15" customHeight="1">
      <c r="B173" s="336"/>
      <c r="C173" s="311" t="s">
        <v>1517</v>
      </c>
      <c r="D173" s="311"/>
      <c r="E173" s="311"/>
      <c r="F173" s="334" t="s">
        <v>1509</v>
      </c>
      <c r="G173" s="311"/>
      <c r="H173" s="311" t="s">
        <v>1576</v>
      </c>
      <c r="I173" s="311" t="s">
        <v>1519</v>
      </c>
      <c r="J173" s="311"/>
      <c r="K173" s="359"/>
    </row>
    <row r="174" spans="2:11" s="1" customFormat="1" ht="15" customHeight="1">
      <c r="B174" s="336"/>
      <c r="C174" s="311" t="s">
        <v>1528</v>
      </c>
      <c r="D174" s="311"/>
      <c r="E174" s="311"/>
      <c r="F174" s="334" t="s">
        <v>1515</v>
      </c>
      <c r="G174" s="311"/>
      <c r="H174" s="311" t="s">
        <v>1576</v>
      </c>
      <c r="I174" s="311" t="s">
        <v>1511</v>
      </c>
      <c r="J174" s="311">
        <v>50</v>
      </c>
      <c r="K174" s="359"/>
    </row>
    <row r="175" spans="2:11" s="1" customFormat="1" ht="15" customHeight="1">
      <c r="B175" s="336"/>
      <c r="C175" s="311" t="s">
        <v>1536</v>
      </c>
      <c r="D175" s="311"/>
      <c r="E175" s="311"/>
      <c r="F175" s="334" t="s">
        <v>1515</v>
      </c>
      <c r="G175" s="311"/>
      <c r="H175" s="311" t="s">
        <v>1576</v>
      </c>
      <c r="I175" s="311" t="s">
        <v>1511</v>
      </c>
      <c r="J175" s="311">
        <v>50</v>
      </c>
      <c r="K175" s="359"/>
    </row>
    <row r="176" spans="2:11" s="1" customFormat="1" ht="15" customHeight="1">
      <c r="B176" s="336"/>
      <c r="C176" s="311" t="s">
        <v>1534</v>
      </c>
      <c r="D176" s="311"/>
      <c r="E176" s="311"/>
      <c r="F176" s="334" t="s">
        <v>1515</v>
      </c>
      <c r="G176" s="311"/>
      <c r="H176" s="311" t="s">
        <v>1576</v>
      </c>
      <c r="I176" s="311" t="s">
        <v>1511</v>
      </c>
      <c r="J176" s="311">
        <v>50</v>
      </c>
      <c r="K176" s="359"/>
    </row>
    <row r="177" spans="2:11" s="1" customFormat="1" ht="15" customHeight="1">
      <c r="B177" s="336"/>
      <c r="C177" s="311" t="s">
        <v>138</v>
      </c>
      <c r="D177" s="311"/>
      <c r="E177" s="311"/>
      <c r="F177" s="334" t="s">
        <v>1509</v>
      </c>
      <c r="G177" s="311"/>
      <c r="H177" s="311" t="s">
        <v>1577</v>
      </c>
      <c r="I177" s="311" t="s">
        <v>1578</v>
      </c>
      <c r="J177" s="311"/>
      <c r="K177" s="359"/>
    </row>
    <row r="178" spans="2:11" s="1" customFormat="1" ht="15" customHeight="1">
      <c r="B178" s="336"/>
      <c r="C178" s="311" t="s">
        <v>58</v>
      </c>
      <c r="D178" s="311"/>
      <c r="E178" s="311"/>
      <c r="F178" s="334" t="s">
        <v>1509</v>
      </c>
      <c r="G178" s="311"/>
      <c r="H178" s="311" t="s">
        <v>1579</v>
      </c>
      <c r="I178" s="311" t="s">
        <v>1580</v>
      </c>
      <c r="J178" s="311">
        <v>1</v>
      </c>
      <c r="K178" s="359"/>
    </row>
    <row r="179" spans="2:11" s="1" customFormat="1" ht="15" customHeight="1">
      <c r="B179" s="336"/>
      <c r="C179" s="311" t="s">
        <v>54</v>
      </c>
      <c r="D179" s="311"/>
      <c r="E179" s="311"/>
      <c r="F179" s="334" t="s">
        <v>1509</v>
      </c>
      <c r="G179" s="311"/>
      <c r="H179" s="311" t="s">
        <v>1581</v>
      </c>
      <c r="I179" s="311" t="s">
        <v>1511</v>
      </c>
      <c r="J179" s="311">
        <v>20</v>
      </c>
      <c r="K179" s="359"/>
    </row>
    <row r="180" spans="2:11" s="1" customFormat="1" ht="15" customHeight="1">
      <c r="B180" s="336"/>
      <c r="C180" s="311" t="s">
        <v>55</v>
      </c>
      <c r="D180" s="311"/>
      <c r="E180" s="311"/>
      <c r="F180" s="334" t="s">
        <v>1509</v>
      </c>
      <c r="G180" s="311"/>
      <c r="H180" s="311" t="s">
        <v>1582</v>
      </c>
      <c r="I180" s="311" t="s">
        <v>1511</v>
      </c>
      <c r="J180" s="311">
        <v>255</v>
      </c>
      <c r="K180" s="359"/>
    </row>
    <row r="181" spans="2:11" s="1" customFormat="1" ht="15" customHeight="1">
      <c r="B181" s="336"/>
      <c r="C181" s="311" t="s">
        <v>139</v>
      </c>
      <c r="D181" s="311"/>
      <c r="E181" s="311"/>
      <c r="F181" s="334" t="s">
        <v>1509</v>
      </c>
      <c r="G181" s="311"/>
      <c r="H181" s="311" t="s">
        <v>1473</v>
      </c>
      <c r="I181" s="311" t="s">
        <v>1511</v>
      </c>
      <c r="J181" s="311">
        <v>10</v>
      </c>
      <c r="K181" s="359"/>
    </row>
    <row r="182" spans="2:11" s="1" customFormat="1" ht="15" customHeight="1">
      <c r="B182" s="336"/>
      <c r="C182" s="311" t="s">
        <v>140</v>
      </c>
      <c r="D182" s="311"/>
      <c r="E182" s="311"/>
      <c r="F182" s="334" t="s">
        <v>1509</v>
      </c>
      <c r="G182" s="311"/>
      <c r="H182" s="311" t="s">
        <v>1583</v>
      </c>
      <c r="I182" s="311" t="s">
        <v>1544</v>
      </c>
      <c r="J182" s="311"/>
      <c r="K182" s="359"/>
    </row>
    <row r="183" spans="2:11" s="1" customFormat="1" ht="15" customHeight="1">
      <c r="B183" s="336"/>
      <c r="C183" s="311" t="s">
        <v>1584</v>
      </c>
      <c r="D183" s="311"/>
      <c r="E183" s="311"/>
      <c r="F183" s="334" t="s">
        <v>1509</v>
      </c>
      <c r="G183" s="311"/>
      <c r="H183" s="311" t="s">
        <v>1585</v>
      </c>
      <c r="I183" s="311" t="s">
        <v>1544</v>
      </c>
      <c r="J183" s="311"/>
      <c r="K183" s="359"/>
    </row>
    <row r="184" spans="2:11" s="1" customFormat="1" ht="15" customHeight="1">
      <c r="B184" s="336"/>
      <c r="C184" s="311" t="s">
        <v>1573</v>
      </c>
      <c r="D184" s="311"/>
      <c r="E184" s="311"/>
      <c r="F184" s="334" t="s">
        <v>1509</v>
      </c>
      <c r="G184" s="311"/>
      <c r="H184" s="311" t="s">
        <v>1586</v>
      </c>
      <c r="I184" s="311" t="s">
        <v>1544</v>
      </c>
      <c r="J184" s="311"/>
      <c r="K184" s="359"/>
    </row>
    <row r="185" spans="2:11" s="1" customFormat="1" ht="15" customHeight="1">
      <c r="B185" s="336"/>
      <c r="C185" s="311" t="s">
        <v>142</v>
      </c>
      <c r="D185" s="311"/>
      <c r="E185" s="311"/>
      <c r="F185" s="334" t="s">
        <v>1515</v>
      </c>
      <c r="G185" s="311"/>
      <c r="H185" s="311" t="s">
        <v>1587</v>
      </c>
      <c r="I185" s="311" t="s">
        <v>1511</v>
      </c>
      <c r="J185" s="311">
        <v>50</v>
      </c>
      <c r="K185" s="359"/>
    </row>
    <row r="186" spans="2:11" s="1" customFormat="1" ht="15" customHeight="1">
      <c r="B186" s="336"/>
      <c r="C186" s="311" t="s">
        <v>1588</v>
      </c>
      <c r="D186" s="311"/>
      <c r="E186" s="311"/>
      <c r="F186" s="334" t="s">
        <v>1515</v>
      </c>
      <c r="G186" s="311"/>
      <c r="H186" s="311" t="s">
        <v>1589</v>
      </c>
      <c r="I186" s="311" t="s">
        <v>1590</v>
      </c>
      <c r="J186" s="311"/>
      <c r="K186" s="359"/>
    </row>
    <row r="187" spans="2:11" s="1" customFormat="1" ht="15" customHeight="1">
      <c r="B187" s="336"/>
      <c r="C187" s="311" t="s">
        <v>1591</v>
      </c>
      <c r="D187" s="311"/>
      <c r="E187" s="311"/>
      <c r="F187" s="334" t="s">
        <v>1515</v>
      </c>
      <c r="G187" s="311"/>
      <c r="H187" s="311" t="s">
        <v>1592</v>
      </c>
      <c r="I187" s="311" t="s">
        <v>1590</v>
      </c>
      <c r="J187" s="311"/>
      <c r="K187" s="359"/>
    </row>
    <row r="188" spans="2:11" s="1" customFormat="1" ht="15" customHeight="1">
      <c r="B188" s="336"/>
      <c r="C188" s="311" t="s">
        <v>1593</v>
      </c>
      <c r="D188" s="311"/>
      <c r="E188" s="311"/>
      <c r="F188" s="334" t="s">
        <v>1515</v>
      </c>
      <c r="G188" s="311"/>
      <c r="H188" s="311" t="s">
        <v>1594</v>
      </c>
      <c r="I188" s="311" t="s">
        <v>1590</v>
      </c>
      <c r="J188" s="311"/>
      <c r="K188" s="359"/>
    </row>
    <row r="189" spans="2:11" s="1" customFormat="1" ht="15" customHeight="1">
      <c r="B189" s="336"/>
      <c r="C189" s="372" t="s">
        <v>1595</v>
      </c>
      <c r="D189" s="311"/>
      <c r="E189" s="311"/>
      <c r="F189" s="334" t="s">
        <v>1515</v>
      </c>
      <c r="G189" s="311"/>
      <c r="H189" s="311" t="s">
        <v>1596</v>
      </c>
      <c r="I189" s="311" t="s">
        <v>1597</v>
      </c>
      <c r="J189" s="373" t="s">
        <v>1598</v>
      </c>
      <c r="K189" s="359"/>
    </row>
    <row r="190" spans="2:11" s="1" customFormat="1" ht="15" customHeight="1">
      <c r="B190" s="336"/>
      <c r="C190" s="372" t="s">
        <v>43</v>
      </c>
      <c r="D190" s="311"/>
      <c r="E190" s="311"/>
      <c r="F190" s="334" t="s">
        <v>1509</v>
      </c>
      <c r="G190" s="311"/>
      <c r="H190" s="308" t="s">
        <v>1599</v>
      </c>
      <c r="I190" s="311" t="s">
        <v>1600</v>
      </c>
      <c r="J190" s="311"/>
      <c r="K190" s="359"/>
    </row>
    <row r="191" spans="2:11" s="1" customFormat="1" ht="15" customHeight="1">
      <c r="B191" s="336"/>
      <c r="C191" s="372" t="s">
        <v>1601</v>
      </c>
      <c r="D191" s="311"/>
      <c r="E191" s="311"/>
      <c r="F191" s="334" t="s">
        <v>1509</v>
      </c>
      <c r="G191" s="311"/>
      <c r="H191" s="311" t="s">
        <v>1602</v>
      </c>
      <c r="I191" s="311" t="s">
        <v>1544</v>
      </c>
      <c r="J191" s="311"/>
      <c r="K191" s="359"/>
    </row>
    <row r="192" spans="2:11" s="1" customFormat="1" ht="15" customHeight="1">
      <c r="B192" s="336"/>
      <c r="C192" s="372" t="s">
        <v>1603</v>
      </c>
      <c r="D192" s="311"/>
      <c r="E192" s="311"/>
      <c r="F192" s="334" t="s">
        <v>1509</v>
      </c>
      <c r="G192" s="311"/>
      <c r="H192" s="311" t="s">
        <v>1604</v>
      </c>
      <c r="I192" s="311" t="s">
        <v>1544</v>
      </c>
      <c r="J192" s="311"/>
      <c r="K192" s="359"/>
    </row>
    <row r="193" spans="2:11" s="1" customFormat="1" ht="15" customHeight="1">
      <c r="B193" s="336"/>
      <c r="C193" s="372" t="s">
        <v>1605</v>
      </c>
      <c r="D193" s="311"/>
      <c r="E193" s="311"/>
      <c r="F193" s="334" t="s">
        <v>1515</v>
      </c>
      <c r="G193" s="311"/>
      <c r="H193" s="311" t="s">
        <v>1606</v>
      </c>
      <c r="I193" s="311" t="s">
        <v>1544</v>
      </c>
      <c r="J193" s="311"/>
      <c r="K193" s="359"/>
    </row>
    <row r="194" spans="2:11" s="1" customFormat="1" ht="15" customHeight="1">
      <c r="B194" s="365"/>
      <c r="C194" s="374"/>
      <c r="D194" s="345"/>
      <c r="E194" s="345"/>
      <c r="F194" s="345"/>
      <c r="G194" s="345"/>
      <c r="H194" s="345"/>
      <c r="I194" s="345"/>
      <c r="J194" s="345"/>
      <c r="K194" s="366"/>
    </row>
    <row r="195" spans="2:11" s="1" customFormat="1" ht="18.75" customHeight="1">
      <c r="B195" s="347"/>
      <c r="C195" s="357"/>
      <c r="D195" s="357"/>
      <c r="E195" s="357"/>
      <c r="F195" s="367"/>
      <c r="G195" s="357"/>
      <c r="H195" s="357"/>
      <c r="I195" s="357"/>
      <c r="J195" s="357"/>
      <c r="K195" s="347"/>
    </row>
    <row r="196" spans="2:11" s="1" customFormat="1" ht="18.75" customHeight="1">
      <c r="B196" s="347"/>
      <c r="C196" s="357"/>
      <c r="D196" s="357"/>
      <c r="E196" s="357"/>
      <c r="F196" s="367"/>
      <c r="G196" s="357"/>
      <c r="H196" s="357"/>
      <c r="I196" s="357"/>
      <c r="J196" s="357"/>
      <c r="K196" s="347"/>
    </row>
    <row r="197" spans="2:11" s="1" customFormat="1" ht="18.75" customHeight="1">
      <c r="B197" s="319"/>
      <c r="C197" s="319"/>
      <c r="D197" s="319"/>
      <c r="E197" s="319"/>
      <c r="F197" s="319"/>
      <c r="G197" s="319"/>
      <c r="H197" s="319"/>
      <c r="I197" s="319"/>
      <c r="J197" s="319"/>
      <c r="K197" s="319"/>
    </row>
    <row r="198" spans="2:11" s="1" customFormat="1" ht="12">
      <c r="B198" s="298"/>
      <c r="C198" s="299"/>
      <c r="D198" s="299"/>
      <c r="E198" s="299"/>
      <c r="F198" s="299"/>
      <c r="G198" s="299"/>
      <c r="H198" s="299"/>
      <c r="I198" s="299"/>
      <c r="J198" s="299"/>
      <c r="K198" s="300"/>
    </row>
    <row r="199" spans="2:11" s="1" customFormat="1" ht="21">
      <c r="B199" s="301"/>
      <c r="C199" s="302" t="s">
        <v>1607</v>
      </c>
      <c r="D199" s="302"/>
      <c r="E199" s="302"/>
      <c r="F199" s="302"/>
      <c r="G199" s="302"/>
      <c r="H199" s="302"/>
      <c r="I199" s="302"/>
      <c r="J199" s="302"/>
      <c r="K199" s="303"/>
    </row>
    <row r="200" spans="2:11" s="1" customFormat="1" ht="25.5" customHeight="1">
      <c r="B200" s="301"/>
      <c r="C200" s="375" t="s">
        <v>1608</v>
      </c>
      <c r="D200" s="375"/>
      <c r="E200" s="375"/>
      <c r="F200" s="375" t="s">
        <v>1609</v>
      </c>
      <c r="G200" s="376"/>
      <c r="H200" s="375" t="s">
        <v>1610</v>
      </c>
      <c r="I200" s="375"/>
      <c r="J200" s="375"/>
      <c r="K200" s="303"/>
    </row>
    <row r="201" spans="2:11" s="1" customFormat="1" ht="5.25" customHeight="1">
      <c r="B201" s="336"/>
      <c r="C201" s="331"/>
      <c r="D201" s="331"/>
      <c r="E201" s="331"/>
      <c r="F201" s="331"/>
      <c r="G201" s="357"/>
      <c r="H201" s="331"/>
      <c r="I201" s="331"/>
      <c r="J201" s="331"/>
      <c r="K201" s="359"/>
    </row>
    <row r="202" spans="2:11" s="1" customFormat="1" ht="15" customHeight="1">
      <c r="B202" s="336"/>
      <c r="C202" s="311" t="s">
        <v>1600</v>
      </c>
      <c r="D202" s="311"/>
      <c r="E202" s="311"/>
      <c r="F202" s="334" t="s">
        <v>44</v>
      </c>
      <c r="G202" s="311"/>
      <c r="H202" s="311" t="s">
        <v>1611</v>
      </c>
      <c r="I202" s="311"/>
      <c r="J202" s="311"/>
      <c r="K202" s="359"/>
    </row>
    <row r="203" spans="2:11" s="1" customFormat="1" ht="15" customHeight="1">
      <c r="B203" s="336"/>
      <c r="C203" s="311"/>
      <c r="D203" s="311"/>
      <c r="E203" s="311"/>
      <c r="F203" s="334" t="s">
        <v>45</v>
      </c>
      <c r="G203" s="311"/>
      <c r="H203" s="311" t="s">
        <v>1612</v>
      </c>
      <c r="I203" s="311"/>
      <c r="J203" s="311"/>
      <c r="K203" s="359"/>
    </row>
    <row r="204" spans="2:11" s="1" customFormat="1" ht="15" customHeight="1">
      <c r="B204" s="336"/>
      <c r="C204" s="311"/>
      <c r="D204" s="311"/>
      <c r="E204" s="311"/>
      <c r="F204" s="334" t="s">
        <v>48</v>
      </c>
      <c r="G204" s="311"/>
      <c r="H204" s="311" t="s">
        <v>1613</v>
      </c>
      <c r="I204" s="311"/>
      <c r="J204" s="311"/>
      <c r="K204" s="359"/>
    </row>
    <row r="205" spans="2:11" s="1" customFormat="1" ht="15" customHeight="1">
      <c r="B205" s="336"/>
      <c r="C205" s="311"/>
      <c r="D205" s="311"/>
      <c r="E205" s="311"/>
      <c r="F205" s="334" t="s">
        <v>46</v>
      </c>
      <c r="G205" s="311"/>
      <c r="H205" s="311" t="s">
        <v>1614</v>
      </c>
      <c r="I205" s="311"/>
      <c r="J205" s="311"/>
      <c r="K205" s="359"/>
    </row>
    <row r="206" spans="2:11" s="1" customFormat="1" ht="15" customHeight="1">
      <c r="B206" s="336"/>
      <c r="C206" s="311"/>
      <c r="D206" s="311"/>
      <c r="E206" s="311"/>
      <c r="F206" s="334" t="s">
        <v>47</v>
      </c>
      <c r="G206" s="311"/>
      <c r="H206" s="311" t="s">
        <v>1615</v>
      </c>
      <c r="I206" s="311"/>
      <c r="J206" s="311"/>
      <c r="K206" s="359"/>
    </row>
    <row r="207" spans="2:11" s="1" customFormat="1" ht="15" customHeight="1">
      <c r="B207" s="336"/>
      <c r="C207" s="311"/>
      <c r="D207" s="311"/>
      <c r="E207" s="311"/>
      <c r="F207" s="334"/>
      <c r="G207" s="311"/>
      <c r="H207" s="311"/>
      <c r="I207" s="311"/>
      <c r="J207" s="311"/>
      <c r="K207" s="359"/>
    </row>
    <row r="208" spans="2:11" s="1" customFormat="1" ht="15" customHeight="1">
      <c r="B208" s="336"/>
      <c r="C208" s="311" t="s">
        <v>1556</v>
      </c>
      <c r="D208" s="311"/>
      <c r="E208" s="311"/>
      <c r="F208" s="334" t="s">
        <v>78</v>
      </c>
      <c r="G208" s="311"/>
      <c r="H208" s="311" t="s">
        <v>1616</v>
      </c>
      <c r="I208" s="311"/>
      <c r="J208" s="311"/>
      <c r="K208" s="359"/>
    </row>
    <row r="209" spans="2:11" s="1" customFormat="1" ht="15" customHeight="1">
      <c r="B209" s="336"/>
      <c r="C209" s="311"/>
      <c r="D209" s="311"/>
      <c r="E209" s="311"/>
      <c r="F209" s="334" t="s">
        <v>1454</v>
      </c>
      <c r="G209" s="311"/>
      <c r="H209" s="311" t="s">
        <v>1455</v>
      </c>
      <c r="I209" s="311"/>
      <c r="J209" s="311"/>
      <c r="K209" s="359"/>
    </row>
    <row r="210" spans="2:11" s="1" customFormat="1" ht="15" customHeight="1">
      <c r="B210" s="336"/>
      <c r="C210" s="311"/>
      <c r="D210" s="311"/>
      <c r="E210" s="311"/>
      <c r="F210" s="334" t="s">
        <v>1452</v>
      </c>
      <c r="G210" s="311"/>
      <c r="H210" s="311" t="s">
        <v>1617</v>
      </c>
      <c r="I210" s="311"/>
      <c r="J210" s="311"/>
      <c r="K210" s="359"/>
    </row>
    <row r="211" spans="2:11" s="1" customFormat="1" ht="15" customHeight="1">
      <c r="B211" s="377"/>
      <c r="C211" s="311"/>
      <c r="D211" s="311"/>
      <c r="E211" s="311"/>
      <c r="F211" s="334" t="s">
        <v>105</v>
      </c>
      <c r="G211" s="372"/>
      <c r="H211" s="363" t="s">
        <v>1456</v>
      </c>
      <c r="I211" s="363"/>
      <c r="J211" s="363"/>
      <c r="K211" s="378"/>
    </row>
    <row r="212" spans="2:11" s="1" customFormat="1" ht="15" customHeight="1">
      <c r="B212" s="377"/>
      <c r="C212" s="311"/>
      <c r="D212" s="311"/>
      <c r="E212" s="311"/>
      <c r="F212" s="334" t="s">
        <v>1393</v>
      </c>
      <c r="G212" s="372"/>
      <c r="H212" s="363" t="s">
        <v>1618</v>
      </c>
      <c r="I212" s="363"/>
      <c r="J212" s="363"/>
      <c r="K212" s="378"/>
    </row>
    <row r="213" spans="2:11" s="1" customFormat="1" ht="15" customHeight="1">
      <c r="B213" s="377"/>
      <c r="C213" s="311"/>
      <c r="D213" s="311"/>
      <c r="E213" s="311"/>
      <c r="F213" s="334"/>
      <c r="G213" s="372"/>
      <c r="H213" s="363"/>
      <c r="I213" s="363"/>
      <c r="J213" s="363"/>
      <c r="K213" s="378"/>
    </row>
    <row r="214" spans="2:11" s="1" customFormat="1" ht="15" customHeight="1">
      <c r="B214" s="377"/>
      <c r="C214" s="311" t="s">
        <v>1580</v>
      </c>
      <c r="D214" s="311"/>
      <c r="E214" s="311"/>
      <c r="F214" s="334">
        <v>1</v>
      </c>
      <c r="G214" s="372"/>
      <c r="H214" s="363" t="s">
        <v>1619</v>
      </c>
      <c r="I214" s="363"/>
      <c r="J214" s="363"/>
      <c r="K214" s="378"/>
    </row>
    <row r="215" spans="2:11" s="1" customFormat="1" ht="15" customHeight="1">
      <c r="B215" s="377"/>
      <c r="C215" s="311"/>
      <c r="D215" s="311"/>
      <c r="E215" s="311"/>
      <c r="F215" s="334">
        <v>2</v>
      </c>
      <c r="G215" s="372"/>
      <c r="H215" s="363" t="s">
        <v>1620</v>
      </c>
      <c r="I215" s="363"/>
      <c r="J215" s="363"/>
      <c r="K215" s="378"/>
    </row>
    <row r="216" spans="2:11" s="1" customFormat="1" ht="15" customHeight="1">
      <c r="B216" s="377"/>
      <c r="C216" s="311"/>
      <c r="D216" s="311"/>
      <c r="E216" s="311"/>
      <c r="F216" s="334">
        <v>3</v>
      </c>
      <c r="G216" s="372"/>
      <c r="H216" s="363" t="s">
        <v>1621</v>
      </c>
      <c r="I216" s="363"/>
      <c r="J216" s="363"/>
      <c r="K216" s="378"/>
    </row>
    <row r="217" spans="2:11" s="1" customFormat="1" ht="15" customHeight="1">
      <c r="B217" s="377"/>
      <c r="C217" s="311"/>
      <c r="D217" s="311"/>
      <c r="E217" s="311"/>
      <c r="F217" s="334">
        <v>4</v>
      </c>
      <c r="G217" s="372"/>
      <c r="H217" s="363" t="s">
        <v>1622</v>
      </c>
      <c r="I217" s="363"/>
      <c r="J217" s="363"/>
      <c r="K217" s="378"/>
    </row>
    <row r="218" spans="2:11" s="1" customFormat="1" ht="12.75" customHeight="1">
      <c r="B218" s="379"/>
      <c r="C218" s="380"/>
      <c r="D218" s="380"/>
      <c r="E218" s="380"/>
      <c r="F218" s="380"/>
      <c r="G218" s="380"/>
      <c r="H218" s="380"/>
      <c r="I218" s="380"/>
      <c r="J218" s="380"/>
      <c r="K218" s="381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Heger</dc:creator>
  <cp:keywords/>
  <dc:description/>
  <cp:lastModifiedBy>Michal Heger</cp:lastModifiedBy>
  <dcterms:created xsi:type="dcterms:W3CDTF">2021-05-06T12:45:33Z</dcterms:created>
  <dcterms:modified xsi:type="dcterms:W3CDTF">2021-05-06T12:46:01Z</dcterms:modified>
  <cp:category/>
  <cp:version/>
  <cp:contentType/>
  <cp:contentStatus/>
</cp:coreProperties>
</file>