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0" windowHeight="0"/>
  </bookViews>
  <sheets>
    <sheet name="Rekapitulace stavby" sheetId="1" r:id="rId1"/>
    <sheet name="SO 101 - Polní cesta C11" sheetId="2" r:id="rId2"/>
    <sheet name="SO 102 - Hlavní polní ces..." sheetId="3" r:id="rId3"/>
    <sheet name="SO 107 - Hlavní polní ces..." sheetId="4" r:id="rId4"/>
    <sheet name="SO 802 - Doprovodná zeleň..." sheetId="5" r:id="rId5"/>
    <sheet name="SO 802.1 - Následná péče ..." sheetId="6" r:id="rId6"/>
    <sheet name="SO 802.2 - Následná péče ..." sheetId="7" r:id="rId7"/>
    <sheet name="SO 802.3 - Následná péče ..." sheetId="8" r:id="rId8"/>
    <sheet name="VRN SO 107, 802, 12, - Ve..." sheetId="9" r:id="rId9"/>
    <sheet name="VRN SO 101,102,06 - Vedle..." sheetId="10" r:id="rId10"/>
    <sheet name="SO 01 - Tůň T1" sheetId="11" r:id="rId11"/>
    <sheet name="SO 02 - Tůň T2" sheetId="12" r:id="rId12"/>
    <sheet name="SO 03 - Tůň T3" sheetId="13" r:id="rId13"/>
    <sheet name="SO 06 - Protierozní mez PEO2" sheetId="14" r:id="rId14"/>
    <sheet name="SO 12 - Záchytný průleh Z..." sheetId="15" r:id="rId15"/>
    <sheet name="SO 13 - Svodný průleh SPRU1" sheetId="16" r:id="rId16"/>
    <sheet name="VRN SO 01,02 - Vedlejší r..." sheetId="17" r:id="rId17"/>
    <sheet name="VRN SO 03 - Vedlejší rozp..." sheetId="18" r:id="rId18"/>
  </sheets>
  <definedNames>
    <definedName name="_xlnm.Print_Area" localSheetId="0">'Rekapitulace stavby'!$D$4:$AO$76,'Rekapitulace stavby'!$C$82:$AQ$115</definedName>
    <definedName name="_xlnm.Print_Titles" localSheetId="0">'Rekapitulace stavby'!$92:$92</definedName>
    <definedName name="_xlnm._FilterDatabase" localSheetId="1" hidden="1">'SO 101 - Polní cesta C11'!$C$128:$K$407</definedName>
    <definedName name="_xlnm.Print_Area" localSheetId="1">'SO 101 - Polní cesta C11'!$C$4:$J$76,'SO 101 - Polní cesta C11'!$C$82:$J$108,'SO 101 - Polní cesta C11'!$C$114:$K$407</definedName>
    <definedName name="_xlnm.Print_Titles" localSheetId="1">'SO 101 - Polní cesta C11'!$128:$128</definedName>
    <definedName name="_xlnm._FilterDatabase" localSheetId="2" hidden="1">'SO 102 - Hlavní polní ces...'!$C$130:$K$682</definedName>
    <definedName name="_xlnm.Print_Area" localSheetId="2">'SO 102 - Hlavní polní ces...'!$C$4:$J$76,'SO 102 - Hlavní polní ces...'!$C$82:$J$110,'SO 102 - Hlavní polní ces...'!$C$116:$K$682</definedName>
    <definedName name="_xlnm.Print_Titles" localSheetId="2">'SO 102 - Hlavní polní ces...'!$130:$130</definedName>
    <definedName name="_xlnm._FilterDatabase" localSheetId="3" hidden="1">'SO 107 - Hlavní polní ces...'!$C$127:$K$539</definedName>
    <definedName name="_xlnm.Print_Area" localSheetId="3">'SO 107 - Hlavní polní ces...'!$C$4:$J$76,'SO 107 - Hlavní polní ces...'!$C$82:$J$107,'SO 107 - Hlavní polní ces...'!$C$113:$K$539</definedName>
    <definedName name="_xlnm.Print_Titles" localSheetId="3">'SO 107 - Hlavní polní ces...'!$127:$127</definedName>
    <definedName name="_xlnm._FilterDatabase" localSheetId="4" hidden="1">'SO 802 - Doprovodná zeleň...'!$C$125:$K$261</definedName>
    <definedName name="_xlnm.Print_Area" localSheetId="4">'SO 802 - Doprovodná zeleň...'!$C$4:$J$76,'SO 802 - Doprovodná zeleň...'!$C$82:$J$105,'SO 802 - Doprovodná zeleň...'!$C$111:$K$261</definedName>
    <definedName name="_xlnm.Print_Titles" localSheetId="4">'SO 802 - Doprovodná zeleň...'!$125:$125</definedName>
    <definedName name="_xlnm._FilterDatabase" localSheetId="5" hidden="1">'SO 802.1 - Následná péče ...'!$C$129:$K$263</definedName>
    <definedName name="_xlnm.Print_Area" localSheetId="5">'SO 802.1 - Následná péče ...'!$C$4:$J$76,'SO 802.1 - Následná péče ...'!$C$82:$J$107,'SO 802.1 - Následná péče ...'!$C$113:$K$263</definedName>
    <definedName name="_xlnm.Print_Titles" localSheetId="5">'SO 802.1 - Následná péče ...'!$129:$129</definedName>
    <definedName name="_xlnm._FilterDatabase" localSheetId="6" hidden="1">'SO 802.2 - Následná péče ...'!$C$129:$K$268</definedName>
    <definedName name="_xlnm.Print_Area" localSheetId="6">'SO 802.2 - Následná péče ...'!$C$4:$J$76,'SO 802.2 - Následná péče ...'!$C$82:$J$107,'SO 802.2 - Následná péče ...'!$C$113:$K$268</definedName>
    <definedName name="_xlnm.Print_Titles" localSheetId="6">'SO 802.2 - Následná péče ...'!$129:$129</definedName>
    <definedName name="_xlnm._FilterDatabase" localSheetId="7" hidden="1">'SO 802.3 - Následná péče ...'!$C$129:$K$268</definedName>
    <definedName name="_xlnm.Print_Area" localSheetId="7">'SO 802.3 - Následná péče ...'!$C$4:$J$76,'SO 802.3 - Následná péče ...'!$C$82:$J$107,'SO 802.3 - Následná péče ...'!$C$113:$K$268</definedName>
    <definedName name="_xlnm.Print_Titles" localSheetId="7">'SO 802.3 - Následná péče ...'!$129:$129</definedName>
    <definedName name="_xlnm._FilterDatabase" localSheetId="8" hidden="1">'VRN SO 107, 802, 12, - Ve...'!$C$124:$K$184</definedName>
    <definedName name="_xlnm.Print_Area" localSheetId="8">'VRN SO 107, 802, 12, - Ve...'!$C$4:$J$76,'VRN SO 107, 802, 12, - Ve...'!$C$82:$J$104,'VRN SO 107, 802, 12, - Ve...'!$C$110:$K$184</definedName>
    <definedName name="_xlnm.Print_Titles" localSheetId="8">'VRN SO 107, 802, 12, - Ve...'!$124:$124</definedName>
    <definedName name="_xlnm._FilterDatabase" localSheetId="9" hidden="1">'VRN SO 101,102,06 - Vedle...'!$C$124:$K$180</definedName>
    <definedName name="_xlnm.Print_Area" localSheetId="9">'VRN SO 101,102,06 - Vedle...'!$C$4:$J$76,'VRN SO 101,102,06 - Vedle...'!$C$82:$J$104,'VRN SO 101,102,06 - Vedle...'!$C$110:$K$180</definedName>
    <definedName name="_xlnm.Print_Titles" localSheetId="9">'VRN SO 101,102,06 - Vedle...'!$124:$124</definedName>
    <definedName name="_xlnm._FilterDatabase" localSheetId="10" hidden="1">'SO 01 - Tůň T1'!$C$124:$K$309</definedName>
    <definedName name="_xlnm.Print_Area" localSheetId="10">'SO 01 - Tůň T1'!$C$4:$J$76,'SO 01 - Tůň T1'!$C$82:$J$104,'SO 01 - Tůň T1'!$C$110:$K$309</definedName>
    <definedName name="_xlnm.Print_Titles" localSheetId="10">'SO 01 - Tůň T1'!$124:$124</definedName>
    <definedName name="_xlnm._FilterDatabase" localSheetId="11" hidden="1">'SO 02 - Tůň T2'!$C$123:$K$307</definedName>
    <definedName name="_xlnm.Print_Area" localSheetId="11">'SO 02 - Tůň T2'!$C$4:$J$76,'SO 02 - Tůň T2'!$C$82:$J$103,'SO 02 - Tůň T2'!$C$109:$K$307</definedName>
    <definedName name="_xlnm.Print_Titles" localSheetId="11">'SO 02 - Tůň T2'!$123:$123</definedName>
    <definedName name="_xlnm._FilterDatabase" localSheetId="12" hidden="1">'SO 03 - Tůň T3'!$C$124:$K$328</definedName>
    <definedName name="_xlnm.Print_Area" localSheetId="12">'SO 03 - Tůň T3'!$C$4:$J$76,'SO 03 - Tůň T3'!$C$82:$J$104,'SO 03 - Tůň T3'!$C$110:$K$328</definedName>
    <definedName name="_xlnm.Print_Titles" localSheetId="12">'SO 03 - Tůň T3'!$124:$124</definedName>
    <definedName name="_xlnm._FilterDatabase" localSheetId="13" hidden="1">'SO 06 - Protierozní mez PEO2'!$C$128:$K$517</definedName>
    <definedName name="_xlnm.Print_Area" localSheetId="13">'SO 06 - Protierozní mez PEO2'!$C$4:$J$76,'SO 06 - Protierozní mez PEO2'!$C$82:$J$108,'SO 06 - Protierozní mez PEO2'!$C$114:$K$517</definedName>
    <definedName name="_xlnm.Print_Titles" localSheetId="13">'SO 06 - Protierozní mez PEO2'!$128:$128</definedName>
    <definedName name="_xlnm._FilterDatabase" localSheetId="14" hidden="1">'SO 12 - Záchytný průleh Z...'!$C$131:$K$838</definedName>
    <definedName name="_xlnm.Print_Area" localSheetId="14">'SO 12 - Záchytný průleh Z...'!$C$4:$J$76,'SO 12 - Záchytný průleh Z...'!$C$82:$J$111,'SO 12 - Záchytný průleh Z...'!$C$117:$K$838</definedName>
    <definedName name="_xlnm.Print_Titles" localSheetId="14">'SO 12 - Záchytný průleh Z...'!$131:$131</definedName>
    <definedName name="_xlnm._FilterDatabase" localSheetId="15" hidden="1">'SO 13 - Svodný průleh SPRU1'!$C$124:$K$370</definedName>
    <definedName name="_xlnm.Print_Area" localSheetId="15">'SO 13 - Svodný průleh SPRU1'!$C$4:$J$76,'SO 13 - Svodný průleh SPRU1'!$C$82:$J$104,'SO 13 - Svodný průleh SPRU1'!$C$110:$K$370</definedName>
    <definedName name="_xlnm.Print_Titles" localSheetId="15">'SO 13 - Svodný průleh SPRU1'!$124:$124</definedName>
    <definedName name="_xlnm._FilterDatabase" localSheetId="16" hidden="1">'VRN SO 01,02 - Vedlejší r...'!$C$124:$K$177</definedName>
    <definedName name="_xlnm.Print_Area" localSheetId="16">'VRN SO 01,02 - Vedlejší r...'!$C$4:$J$76,'VRN SO 01,02 - Vedlejší r...'!$C$82:$J$104,'VRN SO 01,02 - Vedlejší r...'!$C$110:$K$177</definedName>
    <definedName name="_xlnm.Print_Titles" localSheetId="16">'VRN SO 01,02 - Vedlejší r...'!$124:$124</definedName>
    <definedName name="_xlnm._FilterDatabase" localSheetId="17" hidden="1">'VRN SO 03 - Vedlejší rozp...'!$C$124:$K$177</definedName>
    <definedName name="_xlnm.Print_Area" localSheetId="17">'VRN SO 03 - Vedlejší rozp...'!$C$4:$J$76,'VRN SO 03 - Vedlejší rozp...'!$C$82:$J$104,'VRN SO 03 - Vedlejší rozp...'!$C$110:$K$177</definedName>
    <definedName name="_xlnm.Print_Titles" localSheetId="17">'VRN SO 03 - Vedlejší rozp...'!$124:$124</definedName>
  </definedNames>
  <calcPr/>
</workbook>
</file>

<file path=xl/calcChain.xml><?xml version="1.0" encoding="utf-8"?>
<calcChain xmlns="http://schemas.openxmlformats.org/spreadsheetml/2006/main">
  <c i="18" l="1" r="J39"/>
  <c r="J38"/>
  <c i="1" r="AY114"/>
  <c i="18" r="J37"/>
  <c i="1" r="AX114"/>
  <c i="18" r="BI174"/>
  <c r="BH174"/>
  <c r="BG174"/>
  <c r="BF174"/>
  <c r="T174"/>
  <c r="R174"/>
  <c r="P174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J122"/>
  <c r="J121"/>
  <c r="F119"/>
  <c r="E117"/>
  <c r="J94"/>
  <c r="J93"/>
  <c r="F91"/>
  <c r="E89"/>
  <c r="J20"/>
  <c r="E20"/>
  <c r="F122"/>
  <c r="J19"/>
  <c r="J17"/>
  <c r="E17"/>
  <c r="F121"/>
  <c r="J16"/>
  <c r="J14"/>
  <c r="J119"/>
  <c r="E7"/>
  <c r="E113"/>
  <c i="17" r="J39"/>
  <c r="J38"/>
  <c i="1" r="AY113"/>
  <c i="17" r="J37"/>
  <c i="1" r="AX113"/>
  <c i="17" r="BI174"/>
  <c r="BH174"/>
  <c r="BG174"/>
  <c r="BF174"/>
  <c r="T174"/>
  <c r="R174"/>
  <c r="P174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J122"/>
  <c r="J121"/>
  <c r="F119"/>
  <c r="E117"/>
  <c r="J94"/>
  <c r="J93"/>
  <c r="F91"/>
  <c r="E89"/>
  <c r="J20"/>
  <c r="E20"/>
  <c r="F94"/>
  <c r="J19"/>
  <c r="J17"/>
  <c r="E17"/>
  <c r="F121"/>
  <c r="J16"/>
  <c r="J14"/>
  <c r="J119"/>
  <c r="E7"/>
  <c r="E113"/>
  <c i="16" r="J39"/>
  <c r="J38"/>
  <c i="1" r="AY112"/>
  <c i="16" r="J37"/>
  <c i="1" r="AX112"/>
  <c i="16" r="BI369"/>
  <c r="BH369"/>
  <c r="BG369"/>
  <c r="BF369"/>
  <c r="T369"/>
  <c r="T368"/>
  <c r="R369"/>
  <c r="R368"/>
  <c r="P369"/>
  <c r="P368"/>
  <c r="BI358"/>
  <c r="BH358"/>
  <c r="BG358"/>
  <c r="BF358"/>
  <c r="T358"/>
  <c r="T357"/>
  <c r="R358"/>
  <c r="R357"/>
  <c r="P358"/>
  <c r="P357"/>
  <c r="BI351"/>
  <c r="BH351"/>
  <c r="BG351"/>
  <c r="BF351"/>
  <c r="T351"/>
  <c r="R351"/>
  <c r="P351"/>
  <c r="BI343"/>
  <c r="BH343"/>
  <c r="BG343"/>
  <c r="BF343"/>
  <c r="T343"/>
  <c r="R343"/>
  <c r="P343"/>
  <c r="BI335"/>
  <c r="BH335"/>
  <c r="BG335"/>
  <c r="BF335"/>
  <c r="T335"/>
  <c r="R335"/>
  <c r="P335"/>
  <c r="BI327"/>
  <c r="BH327"/>
  <c r="BG327"/>
  <c r="BF327"/>
  <c r="T327"/>
  <c r="R327"/>
  <c r="P327"/>
  <c r="BI322"/>
  <c r="BH322"/>
  <c r="BG322"/>
  <c r="BF322"/>
  <c r="T322"/>
  <c r="R322"/>
  <c r="P322"/>
  <c r="BI315"/>
  <c r="BH315"/>
  <c r="BG315"/>
  <c r="BF315"/>
  <c r="T315"/>
  <c r="R315"/>
  <c r="P315"/>
  <c r="BI307"/>
  <c r="BH307"/>
  <c r="BG307"/>
  <c r="BF307"/>
  <c r="T307"/>
  <c r="R307"/>
  <c r="P307"/>
  <c r="BI299"/>
  <c r="BH299"/>
  <c r="BG299"/>
  <c r="BF299"/>
  <c r="T299"/>
  <c r="R299"/>
  <c r="P299"/>
  <c r="BI294"/>
  <c r="BH294"/>
  <c r="BG294"/>
  <c r="BF294"/>
  <c r="T294"/>
  <c r="R294"/>
  <c r="P294"/>
  <c r="BI288"/>
  <c r="BH288"/>
  <c r="BG288"/>
  <c r="BF288"/>
  <c r="T288"/>
  <c r="R288"/>
  <c r="P288"/>
  <c r="BI283"/>
  <c r="BH283"/>
  <c r="BG283"/>
  <c r="BF283"/>
  <c r="T283"/>
  <c r="R283"/>
  <c r="P283"/>
  <c r="BI277"/>
  <c r="BH277"/>
  <c r="BG277"/>
  <c r="BF277"/>
  <c r="T277"/>
  <c r="R277"/>
  <c r="P277"/>
  <c r="BI271"/>
  <c r="BH271"/>
  <c r="BG271"/>
  <c r="BF271"/>
  <c r="T271"/>
  <c r="R271"/>
  <c r="P271"/>
  <c r="BI265"/>
  <c r="BH265"/>
  <c r="BG265"/>
  <c r="BF265"/>
  <c r="T265"/>
  <c r="R265"/>
  <c r="P265"/>
  <c r="BI259"/>
  <c r="BH259"/>
  <c r="BG259"/>
  <c r="BF259"/>
  <c r="T259"/>
  <c r="R259"/>
  <c r="P259"/>
  <c r="BI250"/>
  <c r="BH250"/>
  <c r="BG250"/>
  <c r="BF250"/>
  <c r="T250"/>
  <c r="R250"/>
  <c r="P250"/>
  <c r="BI242"/>
  <c r="BH242"/>
  <c r="BG242"/>
  <c r="BF242"/>
  <c r="T242"/>
  <c r="R242"/>
  <c r="P242"/>
  <c r="BI236"/>
  <c r="BH236"/>
  <c r="BG236"/>
  <c r="BF236"/>
  <c r="T236"/>
  <c r="R236"/>
  <c r="P236"/>
  <c r="BI229"/>
  <c r="BH229"/>
  <c r="BG229"/>
  <c r="BF229"/>
  <c r="T229"/>
  <c r="R229"/>
  <c r="P229"/>
  <c r="BI223"/>
  <c r="BH223"/>
  <c r="BG223"/>
  <c r="BF223"/>
  <c r="T223"/>
  <c r="R223"/>
  <c r="P223"/>
  <c r="BI211"/>
  <c r="BH211"/>
  <c r="BG211"/>
  <c r="BF211"/>
  <c r="T211"/>
  <c r="R211"/>
  <c r="P211"/>
  <c r="BI205"/>
  <c r="BH205"/>
  <c r="BG205"/>
  <c r="BF205"/>
  <c r="T205"/>
  <c r="R205"/>
  <c r="P205"/>
  <c r="BI199"/>
  <c r="BH199"/>
  <c r="BG199"/>
  <c r="BF199"/>
  <c r="T199"/>
  <c r="R199"/>
  <c r="P199"/>
  <c r="BI193"/>
  <c r="BH193"/>
  <c r="BG193"/>
  <c r="BF193"/>
  <c r="T193"/>
  <c r="R193"/>
  <c r="P193"/>
  <c r="BI187"/>
  <c r="BH187"/>
  <c r="BG187"/>
  <c r="BF187"/>
  <c r="T187"/>
  <c r="R187"/>
  <c r="P187"/>
  <c r="BI181"/>
  <c r="BH181"/>
  <c r="BG181"/>
  <c r="BF181"/>
  <c r="T181"/>
  <c r="R181"/>
  <c r="P181"/>
  <c r="BI175"/>
  <c r="BH175"/>
  <c r="BG175"/>
  <c r="BF175"/>
  <c r="T175"/>
  <c r="R175"/>
  <c r="P175"/>
  <c r="BI169"/>
  <c r="BH169"/>
  <c r="BG169"/>
  <c r="BF169"/>
  <c r="T169"/>
  <c r="R169"/>
  <c r="P169"/>
  <c r="BI163"/>
  <c r="BH163"/>
  <c r="BG163"/>
  <c r="BF163"/>
  <c r="T163"/>
  <c r="R163"/>
  <c r="P163"/>
  <c r="BI157"/>
  <c r="BH157"/>
  <c r="BG157"/>
  <c r="BF157"/>
  <c r="T157"/>
  <c r="R157"/>
  <c r="P157"/>
  <c r="BI149"/>
  <c r="BH149"/>
  <c r="BG149"/>
  <c r="BF149"/>
  <c r="T149"/>
  <c r="R149"/>
  <c r="P149"/>
  <c r="BI144"/>
  <c r="BH144"/>
  <c r="BG144"/>
  <c r="BF144"/>
  <c r="T144"/>
  <c r="R144"/>
  <c r="P144"/>
  <c r="BI139"/>
  <c r="BH139"/>
  <c r="BG139"/>
  <c r="BF139"/>
  <c r="T139"/>
  <c r="R139"/>
  <c r="P139"/>
  <c r="BI134"/>
  <c r="BH134"/>
  <c r="BG134"/>
  <c r="BF134"/>
  <c r="T134"/>
  <c r="R134"/>
  <c r="P134"/>
  <c r="BI128"/>
  <c r="BH128"/>
  <c r="BG128"/>
  <c r="BF128"/>
  <c r="T128"/>
  <c r="R128"/>
  <c r="P128"/>
  <c r="J122"/>
  <c r="J121"/>
  <c r="F119"/>
  <c r="E117"/>
  <c r="J94"/>
  <c r="J93"/>
  <c r="F91"/>
  <c r="E89"/>
  <c r="J20"/>
  <c r="E20"/>
  <c r="F122"/>
  <c r="J19"/>
  <c r="J17"/>
  <c r="E17"/>
  <c r="F121"/>
  <c r="J16"/>
  <c r="J14"/>
  <c r="J91"/>
  <c r="E7"/>
  <c r="E113"/>
  <c i="15" r="J39"/>
  <c r="J38"/>
  <c i="1" r="AY111"/>
  <c i="15" r="J37"/>
  <c i="1" r="AX111"/>
  <c i="15" r="BI837"/>
  <c r="BH837"/>
  <c r="BG837"/>
  <c r="BF837"/>
  <c r="T837"/>
  <c r="R837"/>
  <c r="P837"/>
  <c r="BI832"/>
  <c r="BH832"/>
  <c r="BG832"/>
  <c r="BF832"/>
  <c r="T832"/>
  <c r="R832"/>
  <c r="P832"/>
  <c r="BI826"/>
  <c r="BH826"/>
  <c r="BG826"/>
  <c r="BF826"/>
  <c r="T826"/>
  <c r="R826"/>
  <c r="P826"/>
  <c r="BI822"/>
  <c r="BH822"/>
  <c r="BG822"/>
  <c r="BF822"/>
  <c r="T822"/>
  <c r="T821"/>
  <c r="R822"/>
  <c r="R821"/>
  <c r="P822"/>
  <c r="P821"/>
  <c r="BI816"/>
  <c r="BH816"/>
  <c r="BG816"/>
  <c r="BF816"/>
  <c r="T816"/>
  <c r="R816"/>
  <c r="P816"/>
  <c r="BI810"/>
  <c r="BH810"/>
  <c r="BG810"/>
  <c r="BF810"/>
  <c r="T810"/>
  <c r="R810"/>
  <c r="P810"/>
  <c r="BI804"/>
  <c r="BH804"/>
  <c r="BG804"/>
  <c r="BF804"/>
  <c r="T804"/>
  <c r="R804"/>
  <c r="P804"/>
  <c r="BI798"/>
  <c r="BH798"/>
  <c r="BG798"/>
  <c r="BF798"/>
  <c r="T798"/>
  <c r="R798"/>
  <c r="P798"/>
  <c r="BI790"/>
  <c r="BH790"/>
  <c r="BG790"/>
  <c r="BF790"/>
  <c r="T790"/>
  <c r="R790"/>
  <c r="P790"/>
  <c r="BI783"/>
  <c r="BH783"/>
  <c r="BG783"/>
  <c r="BF783"/>
  <c r="T783"/>
  <c r="R783"/>
  <c r="P783"/>
  <c r="BI777"/>
  <c r="BH777"/>
  <c r="BG777"/>
  <c r="BF777"/>
  <c r="T777"/>
  <c r="R777"/>
  <c r="P777"/>
  <c r="BI771"/>
  <c r="BH771"/>
  <c r="BG771"/>
  <c r="BF771"/>
  <c r="T771"/>
  <c r="R771"/>
  <c r="P771"/>
  <c r="BI765"/>
  <c r="BH765"/>
  <c r="BG765"/>
  <c r="BF765"/>
  <c r="T765"/>
  <c r="R765"/>
  <c r="P765"/>
  <c r="BI759"/>
  <c r="BH759"/>
  <c r="BG759"/>
  <c r="BF759"/>
  <c r="T759"/>
  <c r="R759"/>
  <c r="P759"/>
  <c r="BI752"/>
  <c r="BH752"/>
  <c r="BG752"/>
  <c r="BF752"/>
  <c r="T752"/>
  <c r="R752"/>
  <c r="P752"/>
  <c r="BI747"/>
  <c r="BH747"/>
  <c r="BG747"/>
  <c r="BF747"/>
  <c r="T747"/>
  <c r="R747"/>
  <c r="P747"/>
  <c r="BI742"/>
  <c r="BH742"/>
  <c r="BG742"/>
  <c r="BF742"/>
  <c r="T742"/>
  <c r="R742"/>
  <c r="P742"/>
  <c r="BI735"/>
  <c r="BH735"/>
  <c r="BG735"/>
  <c r="BF735"/>
  <c r="T735"/>
  <c r="T734"/>
  <c r="R735"/>
  <c r="R734"/>
  <c r="P735"/>
  <c r="P734"/>
  <c r="BI728"/>
  <c r="BH728"/>
  <c r="BG728"/>
  <c r="BF728"/>
  <c r="T728"/>
  <c r="R728"/>
  <c r="P728"/>
  <c r="BI722"/>
  <c r="BH722"/>
  <c r="BG722"/>
  <c r="BF722"/>
  <c r="T722"/>
  <c r="R722"/>
  <c r="P722"/>
  <c r="BI716"/>
  <c r="BH716"/>
  <c r="BG716"/>
  <c r="BF716"/>
  <c r="T716"/>
  <c r="R716"/>
  <c r="P716"/>
  <c r="BI710"/>
  <c r="BH710"/>
  <c r="BG710"/>
  <c r="BF710"/>
  <c r="T710"/>
  <c r="R710"/>
  <c r="P710"/>
  <c r="BI704"/>
  <c r="BH704"/>
  <c r="BG704"/>
  <c r="BF704"/>
  <c r="T704"/>
  <c r="R704"/>
  <c r="P704"/>
  <c r="BI698"/>
  <c r="BH698"/>
  <c r="BG698"/>
  <c r="BF698"/>
  <c r="T698"/>
  <c r="R698"/>
  <c r="P698"/>
  <c r="BI691"/>
  <c r="BH691"/>
  <c r="BG691"/>
  <c r="BF691"/>
  <c r="T691"/>
  <c r="R691"/>
  <c r="P691"/>
  <c r="BI685"/>
  <c r="BH685"/>
  <c r="BG685"/>
  <c r="BF685"/>
  <c r="T685"/>
  <c r="R685"/>
  <c r="P685"/>
  <c r="BI679"/>
  <c r="BH679"/>
  <c r="BG679"/>
  <c r="BF679"/>
  <c r="T679"/>
  <c r="R679"/>
  <c r="P679"/>
  <c r="BI672"/>
  <c r="BH672"/>
  <c r="BG672"/>
  <c r="BF672"/>
  <c r="T672"/>
  <c r="R672"/>
  <c r="P672"/>
  <c r="BI665"/>
  <c r="BH665"/>
  <c r="BG665"/>
  <c r="BF665"/>
  <c r="T665"/>
  <c r="R665"/>
  <c r="P665"/>
  <c r="BI651"/>
  <c r="BH651"/>
  <c r="BG651"/>
  <c r="BF651"/>
  <c r="T651"/>
  <c r="R651"/>
  <c r="P651"/>
  <c r="BI645"/>
  <c r="BH645"/>
  <c r="BG645"/>
  <c r="BF645"/>
  <c r="T645"/>
  <c r="R645"/>
  <c r="P645"/>
  <c r="BI636"/>
  <c r="BH636"/>
  <c r="BG636"/>
  <c r="BF636"/>
  <c r="T636"/>
  <c r="R636"/>
  <c r="P636"/>
  <c r="BI626"/>
  <c r="BH626"/>
  <c r="BG626"/>
  <c r="BF626"/>
  <c r="T626"/>
  <c r="R626"/>
  <c r="P626"/>
  <c r="BI620"/>
  <c r="BH620"/>
  <c r="BG620"/>
  <c r="BF620"/>
  <c r="T620"/>
  <c r="R620"/>
  <c r="P620"/>
  <c r="BI614"/>
  <c r="BH614"/>
  <c r="BG614"/>
  <c r="BF614"/>
  <c r="T614"/>
  <c r="R614"/>
  <c r="P614"/>
  <c r="BI607"/>
  <c r="BH607"/>
  <c r="BG607"/>
  <c r="BF607"/>
  <c r="T607"/>
  <c r="R607"/>
  <c r="P607"/>
  <c r="BI602"/>
  <c r="BH602"/>
  <c r="BG602"/>
  <c r="BF602"/>
  <c r="T602"/>
  <c r="R602"/>
  <c r="P602"/>
  <c r="BI596"/>
  <c r="BH596"/>
  <c r="BG596"/>
  <c r="BF596"/>
  <c r="T596"/>
  <c r="R596"/>
  <c r="P596"/>
  <c r="BI590"/>
  <c r="BH590"/>
  <c r="BG590"/>
  <c r="BF590"/>
  <c r="T590"/>
  <c r="R590"/>
  <c r="P590"/>
  <c r="BI581"/>
  <c r="BH581"/>
  <c r="BG581"/>
  <c r="BF581"/>
  <c r="T581"/>
  <c r="R581"/>
  <c r="P581"/>
  <c r="BI572"/>
  <c r="BH572"/>
  <c r="BG572"/>
  <c r="BF572"/>
  <c r="T572"/>
  <c r="R572"/>
  <c r="P572"/>
  <c r="BI566"/>
  <c r="BH566"/>
  <c r="BG566"/>
  <c r="BF566"/>
  <c r="T566"/>
  <c r="R566"/>
  <c r="P566"/>
  <c r="BI559"/>
  <c r="BH559"/>
  <c r="BG559"/>
  <c r="BF559"/>
  <c r="T559"/>
  <c r="R559"/>
  <c r="P559"/>
  <c r="BI553"/>
  <c r="BH553"/>
  <c r="BG553"/>
  <c r="BF553"/>
  <c r="T553"/>
  <c r="R553"/>
  <c r="P553"/>
  <c r="BI547"/>
  <c r="BH547"/>
  <c r="BG547"/>
  <c r="BF547"/>
  <c r="T547"/>
  <c r="R547"/>
  <c r="P547"/>
  <c r="BI541"/>
  <c r="BH541"/>
  <c r="BG541"/>
  <c r="BF541"/>
  <c r="T541"/>
  <c r="R541"/>
  <c r="P541"/>
  <c r="BI535"/>
  <c r="BH535"/>
  <c r="BG535"/>
  <c r="BF535"/>
  <c r="T535"/>
  <c r="R535"/>
  <c r="P535"/>
  <c r="BI528"/>
  <c r="BH528"/>
  <c r="BG528"/>
  <c r="BF528"/>
  <c r="T528"/>
  <c r="R528"/>
  <c r="P528"/>
  <c r="BI523"/>
  <c r="BH523"/>
  <c r="BG523"/>
  <c r="BF523"/>
  <c r="T523"/>
  <c r="R523"/>
  <c r="P523"/>
  <c r="BI515"/>
  <c r="BH515"/>
  <c r="BG515"/>
  <c r="BF515"/>
  <c r="T515"/>
  <c r="R515"/>
  <c r="P515"/>
  <c r="BI508"/>
  <c r="BH508"/>
  <c r="BG508"/>
  <c r="BF508"/>
  <c r="T508"/>
  <c r="R508"/>
  <c r="P508"/>
  <c r="BI501"/>
  <c r="BH501"/>
  <c r="BG501"/>
  <c r="BF501"/>
  <c r="T501"/>
  <c r="R501"/>
  <c r="P501"/>
  <c r="BI496"/>
  <c r="BH496"/>
  <c r="BG496"/>
  <c r="BF496"/>
  <c r="T496"/>
  <c r="R496"/>
  <c r="P496"/>
  <c r="BI489"/>
  <c r="BH489"/>
  <c r="BG489"/>
  <c r="BF489"/>
  <c r="T489"/>
  <c r="R489"/>
  <c r="P489"/>
  <c r="BI481"/>
  <c r="BH481"/>
  <c r="BG481"/>
  <c r="BF481"/>
  <c r="T481"/>
  <c r="R481"/>
  <c r="P481"/>
  <c r="BI475"/>
  <c r="BH475"/>
  <c r="BG475"/>
  <c r="BF475"/>
  <c r="T475"/>
  <c r="R475"/>
  <c r="P475"/>
  <c r="BI470"/>
  <c r="BH470"/>
  <c r="BG470"/>
  <c r="BF470"/>
  <c r="T470"/>
  <c r="R470"/>
  <c r="P470"/>
  <c r="BI462"/>
  <c r="BH462"/>
  <c r="BG462"/>
  <c r="BF462"/>
  <c r="T462"/>
  <c r="R462"/>
  <c r="P462"/>
  <c r="BI456"/>
  <c r="BH456"/>
  <c r="BG456"/>
  <c r="BF456"/>
  <c r="T456"/>
  <c r="R456"/>
  <c r="P456"/>
  <c r="BI450"/>
  <c r="BH450"/>
  <c r="BG450"/>
  <c r="BF450"/>
  <c r="T450"/>
  <c r="R450"/>
  <c r="P450"/>
  <c r="BI445"/>
  <c r="BH445"/>
  <c r="BG445"/>
  <c r="BF445"/>
  <c r="T445"/>
  <c r="R445"/>
  <c r="P445"/>
  <c r="BI439"/>
  <c r="BH439"/>
  <c r="BG439"/>
  <c r="BF439"/>
  <c r="T439"/>
  <c r="R439"/>
  <c r="P439"/>
  <c r="BI434"/>
  <c r="BH434"/>
  <c r="BG434"/>
  <c r="BF434"/>
  <c r="T434"/>
  <c r="R434"/>
  <c r="P434"/>
  <c r="BI428"/>
  <c r="BH428"/>
  <c r="BG428"/>
  <c r="BF428"/>
  <c r="T428"/>
  <c r="R428"/>
  <c r="P428"/>
  <c r="BI422"/>
  <c r="BH422"/>
  <c r="BG422"/>
  <c r="BF422"/>
  <c r="T422"/>
  <c r="R422"/>
  <c r="P422"/>
  <c r="BI416"/>
  <c r="BH416"/>
  <c r="BG416"/>
  <c r="BF416"/>
  <c r="T416"/>
  <c r="R416"/>
  <c r="P416"/>
  <c r="BI410"/>
  <c r="BH410"/>
  <c r="BG410"/>
  <c r="BF410"/>
  <c r="T410"/>
  <c r="R410"/>
  <c r="P410"/>
  <c r="BI405"/>
  <c r="BH405"/>
  <c r="BG405"/>
  <c r="BF405"/>
  <c r="T405"/>
  <c r="R405"/>
  <c r="P405"/>
  <c r="BI400"/>
  <c r="BH400"/>
  <c r="BG400"/>
  <c r="BF400"/>
  <c r="T400"/>
  <c r="R400"/>
  <c r="P400"/>
  <c r="BI395"/>
  <c r="BH395"/>
  <c r="BG395"/>
  <c r="BF395"/>
  <c r="T395"/>
  <c r="R395"/>
  <c r="P395"/>
  <c r="BI389"/>
  <c r="BH389"/>
  <c r="BG389"/>
  <c r="BF389"/>
  <c r="T389"/>
  <c r="R389"/>
  <c r="P389"/>
  <c r="BI384"/>
  <c r="BH384"/>
  <c r="BG384"/>
  <c r="BF384"/>
  <c r="T384"/>
  <c r="R384"/>
  <c r="P384"/>
  <c r="BI379"/>
  <c r="BH379"/>
  <c r="BG379"/>
  <c r="BF379"/>
  <c r="T379"/>
  <c r="R379"/>
  <c r="P379"/>
  <c r="BI373"/>
  <c r="BH373"/>
  <c r="BG373"/>
  <c r="BF373"/>
  <c r="T373"/>
  <c r="R373"/>
  <c r="P373"/>
  <c r="BI367"/>
  <c r="BH367"/>
  <c r="BG367"/>
  <c r="BF367"/>
  <c r="T367"/>
  <c r="R367"/>
  <c r="P367"/>
  <c r="BI358"/>
  <c r="BH358"/>
  <c r="BG358"/>
  <c r="BF358"/>
  <c r="T358"/>
  <c r="R358"/>
  <c r="P358"/>
  <c r="BI350"/>
  <c r="BH350"/>
  <c r="BG350"/>
  <c r="BF350"/>
  <c r="T350"/>
  <c r="R350"/>
  <c r="P350"/>
  <c r="BI342"/>
  <c r="BH342"/>
  <c r="BG342"/>
  <c r="BF342"/>
  <c r="T342"/>
  <c r="R342"/>
  <c r="P342"/>
  <c r="BI337"/>
  <c r="BH337"/>
  <c r="BG337"/>
  <c r="BF337"/>
  <c r="T337"/>
  <c r="R337"/>
  <c r="P337"/>
  <c r="BI331"/>
  <c r="BH331"/>
  <c r="BG331"/>
  <c r="BF331"/>
  <c r="T331"/>
  <c r="R331"/>
  <c r="P331"/>
  <c r="BI326"/>
  <c r="BH326"/>
  <c r="BG326"/>
  <c r="BF326"/>
  <c r="T326"/>
  <c r="R326"/>
  <c r="P326"/>
  <c r="BI320"/>
  <c r="BH320"/>
  <c r="BG320"/>
  <c r="BF320"/>
  <c r="T320"/>
  <c r="R320"/>
  <c r="P320"/>
  <c r="BI314"/>
  <c r="BH314"/>
  <c r="BG314"/>
  <c r="BF314"/>
  <c r="T314"/>
  <c r="R314"/>
  <c r="P314"/>
  <c r="BI303"/>
  <c r="BH303"/>
  <c r="BG303"/>
  <c r="BF303"/>
  <c r="T303"/>
  <c r="R303"/>
  <c r="P303"/>
  <c r="BI297"/>
  <c r="BH297"/>
  <c r="BG297"/>
  <c r="BF297"/>
  <c r="T297"/>
  <c r="R297"/>
  <c r="P297"/>
  <c r="BI286"/>
  <c r="BH286"/>
  <c r="BG286"/>
  <c r="BF286"/>
  <c r="T286"/>
  <c r="R286"/>
  <c r="P286"/>
  <c r="BI280"/>
  <c r="BH280"/>
  <c r="BG280"/>
  <c r="BF280"/>
  <c r="T280"/>
  <c r="R280"/>
  <c r="P280"/>
  <c r="BI267"/>
  <c r="BH267"/>
  <c r="BG267"/>
  <c r="BF267"/>
  <c r="T267"/>
  <c r="R267"/>
  <c r="P267"/>
  <c r="BI261"/>
  <c r="BH261"/>
  <c r="BG261"/>
  <c r="BF261"/>
  <c r="T261"/>
  <c r="R261"/>
  <c r="P261"/>
  <c r="BI252"/>
  <c r="BH252"/>
  <c r="BG252"/>
  <c r="BF252"/>
  <c r="T252"/>
  <c r="R252"/>
  <c r="P252"/>
  <c r="BI246"/>
  <c r="BH246"/>
  <c r="BG246"/>
  <c r="BF246"/>
  <c r="T246"/>
  <c r="R246"/>
  <c r="P246"/>
  <c r="BI234"/>
  <c r="BH234"/>
  <c r="BG234"/>
  <c r="BF234"/>
  <c r="T234"/>
  <c r="R234"/>
  <c r="P234"/>
  <c r="BI228"/>
  <c r="BH228"/>
  <c r="BG228"/>
  <c r="BF228"/>
  <c r="T228"/>
  <c r="R228"/>
  <c r="P228"/>
  <c r="BI222"/>
  <c r="BH222"/>
  <c r="BG222"/>
  <c r="BF222"/>
  <c r="T222"/>
  <c r="R222"/>
  <c r="P222"/>
  <c r="BI214"/>
  <c r="BH214"/>
  <c r="BG214"/>
  <c r="BF214"/>
  <c r="T214"/>
  <c r="R214"/>
  <c r="P214"/>
  <c r="BI208"/>
  <c r="BH208"/>
  <c r="BG208"/>
  <c r="BF208"/>
  <c r="T208"/>
  <c r="R208"/>
  <c r="P208"/>
  <c r="BI202"/>
  <c r="BH202"/>
  <c r="BG202"/>
  <c r="BF202"/>
  <c r="T202"/>
  <c r="R202"/>
  <c r="P202"/>
  <c r="BI196"/>
  <c r="BH196"/>
  <c r="BG196"/>
  <c r="BF196"/>
  <c r="T196"/>
  <c r="R196"/>
  <c r="P196"/>
  <c r="BI187"/>
  <c r="BH187"/>
  <c r="BG187"/>
  <c r="BF187"/>
  <c r="T187"/>
  <c r="R187"/>
  <c r="P187"/>
  <c r="BI176"/>
  <c r="BH176"/>
  <c r="BG176"/>
  <c r="BF176"/>
  <c r="T176"/>
  <c r="R176"/>
  <c r="P176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2"/>
  <c r="BH152"/>
  <c r="BG152"/>
  <c r="BF152"/>
  <c r="T152"/>
  <c r="R152"/>
  <c r="P152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J129"/>
  <c r="J128"/>
  <c r="F126"/>
  <c r="E124"/>
  <c r="J94"/>
  <c r="J93"/>
  <c r="F91"/>
  <c r="E89"/>
  <c r="J20"/>
  <c r="E20"/>
  <c r="F94"/>
  <c r="J19"/>
  <c r="J17"/>
  <c r="E17"/>
  <c r="F128"/>
  <c r="J16"/>
  <c r="J14"/>
  <c r="J126"/>
  <c r="E7"/>
  <c r="E120"/>
  <c i="14" r="T504"/>
  <c r="R504"/>
  <c r="P504"/>
  <c r="BK504"/>
  <c r="J39"/>
  <c r="J38"/>
  <c i="1" r="AY110"/>
  <c i="14" r="J37"/>
  <c i="1" r="AX110"/>
  <c i="14" r="BI516"/>
  <c r="BH516"/>
  <c r="BG516"/>
  <c r="BF516"/>
  <c r="T516"/>
  <c r="T515"/>
  <c r="R516"/>
  <c r="R515"/>
  <c r="P516"/>
  <c r="P515"/>
  <c r="BI505"/>
  <c r="BH505"/>
  <c r="BG505"/>
  <c r="BF505"/>
  <c r="T505"/>
  <c r="R505"/>
  <c r="P505"/>
  <c r="BI497"/>
  <c r="BH497"/>
  <c r="BG497"/>
  <c r="BF497"/>
  <c r="T497"/>
  <c r="R497"/>
  <c r="P497"/>
  <c r="BI492"/>
  <c r="BH492"/>
  <c r="BG492"/>
  <c r="BF492"/>
  <c r="T492"/>
  <c r="R492"/>
  <c r="P492"/>
  <c r="BI487"/>
  <c r="BH487"/>
  <c r="BG487"/>
  <c r="BF487"/>
  <c r="T487"/>
  <c r="R487"/>
  <c r="P487"/>
  <c r="BI480"/>
  <c r="BH480"/>
  <c r="BG480"/>
  <c r="BF480"/>
  <c r="T480"/>
  <c r="T479"/>
  <c r="R480"/>
  <c r="R479"/>
  <c r="P480"/>
  <c r="P479"/>
  <c r="BI473"/>
  <c r="BH473"/>
  <c r="BG473"/>
  <c r="BF473"/>
  <c r="T473"/>
  <c r="R473"/>
  <c r="P473"/>
  <c r="BI467"/>
  <c r="BH467"/>
  <c r="BG467"/>
  <c r="BF467"/>
  <c r="T467"/>
  <c r="R467"/>
  <c r="P467"/>
  <c r="BI461"/>
  <c r="BH461"/>
  <c r="BG461"/>
  <c r="BF461"/>
  <c r="T461"/>
  <c r="R461"/>
  <c r="P461"/>
  <c r="BI455"/>
  <c r="BH455"/>
  <c r="BG455"/>
  <c r="BF455"/>
  <c r="T455"/>
  <c r="R455"/>
  <c r="P455"/>
  <c r="BI446"/>
  <c r="BH446"/>
  <c r="BG446"/>
  <c r="BF446"/>
  <c r="T446"/>
  <c r="R446"/>
  <c r="P446"/>
  <c r="BI440"/>
  <c r="BH440"/>
  <c r="BG440"/>
  <c r="BF440"/>
  <c r="T440"/>
  <c r="R440"/>
  <c r="P440"/>
  <c r="BI434"/>
  <c r="BH434"/>
  <c r="BG434"/>
  <c r="BF434"/>
  <c r="T434"/>
  <c r="R434"/>
  <c r="P434"/>
  <c r="BI429"/>
  <c r="BH429"/>
  <c r="BG429"/>
  <c r="BF429"/>
  <c r="T429"/>
  <c r="R429"/>
  <c r="P429"/>
  <c r="BI423"/>
  <c r="BH423"/>
  <c r="BG423"/>
  <c r="BF423"/>
  <c r="T423"/>
  <c r="R423"/>
  <c r="P423"/>
  <c r="BI416"/>
  <c r="BH416"/>
  <c r="BG416"/>
  <c r="BF416"/>
  <c r="T416"/>
  <c r="R416"/>
  <c r="P416"/>
  <c r="BI411"/>
  <c r="BH411"/>
  <c r="BG411"/>
  <c r="BF411"/>
  <c r="T411"/>
  <c r="R411"/>
  <c r="P411"/>
  <c r="BI404"/>
  <c r="BH404"/>
  <c r="BG404"/>
  <c r="BF404"/>
  <c r="T404"/>
  <c r="R404"/>
  <c r="P404"/>
  <c r="BI399"/>
  <c r="BH399"/>
  <c r="BG399"/>
  <c r="BF399"/>
  <c r="T399"/>
  <c r="R399"/>
  <c r="P399"/>
  <c r="BI393"/>
  <c r="BH393"/>
  <c r="BG393"/>
  <c r="BF393"/>
  <c r="T393"/>
  <c r="R393"/>
  <c r="P393"/>
  <c r="BI387"/>
  <c r="BH387"/>
  <c r="BG387"/>
  <c r="BF387"/>
  <c r="T387"/>
  <c r="R387"/>
  <c r="P387"/>
  <c r="BI380"/>
  <c r="BH380"/>
  <c r="BG380"/>
  <c r="BF380"/>
  <c r="T380"/>
  <c r="R380"/>
  <c r="P380"/>
  <c r="BI375"/>
  <c r="BH375"/>
  <c r="BG375"/>
  <c r="BF375"/>
  <c r="T375"/>
  <c r="R375"/>
  <c r="P375"/>
  <c r="BI368"/>
  <c r="BH368"/>
  <c r="BG368"/>
  <c r="BF368"/>
  <c r="T368"/>
  <c r="R368"/>
  <c r="P368"/>
  <c r="BI360"/>
  <c r="BH360"/>
  <c r="BG360"/>
  <c r="BF360"/>
  <c r="T360"/>
  <c r="R360"/>
  <c r="P360"/>
  <c r="BI353"/>
  <c r="BH353"/>
  <c r="BG353"/>
  <c r="BF353"/>
  <c r="T353"/>
  <c r="R353"/>
  <c r="P353"/>
  <c r="BI344"/>
  <c r="BH344"/>
  <c r="BG344"/>
  <c r="BF344"/>
  <c r="T344"/>
  <c r="R344"/>
  <c r="P344"/>
  <c r="BI338"/>
  <c r="BH338"/>
  <c r="BG338"/>
  <c r="BF338"/>
  <c r="T338"/>
  <c r="R338"/>
  <c r="P338"/>
  <c r="BI330"/>
  <c r="BH330"/>
  <c r="BG330"/>
  <c r="BF330"/>
  <c r="T330"/>
  <c r="R330"/>
  <c r="P330"/>
  <c r="BI325"/>
  <c r="BH325"/>
  <c r="BG325"/>
  <c r="BF325"/>
  <c r="T325"/>
  <c r="R325"/>
  <c r="P325"/>
  <c r="BI319"/>
  <c r="BH319"/>
  <c r="BG319"/>
  <c r="BF319"/>
  <c r="T319"/>
  <c r="R319"/>
  <c r="P319"/>
  <c r="BI314"/>
  <c r="BH314"/>
  <c r="BG314"/>
  <c r="BF314"/>
  <c r="T314"/>
  <c r="R314"/>
  <c r="P314"/>
  <c r="BI308"/>
  <c r="BH308"/>
  <c r="BG308"/>
  <c r="BF308"/>
  <c r="T308"/>
  <c r="R308"/>
  <c r="P308"/>
  <c r="BI302"/>
  <c r="BH302"/>
  <c r="BG302"/>
  <c r="BF302"/>
  <c r="T302"/>
  <c r="R302"/>
  <c r="P302"/>
  <c r="BI294"/>
  <c r="BH294"/>
  <c r="BG294"/>
  <c r="BF294"/>
  <c r="T294"/>
  <c r="R294"/>
  <c r="P294"/>
  <c r="BI288"/>
  <c r="BH288"/>
  <c r="BG288"/>
  <c r="BF288"/>
  <c r="T288"/>
  <c r="R288"/>
  <c r="P288"/>
  <c r="BI277"/>
  <c r="BH277"/>
  <c r="BG277"/>
  <c r="BF277"/>
  <c r="T277"/>
  <c r="R277"/>
  <c r="P277"/>
  <c r="BI271"/>
  <c r="BH271"/>
  <c r="BG271"/>
  <c r="BF271"/>
  <c r="T271"/>
  <c r="R271"/>
  <c r="P271"/>
  <c r="BI260"/>
  <c r="BH260"/>
  <c r="BG260"/>
  <c r="BF260"/>
  <c r="T260"/>
  <c r="R260"/>
  <c r="P260"/>
  <c r="BI254"/>
  <c r="BH254"/>
  <c r="BG254"/>
  <c r="BF254"/>
  <c r="T254"/>
  <c r="R254"/>
  <c r="P254"/>
  <c r="BI245"/>
  <c r="BH245"/>
  <c r="BG245"/>
  <c r="BF245"/>
  <c r="T245"/>
  <c r="R245"/>
  <c r="P245"/>
  <c r="BI239"/>
  <c r="BH239"/>
  <c r="BG239"/>
  <c r="BF239"/>
  <c r="T239"/>
  <c r="R239"/>
  <c r="P239"/>
  <c r="BI227"/>
  <c r="BH227"/>
  <c r="BG227"/>
  <c r="BF227"/>
  <c r="T227"/>
  <c r="R227"/>
  <c r="P227"/>
  <c r="BI221"/>
  <c r="BH221"/>
  <c r="BG221"/>
  <c r="BF221"/>
  <c r="T221"/>
  <c r="R221"/>
  <c r="P221"/>
  <c r="BI215"/>
  <c r="BH215"/>
  <c r="BG215"/>
  <c r="BF215"/>
  <c r="T215"/>
  <c r="R215"/>
  <c r="P215"/>
  <c r="BI209"/>
  <c r="BH209"/>
  <c r="BG209"/>
  <c r="BF209"/>
  <c r="T209"/>
  <c r="R209"/>
  <c r="P209"/>
  <c r="BI201"/>
  <c r="BH201"/>
  <c r="BG201"/>
  <c r="BF201"/>
  <c r="T201"/>
  <c r="R201"/>
  <c r="P201"/>
  <c r="BI195"/>
  <c r="BH195"/>
  <c r="BG195"/>
  <c r="BF195"/>
  <c r="T195"/>
  <c r="R195"/>
  <c r="P195"/>
  <c r="BI189"/>
  <c r="BH189"/>
  <c r="BG189"/>
  <c r="BF189"/>
  <c r="T189"/>
  <c r="R189"/>
  <c r="P189"/>
  <c r="BI183"/>
  <c r="BH183"/>
  <c r="BG183"/>
  <c r="BF183"/>
  <c r="T183"/>
  <c r="R183"/>
  <c r="P183"/>
  <c r="BI177"/>
  <c r="BH177"/>
  <c r="BG177"/>
  <c r="BF177"/>
  <c r="T177"/>
  <c r="R177"/>
  <c r="P177"/>
  <c r="BI170"/>
  <c r="BH170"/>
  <c r="BG170"/>
  <c r="BF170"/>
  <c r="T170"/>
  <c r="R170"/>
  <c r="P170"/>
  <c r="BI160"/>
  <c r="BH160"/>
  <c r="BG160"/>
  <c r="BF160"/>
  <c r="T160"/>
  <c r="R160"/>
  <c r="P160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J126"/>
  <c r="J125"/>
  <c r="F123"/>
  <c r="E121"/>
  <c r="J94"/>
  <c r="J93"/>
  <c r="F91"/>
  <c r="E89"/>
  <c r="J20"/>
  <c r="E20"/>
  <c r="F126"/>
  <c r="J19"/>
  <c r="J17"/>
  <c r="E17"/>
  <c r="F125"/>
  <c r="J16"/>
  <c r="J14"/>
  <c r="J123"/>
  <c r="E7"/>
  <c r="E117"/>
  <c i="13" r="J39"/>
  <c r="J38"/>
  <c i="1" r="AY109"/>
  <c i="13" r="J37"/>
  <c i="1" r="AX109"/>
  <c i="13" r="BI327"/>
  <c r="BH327"/>
  <c r="BG327"/>
  <c r="BF327"/>
  <c r="T327"/>
  <c r="T326"/>
  <c r="R327"/>
  <c r="R326"/>
  <c r="P327"/>
  <c r="P326"/>
  <c r="BI316"/>
  <c r="BH316"/>
  <c r="BG316"/>
  <c r="BF316"/>
  <c r="T316"/>
  <c r="T315"/>
  <c r="R316"/>
  <c r="R315"/>
  <c r="P316"/>
  <c r="P315"/>
  <c r="BI309"/>
  <c r="BH309"/>
  <c r="BG309"/>
  <c r="BF309"/>
  <c r="T309"/>
  <c r="T308"/>
  <c r="R309"/>
  <c r="R308"/>
  <c r="P309"/>
  <c r="P308"/>
  <c r="BI302"/>
  <c r="BH302"/>
  <c r="BG302"/>
  <c r="BF302"/>
  <c r="T302"/>
  <c r="R302"/>
  <c r="P302"/>
  <c r="BI294"/>
  <c r="BH294"/>
  <c r="BG294"/>
  <c r="BF294"/>
  <c r="T294"/>
  <c r="R294"/>
  <c r="P294"/>
  <c r="BI289"/>
  <c r="BH289"/>
  <c r="BG289"/>
  <c r="BF289"/>
  <c r="T289"/>
  <c r="R289"/>
  <c r="P289"/>
  <c r="BI281"/>
  <c r="BH281"/>
  <c r="BG281"/>
  <c r="BF281"/>
  <c r="T281"/>
  <c r="R281"/>
  <c r="P281"/>
  <c r="BI276"/>
  <c r="BH276"/>
  <c r="BG276"/>
  <c r="BF276"/>
  <c r="T276"/>
  <c r="R276"/>
  <c r="P276"/>
  <c r="BI270"/>
  <c r="BH270"/>
  <c r="BG270"/>
  <c r="BF270"/>
  <c r="T270"/>
  <c r="R270"/>
  <c r="P270"/>
  <c r="BI264"/>
  <c r="BH264"/>
  <c r="BG264"/>
  <c r="BF264"/>
  <c r="T264"/>
  <c r="R264"/>
  <c r="P264"/>
  <c r="BI258"/>
  <c r="BH258"/>
  <c r="BG258"/>
  <c r="BF258"/>
  <c r="T258"/>
  <c r="R258"/>
  <c r="P258"/>
  <c r="BI249"/>
  <c r="BH249"/>
  <c r="BG249"/>
  <c r="BF249"/>
  <c r="T249"/>
  <c r="R249"/>
  <c r="P249"/>
  <c r="BI241"/>
  <c r="BH241"/>
  <c r="BG241"/>
  <c r="BF241"/>
  <c r="T241"/>
  <c r="R241"/>
  <c r="P241"/>
  <c r="BI235"/>
  <c r="BH235"/>
  <c r="BG235"/>
  <c r="BF235"/>
  <c r="T235"/>
  <c r="R235"/>
  <c r="P235"/>
  <c r="BI228"/>
  <c r="BH228"/>
  <c r="BG228"/>
  <c r="BF228"/>
  <c r="T228"/>
  <c r="R228"/>
  <c r="P228"/>
  <c r="BI222"/>
  <c r="BH222"/>
  <c r="BG222"/>
  <c r="BF222"/>
  <c r="T222"/>
  <c r="R222"/>
  <c r="P222"/>
  <c r="BI210"/>
  <c r="BH210"/>
  <c r="BG210"/>
  <c r="BF210"/>
  <c r="T210"/>
  <c r="R210"/>
  <c r="P210"/>
  <c r="BI204"/>
  <c r="BH204"/>
  <c r="BG204"/>
  <c r="BF204"/>
  <c r="T204"/>
  <c r="R204"/>
  <c r="P204"/>
  <c r="BI198"/>
  <c r="BH198"/>
  <c r="BG198"/>
  <c r="BF198"/>
  <c r="T198"/>
  <c r="R198"/>
  <c r="P198"/>
  <c r="BI192"/>
  <c r="BH192"/>
  <c r="BG192"/>
  <c r="BF192"/>
  <c r="T192"/>
  <c r="R192"/>
  <c r="P192"/>
  <c r="BI186"/>
  <c r="BH186"/>
  <c r="BG186"/>
  <c r="BF186"/>
  <c r="T186"/>
  <c r="R186"/>
  <c r="P186"/>
  <c r="BI180"/>
  <c r="BH180"/>
  <c r="BG180"/>
  <c r="BF180"/>
  <c r="T180"/>
  <c r="R180"/>
  <c r="P180"/>
  <c r="BI174"/>
  <c r="BH174"/>
  <c r="BG174"/>
  <c r="BF174"/>
  <c r="T174"/>
  <c r="R174"/>
  <c r="P174"/>
  <c r="BI168"/>
  <c r="BH168"/>
  <c r="BG168"/>
  <c r="BF168"/>
  <c r="T168"/>
  <c r="R168"/>
  <c r="P168"/>
  <c r="BI160"/>
  <c r="BH160"/>
  <c r="BG160"/>
  <c r="BF160"/>
  <c r="T160"/>
  <c r="R160"/>
  <c r="P160"/>
  <c r="BI155"/>
  <c r="BH155"/>
  <c r="BG155"/>
  <c r="BF155"/>
  <c r="T155"/>
  <c r="R155"/>
  <c r="P155"/>
  <c r="BI149"/>
  <c r="BH149"/>
  <c r="BG149"/>
  <c r="BF149"/>
  <c r="T149"/>
  <c r="R149"/>
  <c r="P149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J122"/>
  <c r="J121"/>
  <c r="F119"/>
  <c r="E117"/>
  <c r="J94"/>
  <c r="J93"/>
  <c r="F91"/>
  <c r="E89"/>
  <c r="J20"/>
  <c r="E20"/>
  <c r="F122"/>
  <c r="J19"/>
  <c r="J17"/>
  <c r="E17"/>
  <c r="F121"/>
  <c r="J16"/>
  <c r="J14"/>
  <c r="J119"/>
  <c r="E7"/>
  <c r="E113"/>
  <c i="12" r="T296"/>
  <c r="R296"/>
  <c r="P296"/>
  <c r="BK296"/>
  <c r="J39"/>
  <c r="J38"/>
  <c i="1" r="AY108"/>
  <c i="12" r="J37"/>
  <c i="1" r="AX108"/>
  <c i="12" r="BI306"/>
  <c r="BH306"/>
  <c r="BG306"/>
  <c r="BF306"/>
  <c r="T306"/>
  <c r="T305"/>
  <c r="R306"/>
  <c r="R305"/>
  <c r="P306"/>
  <c r="P305"/>
  <c r="BI297"/>
  <c r="BH297"/>
  <c r="BG297"/>
  <c r="BF297"/>
  <c r="T297"/>
  <c r="R297"/>
  <c r="P297"/>
  <c r="BI290"/>
  <c r="BH290"/>
  <c r="BG290"/>
  <c r="BF290"/>
  <c r="T290"/>
  <c r="R290"/>
  <c r="P290"/>
  <c r="BI282"/>
  <c r="BH282"/>
  <c r="BG282"/>
  <c r="BF282"/>
  <c r="T282"/>
  <c r="R282"/>
  <c r="P282"/>
  <c r="BI277"/>
  <c r="BH277"/>
  <c r="BG277"/>
  <c r="BF277"/>
  <c r="T277"/>
  <c r="R277"/>
  <c r="P277"/>
  <c r="BI269"/>
  <c r="BH269"/>
  <c r="BG269"/>
  <c r="BF269"/>
  <c r="T269"/>
  <c r="R269"/>
  <c r="P269"/>
  <c r="BI264"/>
  <c r="BH264"/>
  <c r="BG264"/>
  <c r="BF264"/>
  <c r="T264"/>
  <c r="R264"/>
  <c r="P264"/>
  <c r="BI258"/>
  <c r="BH258"/>
  <c r="BG258"/>
  <c r="BF258"/>
  <c r="T258"/>
  <c r="R258"/>
  <c r="P258"/>
  <c r="BI252"/>
  <c r="BH252"/>
  <c r="BG252"/>
  <c r="BF252"/>
  <c r="T252"/>
  <c r="R252"/>
  <c r="P252"/>
  <c r="BI246"/>
  <c r="BH246"/>
  <c r="BG246"/>
  <c r="BF246"/>
  <c r="T246"/>
  <c r="R246"/>
  <c r="P246"/>
  <c r="BI237"/>
  <c r="BH237"/>
  <c r="BG237"/>
  <c r="BF237"/>
  <c r="T237"/>
  <c r="R237"/>
  <c r="P237"/>
  <c r="BI229"/>
  <c r="BH229"/>
  <c r="BG229"/>
  <c r="BF229"/>
  <c r="T229"/>
  <c r="R229"/>
  <c r="P229"/>
  <c r="BI223"/>
  <c r="BH223"/>
  <c r="BG223"/>
  <c r="BF223"/>
  <c r="T223"/>
  <c r="R223"/>
  <c r="P223"/>
  <c r="BI216"/>
  <c r="BH216"/>
  <c r="BG216"/>
  <c r="BF216"/>
  <c r="T216"/>
  <c r="R216"/>
  <c r="P216"/>
  <c r="BI210"/>
  <c r="BH210"/>
  <c r="BG210"/>
  <c r="BF210"/>
  <c r="T210"/>
  <c r="R210"/>
  <c r="P210"/>
  <c r="BI198"/>
  <c r="BH198"/>
  <c r="BG198"/>
  <c r="BF198"/>
  <c r="T198"/>
  <c r="R198"/>
  <c r="P198"/>
  <c r="BI192"/>
  <c r="BH192"/>
  <c r="BG192"/>
  <c r="BF192"/>
  <c r="T192"/>
  <c r="R192"/>
  <c r="P192"/>
  <c r="BI186"/>
  <c r="BH186"/>
  <c r="BG186"/>
  <c r="BF186"/>
  <c r="T186"/>
  <c r="R186"/>
  <c r="P186"/>
  <c r="BI180"/>
  <c r="BH180"/>
  <c r="BG180"/>
  <c r="BF180"/>
  <c r="T180"/>
  <c r="R180"/>
  <c r="P180"/>
  <c r="BI174"/>
  <c r="BH174"/>
  <c r="BG174"/>
  <c r="BF174"/>
  <c r="T174"/>
  <c r="R174"/>
  <c r="P174"/>
  <c r="BI168"/>
  <c r="BH168"/>
  <c r="BG168"/>
  <c r="BF168"/>
  <c r="T168"/>
  <c r="R168"/>
  <c r="P168"/>
  <c r="BI162"/>
  <c r="BH162"/>
  <c r="BG162"/>
  <c r="BF162"/>
  <c r="T162"/>
  <c r="R162"/>
  <c r="P162"/>
  <c r="BI154"/>
  <c r="BH154"/>
  <c r="BG154"/>
  <c r="BF154"/>
  <c r="T154"/>
  <c r="R154"/>
  <c r="P154"/>
  <c r="BI149"/>
  <c r="BH149"/>
  <c r="BG149"/>
  <c r="BF149"/>
  <c r="T149"/>
  <c r="R149"/>
  <c r="P149"/>
  <c r="BI143"/>
  <c r="BH143"/>
  <c r="BG143"/>
  <c r="BF143"/>
  <c r="T143"/>
  <c r="R143"/>
  <c r="P143"/>
  <c r="BI137"/>
  <c r="BH137"/>
  <c r="BG137"/>
  <c r="BF137"/>
  <c r="T137"/>
  <c r="R137"/>
  <c r="P137"/>
  <c r="BI132"/>
  <c r="BH132"/>
  <c r="BG132"/>
  <c r="BF132"/>
  <c r="T132"/>
  <c r="R132"/>
  <c r="P132"/>
  <c r="BI127"/>
  <c r="BH127"/>
  <c r="BG127"/>
  <c r="BF127"/>
  <c r="T127"/>
  <c r="R127"/>
  <c r="P127"/>
  <c r="J121"/>
  <c r="J120"/>
  <c r="F118"/>
  <c r="E116"/>
  <c r="J94"/>
  <c r="J93"/>
  <c r="F91"/>
  <c r="E89"/>
  <c r="J20"/>
  <c r="E20"/>
  <c r="F121"/>
  <c r="J19"/>
  <c r="J17"/>
  <c r="E17"/>
  <c r="F120"/>
  <c r="J16"/>
  <c r="J14"/>
  <c r="J118"/>
  <c r="E7"/>
  <c r="E112"/>
  <c i="11" r="J297"/>
  <c r="J39"/>
  <c r="J38"/>
  <c i="1" r="AY107"/>
  <c i="11" r="J37"/>
  <c i="1" r="AX107"/>
  <c i="11" r="BI308"/>
  <c r="BH308"/>
  <c r="BG308"/>
  <c r="BF308"/>
  <c r="T308"/>
  <c r="T307"/>
  <c r="R308"/>
  <c r="R307"/>
  <c r="P308"/>
  <c r="P307"/>
  <c r="BI299"/>
  <c r="BH299"/>
  <c r="BG299"/>
  <c r="BF299"/>
  <c r="T299"/>
  <c r="T298"/>
  <c r="R299"/>
  <c r="R298"/>
  <c r="P299"/>
  <c r="P298"/>
  <c r="J101"/>
  <c r="BI291"/>
  <c r="BH291"/>
  <c r="BG291"/>
  <c r="BF291"/>
  <c r="T291"/>
  <c r="R291"/>
  <c r="P291"/>
  <c r="BI283"/>
  <c r="BH283"/>
  <c r="BG283"/>
  <c r="BF283"/>
  <c r="T283"/>
  <c r="R283"/>
  <c r="P283"/>
  <c r="BI278"/>
  <c r="BH278"/>
  <c r="BG278"/>
  <c r="BF278"/>
  <c r="T278"/>
  <c r="R278"/>
  <c r="P278"/>
  <c r="BI270"/>
  <c r="BH270"/>
  <c r="BG270"/>
  <c r="BF270"/>
  <c r="T270"/>
  <c r="R270"/>
  <c r="P270"/>
  <c r="BI265"/>
  <c r="BH265"/>
  <c r="BG265"/>
  <c r="BF265"/>
  <c r="T265"/>
  <c r="R265"/>
  <c r="P265"/>
  <c r="BI259"/>
  <c r="BH259"/>
  <c r="BG259"/>
  <c r="BF259"/>
  <c r="T259"/>
  <c r="R259"/>
  <c r="P259"/>
  <c r="BI253"/>
  <c r="BH253"/>
  <c r="BG253"/>
  <c r="BF253"/>
  <c r="T253"/>
  <c r="R253"/>
  <c r="P253"/>
  <c r="BI247"/>
  <c r="BH247"/>
  <c r="BG247"/>
  <c r="BF247"/>
  <c r="T247"/>
  <c r="R247"/>
  <c r="P247"/>
  <c r="BI238"/>
  <c r="BH238"/>
  <c r="BG238"/>
  <c r="BF238"/>
  <c r="T238"/>
  <c r="R238"/>
  <c r="P238"/>
  <c r="BI230"/>
  <c r="BH230"/>
  <c r="BG230"/>
  <c r="BF230"/>
  <c r="T230"/>
  <c r="R230"/>
  <c r="P230"/>
  <c r="BI224"/>
  <c r="BH224"/>
  <c r="BG224"/>
  <c r="BF224"/>
  <c r="T224"/>
  <c r="R224"/>
  <c r="P224"/>
  <c r="BI217"/>
  <c r="BH217"/>
  <c r="BG217"/>
  <c r="BF217"/>
  <c r="T217"/>
  <c r="R217"/>
  <c r="P217"/>
  <c r="BI211"/>
  <c r="BH211"/>
  <c r="BG211"/>
  <c r="BF211"/>
  <c r="T211"/>
  <c r="R211"/>
  <c r="P211"/>
  <c r="BI199"/>
  <c r="BH199"/>
  <c r="BG199"/>
  <c r="BF199"/>
  <c r="T199"/>
  <c r="R199"/>
  <c r="P199"/>
  <c r="BI193"/>
  <c r="BH193"/>
  <c r="BG193"/>
  <c r="BF193"/>
  <c r="T193"/>
  <c r="R193"/>
  <c r="P193"/>
  <c r="BI187"/>
  <c r="BH187"/>
  <c r="BG187"/>
  <c r="BF187"/>
  <c r="T187"/>
  <c r="R187"/>
  <c r="P187"/>
  <c r="BI181"/>
  <c r="BH181"/>
  <c r="BG181"/>
  <c r="BF181"/>
  <c r="T181"/>
  <c r="R181"/>
  <c r="P181"/>
  <c r="BI175"/>
  <c r="BH175"/>
  <c r="BG175"/>
  <c r="BF175"/>
  <c r="T175"/>
  <c r="R175"/>
  <c r="P175"/>
  <c r="BI169"/>
  <c r="BH169"/>
  <c r="BG169"/>
  <c r="BF169"/>
  <c r="T169"/>
  <c r="R169"/>
  <c r="P169"/>
  <c r="BI163"/>
  <c r="BH163"/>
  <c r="BG163"/>
  <c r="BF163"/>
  <c r="T163"/>
  <c r="R163"/>
  <c r="P163"/>
  <c r="BI155"/>
  <c r="BH155"/>
  <c r="BG155"/>
  <c r="BF155"/>
  <c r="T155"/>
  <c r="R155"/>
  <c r="P155"/>
  <c r="BI150"/>
  <c r="BH150"/>
  <c r="BG150"/>
  <c r="BF150"/>
  <c r="T150"/>
  <c r="R150"/>
  <c r="P150"/>
  <c r="BI144"/>
  <c r="BH144"/>
  <c r="BG144"/>
  <c r="BF144"/>
  <c r="T144"/>
  <c r="R144"/>
  <c r="P144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J122"/>
  <c r="J121"/>
  <c r="F119"/>
  <c r="E117"/>
  <c r="J94"/>
  <c r="J93"/>
  <c r="F91"/>
  <c r="E89"/>
  <c r="J20"/>
  <c r="E20"/>
  <c r="F122"/>
  <c r="J19"/>
  <c r="J17"/>
  <c r="E17"/>
  <c r="F121"/>
  <c r="J16"/>
  <c r="J14"/>
  <c r="J119"/>
  <c r="E7"/>
  <c r="E113"/>
  <c i="10" r="J39"/>
  <c r="J38"/>
  <c i="1" r="AY105"/>
  <c i="10" r="J37"/>
  <c i="1" r="AX105"/>
  <c i="10"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J122"/>
  <c r="J121"/>
  <c r="F119"/>
  <c r="E117"/>
  <c r="J94"/>
  <c r="J93"/>
  <c r="F91"/>
  <c r="E89"/>
  <c r="J20"/>
  <c r="E20"/>
  <c r="F122"/>
  <c r="J19"/>
  <c r="J17"/>
  <c r="E17"/>
  <c r="F93"/>
  <c r="J16"/>
  <c r="J14"/>
  <c r="J119"/>
  <c r="E7"/>
  <c r="E113"/>
  <c i="9" r="J39"/>
  <c r="J38"/>
  <c i="1" r="AY104"/>
  <c i="9" r="J37"/>
  <c i="1" r="AX104"/>
  <c i="9"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J122"/>
  <c r="J121"/>
  <c r="F119"/>
  <c r="E117"/>
  <c r="J94"/>
  <c r="J93"/>
  <c r="F91"/>
  <c r="E89"/>
  <c r="J20"/>
  <c r="E20"/>
  <c r="F122"/>
  <c r="J19"/>
  <c r="J17"/>
  <c r="E17"/>
  <c r="F121"/>
  <c r="J16"/>
  <c r="J14"/>
  <c r="J91"/>
  <c r="E7"/>
  <c r="E113"/>
  <c i="8" r="J41"/>
  <c r="J40"/>
  <c i="1" r="AY103"/>
  <c i="8" r="J39"/>
  <c i="1" r="AX103"/>
  <c i="8" r="BI267"/>
  <c r="BH267"/>
  <c r="BG267"/>
  <c r="BF267"/>
  <c r="T267"/>
  <c r="R267"/>
  <c r="P267"/>
  <c r="BI262"/>
  <c r="BH262"/>
  <c r="BG262"/>
  <c r="BF262"/>
  <c r="T262"/>
  <c r="R262"/>
  <c r="P262"/>
  <c r="BI253"/>
  <c r="BH253"/>
  <c r="BG253"/>
  <c r="BF253"/>
  <c r="T253"/>
  <c r="R253"/>
  <c r="P253"/>
  <c r="BI249"/>
  <c r="BH249"/>
  <c r="BG249"/>
  <c r="BF249"/>
  <c r="T249"/>
  <c r="T248"/>
  <c r="T247"/>
  <c r="R249"/>
  <c r="R248"/>
  <c r="R247"/>
  <c r="P249"/>
  <c r="P248"/>
  <c r="P247"/>
  <c r="BI242"/>
  <c r="BH242"/>
  <c r="BG242"/>
  <c r="BF242"/>
  <c r="T242"/>
  <c r="R242"/>
  <c r="P242"/>
  <c r="BI237"/>
  <c r="BH237"/>
  <c r="BG237"/>
  <c r="BF237"/>
  <c r="T237"/>
  <c r="R237"/>
  <c r="P237"/>
  <c r="BI231"/>
  <c r="BH231"/>
  <c r="BG231"/>
  <c r="BF231"/>
  <c r="T231"/>
  <c r="R231"/>
  <c r="P231"/>
  <c r="BI225"/>
  <c r="BH225"/>
  <c r="BG225"/>
  <c r="BF225"/>
  <c r="T225"/>
  <c r="R225"/>
  <c r="P225"/>
  <c r="BI219"/>
  <c r="BH219"/>
  <c r="BG219"/>
  <c r="BF219"/>
  <c r="T219"/>
  <c r="R219"/>
  <c r="P219"/>
  <c r="BI212"/>
  <c r="BH212"/>
  <c r="BG212"/>
  <c r="BF212"/>
  <c r="T212"/>
  <c r="R212"/>
  <c r="P212"/>
  <c r="BI206"/>
  <c r="BH206"/>
  <c r="BG206"/>
  <c r="BF206"/>
  <c r="T206"/>
  <c r="R206"/>
  <c r="P206"/>
  <c r="BI200"/>
  <c r="BH200"/>
  <c r="BG200"/>
  <c r="BF200"/>
  <c r="T200"/>
  <c r="R200"/>
  <c r="P200"/>
  <c r="BI192"/>
  <c r="BH192"/>
  <c r="BG192"/>
  <c r="BF192"/>
  <c r="T192"/>
  <c r="R192"/>
  <c r="P192"/>
  <c r="BI186"/>
  <c r="BH186"/>
  <c r="BG186"/>
  <c r="BF186"/>
  <c r="T186"/>
  <c r="R186"/>
  <c r="P186"/>
  <c r="BI178"/>
  <c r="BH178"/>
  <c r="BG178"/>
  <c r="BF178"/>
  <c r="T178"/>
  <c r="R178"/>
  <c r="P178"/>
  <c r="BI172"/>
  <c r="BH172"/>
  <c r="BG172"/>
  <c r="BF172"/>
  <c r="T172"/>
  <c r="R172"/>
  <c r="P172"/>
  <c r="BI165"/>
  <c r="BH165"/>
  <c r="BG165"/>
  <c r="BF165"/>
  <c r="T165"/>
  <c r="R165"/>
  <c r="P165"/>
  <c r="BI159"/>
  <c r="BH159"/>
  <c r="BG159"/>
  <c r="BF159"/>
  <c r="T159"/>
  <c r="R159"/>
  <c r="P159"/>
  <c r="BI152"/>
  <c r="BH152"/>
  <c r="BG152"/>
  <c r="BF152"/>
  <c r="T152"/>
  <c r="R152"/>
  <c r="P152"/>
  <c r="BI145"/>
  <c r="BH145"/>
  <c r="BG145"/>
  <c r="BF145"/>
  <c r="T145"/>
  <c r="R145"/>
  <c r="P145"/>
  <c r="BI139"/>
  <c r="BH139"/>
  <c r="BG139"/>
  <c r="BF139"/>
  <c r="T139"/>
  <c r="R139"/>
  <c r="P139"/>
  <c r="BI133"/>
  <c r="BH133"/>
  <c r="BG133"/>
  <c r="BF133"/>
  <c r="T133"/>
  <c r="R133"/>
  <c r="P133"/>
  <c r="J127"/>
  <c r="J126"/>
  <c r="F124"/>
  <c r="E122"/>
  <c r="J96"/>
  <c r="J95"/>
  <c r="F93"/>
  <c r="E91"/>
  <c r="J22"/>
  <c r="E22"/>
  <c r="F96"/>
  <c r="J21"/>
  <c r="J19"/>
  <c r="E19"/>
  <c r="F126"/>
  <c r="J18"/>
  <c r="J16"/>
  <c r="J93"/>
  <c r="E7"/>
  <c r="E116"/>
  <c i="7" r="J41"/>
  <c r="J40"/>
  <c i="1" r="AY102"/>
  <c i="7" r="J39"/>
  <c i="1" r="AX102"/>
  <c i="7" r="BI267"/>
  <c r="BH267"/>
  <c r="BG267"/>
  <c r="BF267"/>
  <c r="T267"/>
  <c r="R267"/>
  <c r="P267"/>
  <c r="BI262"/>
  <c r="BH262"/>
  <c r="BG262"/>
  <c r="BF262"/>
  <c r="T262"/>
  <c r="R262"/>
  <c r="P262"/>
  <c r="BI253"/>
  <c r="BH253"/>
  <c r="BG253"/>
  <c r="BF253"/>
  <c r="T253"/>
  <c r="R253"/>
  <c r="P253"/>
  <c r="BI249"/>
  <c r="BH249"/>
  <c r="BG249"/>
  <c r="BF249"/>
  <c r="T249"/>
  <c r="T248"/>
  <c r="T247"/>
  <c r="R249"/>
  <c r="R248"/>
  <c r="R247"/>
  <c r="P249"/>
  <c r="P248"/>
  <c r="P247"/>
  <c r="BI242"/>
  <c r="BH242"/>
  <c r="BG242"/>
  <c r="BF242"/>
  <c r="T242"/>
  <c r="R242"/>
  <c r="P242"/>
  <c r="BI237"/>
  <c r="BH237"/>
  <c r="BG237"/>
  <c r="BF237"/>
  <c r="T237"/>
  <c r="R237"/>
  <c r="P237"/>
  <c r="BI231"/>
  <c r="BH231"/>
  <c r="BG231"/>
  <c r="BF231"/>
  <c r="T231"/>
  <c r="R231"/>
  <c r="P231"/>
  <c r="BI225"/>
  <c r="BH225"/>
  <c r="BG225"/>
  <c r="BF225"/>
  <c r="T225"/>
  <c r="R225"/>
  <c r="P225"/>
  <c r="BI219"/>
  <c r="BH219"/>
  <c r="BG219"/>
  <c r="BF219"/>
  <c r="T219"/>
  <c r="R219"/>
  <c r="P219"/>
  <c r="BI212"/>
  <c r="BH212"/>
  <c r="BG212"/>
  <c r="BF212"/>
  <c r="T212"/>
  <c r="R212"/>
  <c r="P212"/>
  <c r="BI206"/>
  <c r="BH206"/>
  <c r="BG206"/>
  <c r="BF206"/>
  <c r="T206"/>
  <c r="R206"/>
  <c r="P206"/>
  <c r="BI200"/>
  <c r="BH200"/>
  <c r="BG200"/>
  <c r="BF200"/>
  <c r="T200"/>
  <c r="R200"/>
  <c r="P200"/>
  <c r="BI192"/>
  <c r="BH192"/>
  <c r="BG192"/>
  <c r="BF192"/>
  <c r="T192"/>
  <c r="R192"/>
  <c r="P192"/>
  <c r="BI186"/>
  <c r="BH186"/>
  <c r="BG186"/>
  <c r="BF186"/>
  <c r="T186"/>
  <c r="R186"/>
  <c r="P186"/>
  <c r="BI178"/>
  <c r="BH178"/>
  <c r="BG178"/>
  <c r="BF178"/>
  <c r="T178"/>
  <c r="R178"/>
  <c r="P178"/>
  <c r="BI172"/>
  <c r="BH172"/>
  <c r="BG172"/>
  <c r="BF172"/>
  <c r="T172"/>
  <c r="R172"/>
  <c r="P172"/>
  <c r="BI165"/>
  <c r="BH165"/>
  <c r="BG165"/>
  <c r="BF165"/>
  <c r="T165"/>
  <c r="R165"/>
  <c r="P165"/>
  <c r="BI159"/>
  <c r="BH159"/>
  <c r="BG159"/>
  <c r="BF159"/>
  <c r="T159"/>
  <c r="R159"/>
  <c r="P159"/>
  <c r="BI152"/>
  <c r="BH152"/>
  <c r="BG152"/>
  <c r="BF152"/>
  <c r="T152"/>
  <c r="R152"/>
  <c r="P152"/>
  <c r="BI145"/>
  <c r="BH145"/>
  <c r="BG145"/>
  <c r="BF145"/>
  <c r="T145"/>
  <c r="R145"/>
  <c r="P145"/>
  <c r="BI139"/>
  <c r="BH139"/>
  <c r="BG139"/>
  <c r="BF139"/>
  <c r="T139"/>
  <c r="R139"/>
  <c r="P139"/>
  <c r="BI133"/>
  <c r="BH133"/>
  <c r="BG133"/>
  <c r="BF133"/>
  <c r="T133"/>
  <c r="R133"/>
  <c r="P133"/>
  <c r="J127"/>
  <c r="J126"/>
  <c r="F124"/>
  <c r="E122"/>
  <c r="J96"/>
  <c r="J95"/>
  <c r="F93"/>
  <c r="E91"/>
  <c r="J22"/>
  <c r="E22"/>
  <c r="F127"/>
  <c r="J21"/>
  <c r="J19"/>
  <c r="E19"/>
  <c r="F126"/>
  <c r="J18"/>
  <c r="J16"/>
  <c r="J93"/>
  <c r="E7"/>
  <c r="E116"/>
  <c i="6" r="J41"/>
  <c r="J40"/>
  <c i="1" r="AY101"/>
  <c i="6" r="J39"/>
  <c i="1" r="AX101"/>
  <c i="6" r="BI262"/>
  <c r="BH262"/>
  <c r="BG262"/>
  <c r="BF262"/>
  <c r="T262"/>
  <c r="R262"/>
  <c r="P262"/>
  <c r="BI257"/>
  <c r="BH257"/>
  <c r="BG257"/>
  <c r="BF257"/>
  <c r="T257"/>
  <c r="R257"/>
  <c r="P257"/>
  <c r="BI248"/>
  <c r="BH248"/>
  <c r="BG248"/>
  <c r="BF248"/>
  <c r="T248"/>
  <c r="R248"/>
  <c r="P248"/>
  <c r="BI244"/>
  <c r="BH244"/>
  <c r="BG244"/>
  <c r="BF244"/>
  <c r="T244"/>
  <c r="T243"/>
  <c r="T242"/>
  <c r="R244"/>
  <c r="R243"/>
  <c r="R242"/>
  <c r="P244"/>
  <c r="P243"/>
  <c r="P242"/>
  <c r="BI237"/>
  <c r="BH237"/>
  <c r="BG237"/>
  <c r="BF237"/>
  <c r="T237"/>
  <c r="R237"/>
  <c r="P237"/>
  <c r="BI232"/>
  <c r="BH232"/>
  <c r="BG232"/>
  <c r="BF232"/>
  <c r="T232"/>
  <c r="R232"/>
  <c r="P232"/>
  <c r="BI226"/>
  <c r="BH226"/>
  <c r="BG226"/>
  <c r="BF226"/>
  <c r="T226"/>
  <c r="R226"/>
  <c r="P226"/>
  <c r="BI220"/>
  <c r="BH220"/>
  <c r="BG220"/>
  <c r="BF220"/>
  <c r="T220"/>
  <c r="R220"/>
  <c r="P220"/>
  <c r="BI214"/>
  <c r="BH214"/>
  <c r="BG214"/>
  <c r="BF214"/>
  <c r="T214"/>
  <c r="R214"/>
  <c r="P214"/>
  <c r="BI207"/>
  <c r="BH207"/>
  <c r="BG207"/>
  <c r="BF207"/>
  <c r="T207"/>
  <c r="R207"/>
  <c r="P207"/>
  <c r="BI201"/>
  <c r="BH201"/>
  <c r="BG201"/>
  <c r="BF201"/>
  <c r="T201"/>
  <c r="R201"/>
  <c r="P201"/>
  <c r="BI195"/>
  <c r="BH195"/>
  <c r="BG195"/>
  <c r="BF195"/>
  <c r="T195"/>
  <c r="R195"/>
  <c r="P195"/>
  <c r="BI187"/>
  <c r="BH187"/>
  <c r="BG187"/>
  <c r="BF187"/>
  <c r="T187"/>
  <c r="R187"/>
  <c r="P187"/>
  <c r="BI179"/>
  <c r="BH179"/>
  <c r="BG179"/>
  <c r="BF179"/>
  <c r="T179"/>
  <c r="R179"/>
  <c r="P179"/>
  <c r="BI172"/>
  <c r="BH172"/>
  <c r="BG172"/>
  <c r="BF172"/>
  <c r="T172"/>
  <c r="R172"/>
  <c r="P172"/>
  <c r="BI165"/>
  <c r="BH165"/>
  <c r="BG165"/>
  <c r="BF165"/>
  <c r="T165"/>
  <c r="R165"/>
  <c r="P165"/>
  <c r="BI159"/>
  <c r="BH159"/>
  <c r="BG159"/>
  <c r="BF159"/>
  <c r="T159"/>
  <c r="R159"/>
  <c r="P159"/>
  <c r="BI152"/>
  <c r="BH152"/>
  <c r="BG152"/>
  <c r="BF152"/>
  <c r="T152"/>
  <c r="R152"/>
  <c r="P152"/>
  <c r="BI145"/>
  <c r="BH145"/>
  <c r="BG145"/>
  <c r="BF145"/>
  <c r="T145"/>
  <c r="R145"/>
  <c r="P145"/>
  <c r="BI139"/>
  <c r="BH139"/>
  <c r="BG139"/>
  <c r="BF139"/>
  <c r="T139"/>
  <c r="R139"/>
  <c r="P139"/>
  <c r="BI133"/>
  <c r="BH133"/>
  <c r="BG133"/>
  <c r="BF133"/>
  <c r="T133"/>
  <c r="R133"/>
  <c r="P133"/>
  <c r="J127"/>
  <c r="J126"/>
  <c r="F124"/>
  <c r="E122"/>
  <c r="J96"/>
  <c r="J95"/>
  <c r="F93"/>
  <c r="E91"/>
  <c r="J22"/>
  <c r="E22"/>
  <c r="F96"/>
  <c r="J21"/>
  <c r="J19"/>
  <c r="E19"/>
  <c r="F126"/>
  <c r="J18"/>
  <c r="J16"/>
  <c r="J124"/>
  <c r="E7"/>
  <c r="E116"/>
  <c i="5" r="J39"/>
  <c r="J38"/>
  <c i="1" r="AY100"/>
  <c i="5" r="J37"/>
  <c i="1" r="AX100"/>
  <c i="5" r="BI260"/>
  <c r="BH260"/>
  <c r="BG260"/>
  <c r="BF260"/>
  <c r="T260"/>
  <c r="R260"/>
  <c r="P260"/>
  <c r="BI255"/>
  <c r="BH255"/>
  <c r="BG255"/>
  <c r="BF255"/>
  <c r="T255"/>
  <c r="R255"/>
  <c r="P255"/>
  <c r="BI249"/>
  <c r="BH249"/>
  <c r="BG249"/>
  <c r="BF249"/>
  <c r="T249"/>
  <c r="R249"/>
  <c r="P249"/>
  <c r="BI245"/>
  <c r="BH245"/>
  <c r="BG245"/>
  <c r="BF245"/>
  <c r="T245"/>
  <c r="T244"/>
  <c r="T243"/>
  <c r="R245"/>
  <c r="R244"/>
  <c r="R243"/>
  <c r="P245"/>
  <c r="P244"/>
  <c r="P243"/>
  <c r="BI238"/>
  <c r="BH238"/>
  <c r="BG238"/>
  <c r="BF238"/>
  <c r="T238"/>
  <c r="R238"/>
  <c r="P238"/>
  <c r="BI233"/>
  <c r="BH233"/>
  <c r="BG233"/>
  <c r="BF233"/>
  <c r="T233"/>
  <c r="R233"/>
  <c r="P233"/>
  <c r="BI227"/>
  <c r="BH227"/>
  <c r="BG227"/>
  <c r="BF227"/>
  <c r="T227"/>
  <c r="R227"/>
  <c r="P227"/>
  <c r="BI221"/>
  <c r="BH221"/>
  <c r="BG221"/>
  <c r="BF221"/>
  <c r="T221"/>
  <c r="R221"/>
  <c r="P221"/>
  <c r="BI215"/>
  <c r="BH215"/>
  <c r="BG215"/>
  <c r="BF215"/>
  <c r="T215"/>
  <c r="R215"/>
  <c r="P215"/>
  <c r="BI210"/>
  <c r="BH210"/>
  <c r="BG210"/>
  <c r="BF210"/>
  <c r="T210"/>
  <c r="R210"/>
  <c r="P210"/>
  <c r="BI204"/>
  <c r="BH204"/>
  <c r="BG204"/>
  <c r="BF204"/>
  <c r="T204"/>
  <c r="R204"/>
  <c r="P204"/>
  <c r="BI199"/>
  <c r="BH199"/>
  <c r="BG199"/>
  <c r="BF199"/>
  <c r="T199"/>
  <c r="R199"/>
  <c r="P199"/>
  <c r="BI193"/>
  <c r="BH193"/>
  <c r="BG193"/>
  <c r="BF193"/>
  <c r="T193"/>
  <c r="R193"/>
  <c r="P193"/>
  <c r="BI187"/>
  <c r="BH187"/>
  <c r="BG187"/>
  <c r="BF187"/>
  <c r="T187"/>
  <c r="R187"/>
  <c r="P187"/>
  <c r="BI181"/>
  <c r="BH181"/>
  <c r="BG181"/>
  <c r="BF181"/>
  <c r="T181"/>
  <c r="R181"/>
  <c r="P181"/>
  <c r="BI176"/>
  <c r="BH176"/>
  <c r="BG176"/>
  <c r="BF176"/>
  <c r="T176"/>
  <c r="R176"/>
  <c r="P176"/>
  <c r="BI171"/>
  <c r="BH171"/>
  <c r="BG171"/>
  <c r="BF171"/>
  <c r="T171"/>
  <c r="R171"/>
  <c r="P171"/>
  <c r="BI166"/>
  <c r="BH166"/>
  <c r="BG166"/>
  <c r="BF166"/>
  <c r="T166"/>
  <c r="R166"/>
  <c r="P166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29"/>
  <c r="BH129"/>
  <c r="BG129"/>
  <c r="BF129"/>
  <c r="T129"/>
  <c r="R129"/>
  <c r="P129"/>
  <c r="J123"/>
  <c r="J122"/>
  <c r="F120"/>
  <c r="E118"/>
  <c r="J94"/>
  <c r="J93"/>
  <c r="F91"/>
  <c r="E89"/>
  <c r="J20"/>
  <c r="E20"/>
  <c r="F123"/>
  <c r="J19"/>
  <c r="J17"/>
  <c r="E17"/>
  <c r="F93"/>
  <c r="J16"/>
  <c r="J14"/>
  <c r="J120"/>
  <c r="E7"/>
  <c r="E85"/>
  <c i="4" r="J39"/>
  <c r="J38"/>
  <c i="1" r="AY98"/>
  <c i="4" r="J37"/>
  <c i="1" r="AX98"/>
  <c i="4" r="BI538"/>
  <c r="BH538"/>
  <c r="BG538"/>
  <c r="BF538"/>
  <c r="T538"/>
  <c r="T537"/>
  <c r="R538"/>
  <c r="R537"/>
  <c r="P538"/>
  <c r="P537"/>
  <c r="BI531"/>
  <c r="BH531"/>
  <c r="BG531"/>
  <c r="BF531"/>
  <c r="T531"/>
  <c r="R531"/>
  <c r="P531"/>
  <c r="BI525"/>
  <c r="BH525"/>
  <c r="BG525"/>
  <c r="BF525"/>
  <c r="T525"/>
  <c r="R525"/>
  <c r="P525"/>
  <c r="BI520"/>
  <c r="BH520"/>
  <c r="BG520"/>
  <c r="BF520"/>
  <c r="T520"/>
  <c r="R520"/>
  <c r="P520"/>
  <c r="BI515"/>
  <c r="BH515"/>
  <c r="BG515"/>
  <c r="BF515"/>
  <c r="T515"/>
  <c r="R515"/>
  <c r="P515"/>
  <c r="BI505"/>
  <c r="BH505"/>
  <c r="BG505"/>
  <c r="BF505"/>
  <c r="T505"/>
  <c r="R505"/>
  <c r="P505"/>
  <c r="BI500"/>
  <c r="BH500"/>
  <c r="BG500"/>
  <c r="BF500"/>
  <c r="T500"/>
  <c r="R500"/>
  <c r="P500"/>
  <c r="BI495"/>
  <c r="BH495"/>
  <c r="BG495"/>
  <c r="BF495"/>
  <c r="T495"/>
  <c r="R495"/>
  <c r="P495"/>
  <c r="BI490"/>
  <c r="BH490"/>
  <c r="BG490"/>
  <c r="BF490"/>
  <c r="T490"/>
  <c r="R490"/>
  <c r="P490"/>
  <c r="BI485"/>
  <c r="BH485"/>
  <c r="BG485"/>
  <c r="BF485"/>
  <c r="T485"/>
  <c r="R485"/>
  <c r="P485"/>
  <c r="BI479"/>
  <c r="BH479"/>
  <c r="BG479"/>
  <c r="BF479"/>
  <c r="T479"/>
  <c r="R479"/>
  <c r="P479"/>
  <c r="BI474"/>
  <c r="BH474"/>
  <c r="BG474"/>
  <c r="BF474"/>
  <c r="T474"/>
  <c r="R474"/>
  <c r="P474"/>
  <c r="BI469"/>
  <c r="BH469"/>
  <c r="BG469"/>
  <c r="BF469"/>
  <c r="T469"/>
  <c r="R469"/>
  <c r="P469"/>
  <c r="BI463"/>
  <c r="BH463"/>
  <c r="BG463"/>
  <c r="BF463"/>
  <c r="T463"/>
  <c r="R463"/>
  <c r="P463"/>
  <c r="BI458"/>
  <c r="BH458"/>
  <c r="BG458"/>
  <c r="BF458"/>
  <c r="T458"/>
  <c r="R458"/>
  <c r="P458"/>
  <c r="BI452"/>
  <c r="BH452"/>
  <c r="BG452"/>
  <c r="BF452"/>
  <c r="T452"/>
  <c r="R452"/>
  <c r="P452"/>
  <c r="BI446"/>
  <c r="BH446"/>
  <c r="BG446"/>
  <c r="BF446"/>
  <c r="T446"/>
  <c r="R446"/>
  <c r="P446"/>
  <c r="BI441"/>
  <c r="BH441"/>
  <c r="BG441"/>
  <c r="BF441"/>
  <c r="T441"/>
  <c r="R441"/>
  <c r="P441"/>
  <c r="BI436"/>
  <c r="BH436"/>
  <c r="BG436"/>
  <c r="BF436"/>
  <c r="T436"/>
  <c r="R436"/>
  <c r="P436"/>
  <c r="BI431"/>
  <c r="BH431"/>
  <c r="BG431"/>
  <c r="BF431"/>
  <c r="T431"/>
  <c r="R431"/>
  <c r="P431"/>
  <c r="BI426"/>
  <c r="BH426"/>
  <c r="BG426"/>
  <c r="BF426"/>
  <c r="T426"/>
  <c r="R426"/>
  <c r="P426"/>
  <c r="BI420"/>
  <c r="BH420"/>
  <c r="BG420"/>
  <c r="BF420"/>
  <c r="T420"/>
  <c r="R420"/>
  <c r="P420"/>
  <c r="BI414"/>
  <c r="BH414"/>
  <c r="BG414"/>
  <c r="BF414"/>
  <c r="T414"/>
  <c r="R414"/>
  <c r="P414"/>
  <c r="BI409"/>
  <c r="BH409"/>
  <c r="BG409"/>
  <c r="BF409"/>
  <c r="T409"/>
  <c r="R409"/>
  <c r="P409"/>
  <c r="BI404"/>
  <c r="BH404"/>
  <c r="BG404"/>
  <c r="BF404"/>
  <c r="T404"/>
  <c r="R404"/>
  <c r="P404"/>
  <c r="BI399"/>
  <c r="BH399"/>
  <c r="BG399"/>
  <c r="BF399"/>
  <c r="T399"/>
  <c r="R399"/>
  <c r="P399"/>
  <c r="BI391"/>
  <c r="BH391"/>
  <c r="BG391"/>
  <c r="BF391"/>
  <c r="T391"/>
  <c r="R391"/>
  <c r="P391"/>
  <c r="BI385"/>
  <c r="BH385"/>
  <c r="BG385"/>
  <c r="BF385"/>
  <c r="T385"/>
  <c r="R385"/>
  <c r="P385"/>
  <c r="BI380"/>
  <c r="BH380"/>
  <c r="BG380"/>
  <c r="BF380"/>
  <c r="T380"/>
  <c r="R380"/>
  <c r="P380"/>
  <c r="BI372"/>
  <c r="BH372"/>
  <c r="BG372"/>
  <c r="BF372"/>
  <c r="T372"/>
  <c r="R372"/>
  <c r="P372"/>
  <c r="BI367"/>
  <c r="BH367"/>
  <c r="BG367"/>
  <c r="BF367"/>
  <c r="T367"/>
  <c r="R367"/>
  <c r="P367"/>
  <c r="BI358"/>
  <c r="BH358"/>
  <c r="BG358"/>
  <c r="BF358"/>
  <c r="T358"/>
  <c r="R358"/>
  <c r="P358"/>
  <c r="BI353"/>
  <c r="BH353"/>
  <c r="BG353"/>
  <c r="BF353"/>
  <c r="T353"/>
  <c r="R353"/>
  <c r="P353"/>
  <c r="BI347"/>
  <c r="BH347"/>
  <c r="BG347"/>
  <c r="BF347"/>
  <c r="T347"/>
  <c r="R347"/>
  <c r="P347"/>
  <c r="BI341"/>
  <c r="BH341"/>
  <c r="BG341"/>
  <c r="BF341"/>
  <c r="T341"/>
  <c r="R341"/>
  <c r="P341"/>
  <c r="BI335"/>
  <c r="BH335"/>
  <c r="BG335"/>
  <c r="BF335"/>
  <c r="T335"/>
  <c r="R335"/>
  <c r="P335"/>
  <c r="BI325"/>
  <c r="BH325"/>
  <c r="BG325"/>
  <c r="BF325"/>
  <c r="T325"/>
  <c r="R325"/>
  <c r="P325"/>
  <c r="BI319"/>
  <c r="BH319"/>
  <c r="BG319"/>
  <c r="BF319"/>
  <c r="T319"/>
  <c r="R319"/>
  <c r="P319"/>
  <c r="BI313"/>
  <c r="BH313"/>
  <c r="BG313"/>
  <c r="BF313"/>
  <c r="T313"/>
  <c r="R313"/>
  <c r="P313"/>
  <c r="BI307"/>
  <c r="BH307"/>
  <c r="BG307"/>
  <c r="BF307"/>
  <c r="T307"/>
  <c r="R307"/>
  <c r="P307"/>
  <c r="BI300"/>
  <c r="BH300"/>
  <c r="BG300"/>
  <c r="BF300"/>
  <c r="T300"/>
  <c r="R300"/>
  <c r="P300"/>
  <c r="BI294"/>
  <c r="BH294"/>
  <c r="BG294"/>
  <c r="BF294"/>
  <c r="T294"/>
  <c r="R294"/>
  <c r="P294"/>
  <c r="BI288"/>
  <c r="BH288"/>
  <c r="BG288"/>
  <c r="BF288"/>
  <c r="T288"/>
  <c r="R288"/>
  <c r="P288"/>
  <c r="BI280"/>
  <c r="BH280"/>
  <c r="BG280"/>
  <c r="BF280"/>
  <c r="T280"/>
  <c r="R280"/>
  <c r="P280"/>
  <c r="BI273"/>
  <c r="BH273"/>
  <c r="BG273"/>
  <c r="BF273"/>
  <c r="T273"/>
  <c r="R273"/>
  <c r="P273"/>
  <c r="BI268"/>
  <c r="BH268"/>
  <c r="BG268"/>
  <c r="BF268"/>
  <c r="T268"/>
  <c r="R268"/>
  <c r="P268"/>
  <c r="BI263"/>
  <c r="BH263"/>
  <c r="BG263"/>
  <c r="BF263"/>
  <c r="T263"/>
  <c r="R263"/>
  <c r="P263"/>
  <c r="BI256"/>
  <c r="BH256"/>
  <c r="BG256"/>
  <c r="BF256"/>
  <c r="T256"/>
  <c r="R256"/>
  <c r="P256"/>
  <c r="BI246"/>
  <c r="BH246"/>
  <c r="BG246"/>
  <c r="BF246"/>
  <c r="T246"/>
  <c r="R246"/>
  <c r="P246"/>
  <c r="BI238"/>
  <c r="BH238"/>
  <c r="BG238"/>
  <c r="BF238"/>
  <c r="T238"/>
  <c r="R238"/>
  <c r="P238"/>
  <c r="BI233"/>
  <c r="BH233"/>
  <c r="BG233"/>
  <c r="BF233"/>
  <c r="T233"/>
  <c r="R233"/>
  <c r="P233"/>
  <c r="BI227"/>
  <c r="BH227"/>
  <c r="BG227"/>
  <c r="BF227"/>
  <c r="T227"/>
  <c r="R227"/>
  <c r="P227"/>
  <c r="BI221"/>
  <c r="BH221"/>
  <c r="BG221"/>
  <c r="BF221"/>
  <c r="T221"/>
  <c r="R221"/>
  <c r="P221"/>
  <c r="BI215"/>
  <c r="BH215"/>
  <c r="BG215"/>
  <c r="BF215"/>
  <c r="T215"/>
  <c r="R215"/>
  <c r="P215"/>
  <c r="BI209"/>
  <c r="BH209"/>
  <c r="BG209"/>
  <c r="BF209"/>
  <c r="T209"/>
  <c r="R209"/>
  <c r="P209"/>
  <c r="BI201"/>
  <c r="BH201"/>
  <c r="BG201"/>
  <c r="BF201"/>
  <c r="T201"/>
  <c r="R201"/>
  <c r="P201"/>
  <c r="BI195"/>
  <c r="BH195"/>
  <c r="BG195"/>
  <c r="BF195"/>
  <c r="T195"/>
  <c r="R195"/>
  <c r="P195"/>
  <c r="BI187"/>
  <c r="BH187"/>
  <c r="BG187"/>
  <c r="BF187"/>
  <c r="T187"/>
  <c r="R187"/>
  <c r="P187"/>
  <c r="BI181"/>
  <c r="BH181"/>
  <c r="BG181"/>
  <c r="BF181"/>
  <c r="T181"/>
  <c r="R181"/>
  <c r="P181"/>
  <c r="BI173"/>
  <c r="BH173"/>
  <c r="BG173"/>
  <c r="BF173"/>
  <c r="T173"/>
  <c r="R173"/>
  <c r="P173"/>
  <c r="BI167"/>
  <c r="BH167"/>
  <c r="BG167"/>
  <c r="BF167"/>
  <c r="T167"/>
  <c r="R167"/>
  <c r="P167"/>
  <c r="BI157"/>
  <c r="BH157"/>
  <c r="BG157"/>
  <c r="BF157"/>
  <c r="T157"/>
  <c r="R157"/>
  <c r="P157"/>
  <c r="BI143"/>
  <c r="BH143"/>
  <c r="BG143"/>
  <c r="BF143"/>
  <c r="T143"/>
  <c r="R143"/>
  <c r="P143"/>
  <c r="BI137"/>
  <c r="BH137"/>
  <c r="BG137"/>
  <c r="BF137"/>
  <c r="T137"/>
  <c r="R137"/>
  <c r="P137"/>
  <c r="BI131"/>
  <c r="BH131"/>
  <c r="BG131"/>
  <c r="BF131"/>
  <c r="T131"/>
  <c r="R131"/>
  <c r="P131"/>
  <c r="J125"/>
  <c r="J124"/>
  <c r="F122"/>
  <c r="E120"/>
  <c r="J94"/>
  <c r="J93"/>
  <c r="F91"/>
  <c r="E89"/>
  <c r="J20"/>
  <c r="E20"/>
  <c r="F125"/>
  <c r="J19"/>
  <c r="J17"/>
  <c r="E17"/>
  <c r="F93"/>
  <c r="J16"/>
  <c r="J14"/>
  <c r="J122"/>
  <c r="E7"/>
  <c r="E116"/>
  <c i="3" r="J39"/>
  <c r="J38"/>
  <c i="1" r="AY97"/>
  <c i="3" r="J37"/>
  <c i="1" r="AX97"/>
  <c i="3" r="BI681"/>
  <c r="BH681"/>
  <c r="BG681"/>
  <c r="BF681"/>
  <c r="T681"/>
  <c r="T680"/>
  <c r="R681"/>
  <c r="R680"/>
  <c r="P681"/>
  <c r="P680"/>
  <c r="BI675"/>
  <c r="BH675"/>
  <c r="BG675"/>
  <c r="BF675"/>
  <c r="T675"/>
  <c r="R675"/>
  <c r="P675"/>
  <c r="BI670"/>
  <c r="BH670"/>
  <c r="BG670"/>
  <c r="BF670"/>
  <c r="T670"/>
  <c r="R670"/>
  <c r="P670"/>
  <c r="BI664"/>
  <c r="BH664"/>
  <c r="BG664"/>
  <c r="BF664"/>
  <c r="T664"/>
  <c r="R664"/>
  <c r="P664"/>
  <c r="BI655"/>
  <c r="BH655"/>
  <c r="BG655"/>
  <c r="BF655"/>
  <c r="T655"/>
  <c r="R655"/>
  <c r="P655"/>
  <c r="BI649"/>
  <c r="BH649"/>
  <c r="BG649"/>
  <c r="BF649"/>
  <c r="T649"/>
  <c r="R649"/>
  <c r="P649"/>
  <c r="BI643"/>
  <c r="BH643"/>
  <c r="BG643"/>
  <c r="BF643"/>
  <c r="T643"/>
  <c r="R643"/>
  <c r="P643"/>
  <c r="BI635"/>
  <c r="BH635"/>
  <c r="BG635"/>
  <c r="BF635"/>
  <c r="T635"/>
  <c r="R635"/>
  <c r="P635"/>
  <c r="BI629"/>
  <c r="BH629"/>
  <c r="BG629"/>
  <c r="BF629"/>
  <c r="T629"/>
  <c r="R629"/>
  <c r="P629"/>
  <c r="BI623"/>
  <c r="BH623"/>
  <c r="BG623"/>
  <c r="BF623"/>
  <c r="T623"/>
  <c r="R623"/>
  <c r="P623"/>
  <c r="BI617"/>
  <c r="BH617"/>
  <c r="BG617"/>
  <c r="BF617"/>
  <c r="T617"/>
  <c r="R617"/>
  <c r="P617"/>
  <c r="BI612"/>
  <c r="BH612"/>
  <c r="BG612"/>
  <c r="BF612"/>
  <c r="T612"/>
  <c r="R612"/>
  <c r="P612"/>
  <c r="BI607"/>
  <c r="BH607"/>
  <c r="BG607"/>
  <c r="BF607"/>
  <c r="T607"/>
  <c r="R607"/>
  <c r="P607"/>
  <c r="BI596"/>
  <c r="BH596"/>
  <c r="BG596"/>
  <c r="BF596"/>
  <c r="T596"/>
  <c r="R596"/>
  <c r="P596"/>
  <c r="BI591"/>
  <c r="BH591"/>
  <c r="BG591"/>
  <c r="BF591"/>
  <c r="T591"/>
  <c r="R591"/>
  <c r="P591"/>
  <c r="BI586"/>
  <c r="BH586"/>
  <c r="BG586"/>
  <c r="BF586"/>
  <c r="T586"/>
  <c r="R586"/>
  <c r="P586"/>
  <c r="BI581"/>
  <c r="BH581"/>
  <c r="BG581"/>
  <c r="BF581"/>
  <c r="T581"/>
  <c r="R581"/>
  <c r="P581"/>
  <c r="BI576"/>
  <c r="BH576"/>
  <c r="BG576"/>
  <c r="BF576"/>
  <c r="T576"/>
  <c r="R576"/>
  <c r="P576"/>
  <c r="BI570"/>
  <c r="BH570"/>
  <c r="BG570"/>
  <c r="BF570"/>
  <c r="T570"/>
  <c r="T569"/>
  <c r="R570"/>
  <c r="R569"/>
  <c r="P570"/>
  <c r="P569"/>
  <c r="BI563"/>
  <c r="BH563"/>
  <c r="BG563"/>
  <c r="BF563"/>
  <c r="T563"/>
  <c r="T562"/>
  <c r="R563"/>
  <c r="R562"/>
  <c r="P563"/>
  <c r="P562"/>
  <c r="BI556"/>
  <c r="BH556"/>
  <c r="BG556"/>
  <c r="BF556"/>
  <c r="T556"/>
  <c r="R556"/>
  <c r="P556"/>
  <c r="BI550"/>
  <c r="BH550"/>
  <c r="BG550"/>
  <c r="BF550"/>
  <c r="T550"/>
  <c r="R550"/>
  <c r="P550"/>
  <c r="BI544"/>
  <c r="BH544"/>
  <c r="BG544"/>
  <c r="BF544"/>
  <c r="T544"/>
  <c r="R544"/>
  <c r="P544"/>
  <c r="BI539"/>
  <c r="BH539"/>
  <c r="BG539"/>
  <c r="BF539"/>
  <c r="T539"/>
  <c r="R539"/>
  <c r="P539"/>
  <c r="BI534"/>
  <c r="BH534"/>
  <c r="BG534"/>
  <c r="BF534"/>
  <c r="T534"/>
  <c r="R534"/>
  <c r="P534"/>
  <c r="BI526"/>
  <c r="BH526"/>
  <c r="BG526"/>
  <c r="BF526"/>
  <c r="T526"/>
  <c r="R526"/>
  <c r="P526"/>
  <c r="BI521"/>
  <c r="BH521"/>
  <c r="BG521"/>
  <c r="BF521"/>
  <c r="T521"/>
  <c r="R521"/>
  <c r="P521"/>
  <c r="BI510"/>
  <c r="BH510"/>
  <c r="BG510"/>
  <c r="BF510"/>
  <c r="T510"/>
  <c r="R510"/>
  <c r="P510"/>
  <c r="BI505"/>
  <c r="BH505"/>
  <c r="BG505"/>
  <c r="BF505"/>
  <c r="T505"/>
  <c r="R505"/>
  <c r="P505"/>
  <c r="BI499"/>
  <c r="BH499"/>
  <c r="BG499"/>
  <c r="BF499"/>
  <c r="T499"/>
  <c r="R499"/>
  <c r="P499"/>
  <c r="BI493"/>
  <c r="BH493"/>
  <c r="BG493"/>
  <c r="BF493"/>
  <c r="T493"/>
  <c r="R493"/>
  <c r="P493"/>
  <c r="BI487"/>
  <c r="BH487"/>
  <c r="BG487"/>
  <c r="BF487"/>
  <c r="T487"/>
  <c r="R487"/>
  <c r="P487"/>
  <c r="BI475"/>
  <c r="BH475"/>
  <c r="BG475"/>
  <c r="BF475"/>
  <c r="T475"/>
  <c r="R475"/>
  <c r="P475"/>
  <c r="BI469"/>
  <c r="BH469"/>
  <c r="BG469"/>
  <c r="BF469"/>
  <c r="T469"/>
  <c r="R469"/>
  <c r="P469"/>
  <c r="BI462"/>
  <c r="BH462"/>
  <c r="BG462"/>
  <c r="BF462"/>
  <c r="T462"/>
  <c r="R462"/>
  <c r="P462"/>
  <c r="BI453"/>
  <c r="BH453"/>
  <c r="BG453"/>
  <c r="BF453"/>
  <c r="T453"/>
  <c r="R453"/>
  <c r="P453"/>
  <c r="BI446"/>
  <c r="BH446"/>
  <c r="BG446"/>
  <c r="BF446"/>
  <c r="T446"/>
  <c r="R446"/>
  <c r="P446"/>
  <c r="BI436"/>
  <c r="BH436"/>
  <c r="BG436"/>
  <c r="BF436"/>
  <c r="T436"/>
  <c r="R436"/>
  <c r="P436"/>
  <c r="BI429"/>
  <c r="BH429"/>
  <c r="BG429"/>
  <c r="BF429"/>
  <c r="T429"/>
  <c r="R429"/>
  <c r="P429"/>
  <c r="BI424"/>
  <c r="BH424"/>
  <c r="BG424"/>
  <c r="BF424"/>
  <c r="T424"/>
  <c r="R424"/>
  <c r="P424"/>
  <c r="BI418"/>
  <c r="BH418"/>
  <c r="BG418"/>
  <c r="BF418"/>
  <c r="T418"/>
  <c r="R418"/>
  <c r="P418"/>
  <c r="BI412"/>
  <c r="BH412"/>
  <c r="BG412"/>
  <c r="BF412"/>
  <c r="T412"/>
  <c r="R412"/>
  <c r="P412"/>
  <c r="BI405"/>
  <c r="BH405"/>
  <c r="BG405"/>
  <c r="BF405"/>
  <c r="T405"/>
  <c r="R405"/>
  <c r="P405"/>
  <c r="BI397"/>
  <c r="BH397"/>
  <c r="BG397"/>
  <c r="BF397"/>
  <c r="T397"/>
  <c r="R397"/>
  <c r="P397"/>
  <c r="BI391"/>
  <c r="BH391"/>
  <c r="BG391"/>
  <c r="BF391"/>
  <c r="T391"/>
  <c r="R391"/>
  <c r="P391"/>
  <c r="BI385"/>
  <c r="BH385"/>
  <c r="BG385"/>
  <c r="BF385"/>
  <c r="T385"/>
  <c r="R385"/>
  <c r="P385"/>
  <c r="BI379"/>
  <c r="BH379"/>
  <c r="BG379"/>
  <c r="BF379"/>
  <c r="T379"/>
  <c r="R379"/>
  <c r="P379"/>
  <c r="BI373"/>
  <c r="BH373"/>
  <c r="BG373"/>
  <c r="BF373"/>
  <c r="T373"/>
  <c r="R373"/>
  <c r="P373"/>
  <c r="BI367"/>
  <c r="BH367"/>
  <c r="BG367"/>
  <c r="BF367"/>
  <c r="T367"/>
  <c r="R367"/>
  <c r="P367"/>
  <c r="BI361"/>
  <c r="BH361"/>
  <c r="BG361"/>
  <c r="BF361"/>
  <c r="T361"/>
  <c r="R361"/>
  <c r="P361"/>
  <c r="BI354"/>
  <c r="BH354"/>
  <c r="BG354"/>
  <c r="BF354"/>
  <c r="T354"/>
  <c r="R354"/>
  <c r="P354"/>
  <c r="BI349"/>
  <c r="BH349"/>
  <c r="BG349"/>
  <c r="BF349"/>
  <c r="T349"/>
  <c r="R349"/>
  <c r="P349"/>
  <c r="BI343"/>
  <c r="BH343"/>
  <c r="BG343"/>
  <c r="BF343"/>
  <c r="T343"/>
  <c r="R343"/>
  <c r="P343"/>
  <c r="BI337"/>
  <c r="BH337"/>
  <c r="BG337"/>
  <c r="BF337"/>
  <c r="T337"/>
  <c r="R337"/>
  <c r="P337"/>
  <c r="BI331"/>
  <c r="BH331"/>
  <c r="BG331"/>
  <c r="BF331"/>
  <c r="T331"/>
  <c r="R331"/>
  <c r="P331"/>
  <c r="BI326"/>
  <c r="BH326"/>
  <c r="BG326"/>
  <c r="BF326"/>
  <c r="T326"/>
  <c r="R326"/>
  <c r="P326"/>
  <c r="BI321"/>
  <c r="BH321"/>
  <c r="BG321"/>
  <c r="BF321"/>
  <c r="T321"/>
  <c r="R321"/>
  <c r="P321"/>
  <c r="BI314"/>
  <c r="BH314"/>
  <c r="BG314"/>
  <c r="BF314"/>
  <c r="T314"/>
  <c r="R314"/>
  <c r="P314"/>
  <c r="BI301"/>
  <c r="BH301"/>
  <c r="BG301"/>
  <c r="BF301"/>
  <c r="T301"/>
  <c r="R301"/>
  <c r="P301"/>
  <c r="BI293"/>
  <c r="BH293"/>
  <c r="BG293"/>
  <c r="BF293"/>
  <c r="T293"/>
  <c r="R293"/>
  <c r="P293"/>
  <c r="BI288"/>
  <c r="BH288"/>
  <c r="BG288"/>
  <c r="BF288"/>
  <c r="T288"/>
  <c r="R288"/>
  <c r="P288"/>
  <c r="BI282"/>
  <c r="BH282"/>
  <c r="BG282"/>
  <c r="BF282"/>
  <c r="T282"/>
  <c r="R282"/>
  <c r="P282"/>
  <c r="BI276"/>
  <c r="BH276"/>
  <c r="BG276"/>
  <c r="BF276"/>
  <c r="T276"/>
  <c r="R276"/>
  <c r="P276"/>
  <c r="BI269"/>
  <c r="BH269"/>
  <c r="BG269"/>
  <c r="BF269"/>
  <c r="T269"/>
  <c r="R269"/>
  <c r="P269"/>
  <c r="BI263"/>
  <c r="BH263"/>
  <c r="BG263"/>
  <c r="BF263"/>
  <c r="T263"/>
  <c r="R263"/>
  <c r="P263"/>
  <c r="BI255"/>
  <c r="BH255"/>
  <c r="BG255"/>
  <c r="BF255"/>
  <c r="T255"/>
  <c r="R255"/>
  <c r="P255"/>
  <c r="BI243"/>
  <c r="BH243"/>
  <c r="BG243"/>
  <c r="BF243"/>
  <c r="T243"/>
  <c r="R243"/>
  <c r="P243"/>
  <c r="BI237"/>
  <c r="BH237"/>
  <c r="BG237"/>
  <c r="BF237"/>
  <c r="T237"/>
  <c r="R237"/>
  <c r="P237"/>
  <c r="BI229"/>
  <c r="BH229"/>
  <c r="BG229"/>
  <c r="BF229"/>
  <c r="T229"/>
  <c r="R229"/>
  <c r="P229"/>
  <c r="BI223"/>
  <c r="BH223"/>
  <c r="BG223"/>
  <c r="BF223"/>
  <c r="T223"/>
  <c r="R223"/>
  <c r="P223"/>
  <c r="BI215"/>
  <c r="BH215"/>
  <c r="BG215"/>
  <c r="BF215"/>
  <c r="T215"/>
  <c r="R215"/>
  <c r="P215"/>
  <c r="BI207"/>
  <c r="BH207"/>
  <c r="BG207"/>
  <c r="BF207"/>
  <c r="T207"/>
  <c r="R207"/>
  <c r="P207"/>
  <c r="BI202"/>
  <c r="BH202"/>
  <c r="BG202"/>
  <c r="BF202"/>
  <c r="T202"/>
  <c r="R202"/>
  <c r="P202"/>
  <c r="BI196"/>
  <c r="BH196"/>
  <c r="BG196"/>
  <c r="BF196"/>
  <c r="T196"/>
  <c r="R196"/>
  <c r="P196"/>
  <c r="BI190"/>
  <c r="BH190"/>
  <c r="BG190"/>
  <c r="BF190"/>
  <c r="T190"/>
  <c r="R190"/>
  <c r="P190"/>
  <c r="BI184"/>
  <c r="BH184"/>
  <c r="BG184"/>
  <c r="BF184"/>
  <c r="T184"/>
  <c r="R184"/>
  <c r="P184"/>
  <c r="BI171"/>
  <c r="BH171"/>
  <c r="BG171"/>
  <c r="BF171"/>
  <c r="T171"/>
  <c r="R171"/>
  <c r="P171"/>
  <c r="BI158"/>
  <c r="BH158"/>
  <c r="BG158"/>
  <c r="BF158"/>
  <c r="T158"/>
  <c r="R158"/>
  <c r="P158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4"/>
  <c r="BH134"/>
  <c r="BG134"/>
  <c r="BF134"/>
  <c r="T134"/>
  <c r="R134"/>
  <c r="P134"/>
  <c r="J128"/>
  <c r="J127"/>
  <c r="F125"/>
  <c r="E123"/>
  <c r="J94"/>
  <c r="J93"/>
  <c r="F91"/>
  <c r="E89"/>
  <c r="J20"/>
  <c r="E20"/>
  <c r="F128"/>
  <c r="J19"/>
  <c r="J17"/>
  <c r="E17"/>
  <c r="F127"/>
  <c r="J16"/>
  <c r="J14"/>
  <c r="J91"/>
  <c r="E7"/>
  <c r="E119"/>
  <c i="2" r="J39"/>
  <c r="J38"/>
  <c i="1" r="AY96"/>
  <c i="2" r="J37"/>
  <c i="1" r="AX96"/>
  <c i="2" r="BI406"/>
  <c r="BH406"/>
  <c r="BG406"/>
  <c r="BF406"/>
  <c r="T406"/>
  <c r="T405"/>
  <c r="R406"/>
  <c r="R405"/>
  <c r="P406"/>
  <c r="P405"/>
  <c r="BI400"/>
  <c r="BH400"/>
  <c r="BG400"/>
  <c r="BF400"/>
  <c r="T400"/>
  <c r="R400"/>
  <c r="P400"/>
  <c r="BI394"/>
  <c r="BH394"/>
  <c r="BG394"/>
  <c r="BF394"/>
  <c r="T394"/>
  <c r="R394"/>
  <c r="P394"/>
  <c r="BI387"/>
  <c r="BH387"/>
  <c r="BG387"/>
  <c r="BF387"/>
  <c r="T387"/>
  <c r="R387"/>
  <c r="P387"/>
  <c r="BI380"/>
  <c r="BH380"/>
  <c r="BG380"/>
  <c r="BF380"/>
  <c r="T380"/>
  <c r="R380"/>
  <c r="P380"/>
  <c r="BI374"/>
  <c r="BH374"/>
  <c r="BG374"/>
  <c r="BF374"/>
  <c r="T374"/>
  <c r="R374"/>
  <c r="P374"/>
  <c r="BI365"/>
  <c r="BH365"/>
  <c r="BG365"/>
  <c r="BF365"/>
  <c r="T365"/>
  <c r="R365"/>
  <c r="P365"/>
  <c r="BI360"/>
  <c r="BH360"/>
  <c r="BG360"/>
  <c r="BF360"/>
  <c r="T360"/>
  <c r="R360"/>
  <c r="P360"/>
  <c r="BI355"/>
  <c r="BH355"/>
  <c r="BG355"/>
  <c r="BF355"/>
  <c r="T355"/>
  <c r="R355"/>
  <c r="P355"/>
  <c r="BI349"/>
  <c r="BH349"/>
  <c r="BG349"/>
  <c r="BF349"/>
  <c r="T349"/>
  <c r="T348"/>
  <c r="R349"/>
  <c r="R348"/>
  <c r="P349"/>
  <c r="P348"/>
  <c r="BI342"/>
  <c r="BH342"/>
  <c r="BG342"/>
  <c r="BF342"/>
  <c r="T342"/>
  <c r="R342"/>
  <c r="P342"/>
  <c r="BI336"/>
  <c r="BH336"/>
  <c r="BG336"/>
  <c r="BF336"/>
  <c r="T336"/>
  <c r="R336"/>
  <c r="P336"/>
  <c r="BI330"/>
  <c r="BH330"/>
  <c r="BG330"/>
  <c r="BF330"/>
  <c r="T330"/>
  <c r="R330"/>
  <c r="P330"/>
  <c r="BI322"/>
  <c r="BH322"/>
  <c r="BG322"/>
  <c r="BF322"/>
  <c r="T322"/>
  <c r="R322"/>
  <c r="P322"/>
  <c r="BI316"/>
  <c r="BH316"/>
  <c r="BG316"/>
  <c r="BF316"/>
  <c r="T316"/>
  <c r="R316"/>
  <c r="P316"/>
  <c r="BI308"/>
  <c r="BH308"/>
  <c r="BG308"/>
  <c r="BF308"/>
  <c r="T308"/>
  <c r="R308"/>
  <c r="P308"/>
  <c r="BI303"/>
  <c r="BH303"/>
  <c r="BG303"/>
  <c r="BF303"/>
  <c r="T303"/>
  <c r="R303"/>
  <c r="P303"/>
  <c r="BI296"/>
  <c r="BH296"/>
  <c r="BG296"/>
  <c r="BF296"/>
  <c r="T296"/>
  <c r="R296"/>
  <c r="P296"/>
  <c r="BI291"/>
  <c r="BH291"/>
  <c r="BG291"/>
  <c r="BF291"/>
  <c r="T291"/>
  <c r="R291"/>
  <c r="P291"/>
  <c r="BI285"/>
  <c r="BH285"/>
  <c r="BG285"/>
  <c r="BF285"/>
  <c r="T285"/>
  <c r="R285"/>
  <c r="P285"/>
  <c r="BI279"/>
  <c r="BH279"/>
  <c r="BG279"/>
  <c r="BF279"/>
  <c r="T279"/>
  <c r="R279"/>
  <c r="P279"/>
  <c r="BI273"/>
  <c r="BH273"/>
  <c r="BG273"/>
  <c r="BF273"/>
  <c r="T273"/>
  <c r="R273"/>
  <c r="P273"/>
  <c r="BI265"/>
  <c r="BH265"/>
  <c r="BG265"/>
  <c r="BF265"/>
  <c r="T265"/>
  <c r="R265"/>
  <c r="P265"/>
  <c r="BI259"/>
  <c r="BH259"/>
  <c r="BG259"/>
  <c r="BF259"/>
  <c r="T259"/>
  <c r="R259"/>
  <c r="P259"/>
  <c r="BI253"/>
  <c r="BH253"/>
  <c r="BG253"/>
  <c r="BF253"/>
  <c r="T253"/>
  <c r="R253"/>
  <c r="P253"/>
  <c r="BI248"/>
  <c r="BH248"/>
  <c r="BG248"/>
  <c r="BF248"/>
  <c r="T248"/>
  <c r="R248"/>
  <c r="P248"/>
  <c r="BI242"/>
  <c r="BH242"/>
  <c r="BG242"/>
  <c r="BF242"/>
  <c r="T242"/>
  <c r="R242"/>
  <c r="P242"/>
  <c r="BI236"/>
  <c r="BH236"/>
  <c r="BG236"/>
  <c r="BF236"/>
  <c r="T236"/>
  <c r="R236"/>
  <c r="P236"/>
  <c r="BI229"/>
  <c r="BH229"/>
  <c r="BG229"/>
  <c r="BF229"/>
  <c r="T229"/>
  <c r="T218"/>
  <c r="R229"/>
  <c r="R218"/>
  <c r="P229"/>
  <c r="P218"/>
  <c r="BI224"/>
  <c r="BH224"/>
  <c r="BG224"/>
  <c r="BF224"/>
  <c r="T224"/>
  <c r="R224"/>
  <c r="P224"/>
  <c r="BI219"/>
  <c r="BH219"/>
  <c r="BG219"/>
  <c r="BF219"/>
  <c r="T219"/>
  <c r="R219"/>
  <c r="P219"/>
  <c r="BI210"/>
  <c r="BH210"/>
  <c r="BG210"/>
  <c r="BF210"/>
  <c r="T210"/>
  <c r="R210"/>
  <c r="P210"/>
  <c r="BI202"/>
  <c r="BH202"/>
  <c r="BG202"/>
  <c r="BF202"/>
  <c r="T202"/>
  <c r="R202"/>
  <c r="P202"/>
  <c r="BI196"/>
  <c r="BH196"/>
  <c r="BG196"/>
  <c r="BF196"/>
  <c r="T196"/>
  <c r="R196"/>
  <c r="P196"/>
  <c r="BI190"/>
  <c r="BH190"/>
  <c r="BG190"/>
  <c r="BF190"/>
  <c r="T190"/>
  <c r="R190"/>
  <c r="P190"/>
  <c r="BI184"/>
  <c r="BH184"/>
  <c r="BG184"/>
  <c r="BF184"/>
  <c r="T184"/>
  <c r="R184"/>
  <c r="P184"/>
  <c r="BI176"/>
  <c r="BH176"/>
  <c r="BG176"/>
  <c r="BF176"/>
  <c r="T176"/>
  <c r="R176"/>
  <c r="P176"/>
  <c r="BI170"/>
  <c r="BH170"/>
  <c r="BG170"/>
  <c r="BF170"/>
  <c r="T170"/>
  <c r="R170"/>
  <c r="P170"/>
  <c r="BI162"/>
  <c r="BH162"/>
  <c r="BG162"/>
  <c r="BF162"/>
  <c r="T162"/>
  <c r="R162"/>
  <c r="P162"/>
  <c r="BI154"/>
  <c r="BH154"/>
  <c r="BG154"/>
  <c r="BF154"/>
  <c r="T154"/>
  <c r="R154"/>
  <c r="P154"/>
  <c r="BI146"/>
  <c r="BH146"/>
  <c r="BG146"/>
  <c r="BF146"/>
  <c r="T146"/>
  <c r="R146"/>
  <c r="P146"/>
  <c r="BI138"/>
  <c r="BH138"/>
  <c r="BG138"/>
  <c r="BF138"/>
  <c r="T138"/>
  <c r="R138"/>
  <c r="P138"/>
  <c r="BI132"/>
  <c r="BH132"/>
  <c r="BG132"/>
  <c r="BF132"/>
  <c r="T132"/>
  <c r="R132"/>
  <c r="P132"/>
  <c r="J126"/>
  <c r="J125"/>
  <c r="F123"/>
  <c r="E121"/>
  <c r="J94"/>
  <c r="J93"/>
  <c r="F91"/>
  <c r="E89"/>
  <c r="J20"/>
  <c r="E20"/>
  <c r="F126"/>
  <c r="J19"/>
  <c r="J17"/>
  <c r="E17"/>
  <c r="F125"/>
  <c r="J16"/>
  <c r="J14"/>
  <c r="J123"/>
  <c r="E7"/>
  <c r="E117"/>
  <c i="1" r="L90"/>
  <c r="AM90"/>
  <c r="AM89"/>
  <c r="L89"/>
  <c r="AM87"/>
  <c r="L87"/>
  <c r="L85"/>
  <c r="L84"/>
  <c i="18" r="BK174"/>
  <c r="J174"/>
  <c r="BK171"/>
  <c r="J171"/>
  <c r="BK166"/>
  <c r="J166"/>
  <c r="BK162"/>
  <c r="J162"/>
  <c r="BK157"/>
  <c r="J157"/>
  <c r="BK154"/>
  <c r="J154"/>
  <c r="BK151"/>
  <c r="J151"/>
  <c r="BK147"/>
  <c r="J142"/>
  <c r="J138"/>
  <c r="BK134"/>
  <c r="J131"/>
  <c r="BK128"/>
  <c i="17" r="BK174"/>
  <c r="J174"/>
  <c r="BK171"/>
  <c r="J171"/>
  <c r="BK166"/>
  <c r="J166"/>
  <c r="BK162"/>
  <c r="J162"/>
  <c r="BK157"/>
  <c r="BK154"/>
  <c r="BK147"/>
  <c r="BK142"/>
  <c r="J142"/>
  <c r="BK138"/>
  <c r="J138"/>
  <c r="BK131"/>
  <c r="BK128"/>
  <c i="16" r="BK358"/>
  <c r="J351"/>
  <c r="J343"/>
  <c r="BK335"/>
  <c r="BK327"/>
  <c r="J322"/>
  <c r="J315"/>
  <c r="J307"/>
  <c r="J299"/>
  <c r="J294"/>
  <c r="BK288"/>
  <c r="J283"/>
  <c r="J277"/>
  <c r="J271"/>
  <c r="J265"/>
  <c r="BK259"/>
  <c r="J250"/>
  <c r="BK242"/>
  <c r="J242"/>
  <c r="BK236"/>
  <c r="J229"/>
  <c r="J223"/>
  <c r="BK211"/>
  <c r="J205"/>
  <c r="BK199"/>
  <c r="BK193"/>
  <c r="BK187"/>
  <c r="J187"/>
  <c r="J181"/>
  <c r="BK175"/>
  <c r="J169"/>
  <c r="BK163"/>
  <c r="J157"/>
  <c r="J149"/>
  <c r="J144"/>
  <c r="J139"/>
  <c r="J134"/>
  <c r="J128"/>
  <c i="15" r="BK837"/>
  <c r="J837"/>
  <c r="BK832"/>
  <c r="J832"/>
  <c r="BK826"/>
  <c r="J826"/>
  <c r="BK822"/>
  <c r="J822"/>
  <c r="BK816"/>
  <c r="J816"/>
  <c r="J810"/>
  <c r="BK798"/>
  <c r="BK790"/>
  <c r="BK783"/>
  <c r="J783"/>
  <c r="BK777"/>
  <c r="BK771"/>
  <c r="J765"/>
  <c r="J759"/>
  <c r="BK752"/>
  <c r="BK747"/>
  <c r="J742"/>
  <c r="BK735"/>
  <c r="J728"/>
  <c r="J722"/>
  <c r="BK716"/>
  <c r="BK710"/>
  <c r="J704"/>
  <c r="J698"/>
  <c r="J691"/>
  <c r="J685"/>
  <c r="BK679"/>
  <c r="J672"/>
  <c r="BK665"/>
  <c r="BK651"/>
  <c r="BK645"/>
  <c r="BK636"/>
  <c r="J626"/>
  <c r="BK620"/>
  <c r="J614"/>
  <c r="BK607"/>
  <c r="J602"/>
  <c r="J566"/>
  <c r="BK559"/>
  <c r="J553"/>
  <c r="BK547"/>
  <c r="J535"/>
  <c r="BK528"/>
  <c r="BK515"/>
  <c r="BK508"/>
  <c r="J501"/>
  <c r="J489"/>
  <c r="J481"/>
  <c r="BK475"/>
  <c r="J470"/>
  <c r="J462"/>
  <c r="BK456"/>
  <c r="J450"/>
  <c r="J445"/>
  <c r="BK439"/>
  <c r="J434"/>
  <c r="J428"/>
  <c r="BK422"/>
  <c r="BK416"/>
  <c r="BK410"/>
  <c r="BK405"/>
  <c r="J405"/>
  <c r="BK400"/>
  <c r="BK395"/>
  <c r="J389"/>
  <c r="J384"/>
  <c r="J379"/>
  <c r="J373"/>
  <c r="BK367"/>
  <c r="J358"/>
  <c r="J350"/>
  <c r="BK342"/>
  <c r="J337"/>
  <c r="J331"/>
  <c r="J326"/>
  <c r="J320"/>
  <c r="J314"/>
  <c r="J303"/>
  <c r="J297"/>
  <c r="BK286"/>
  <c r="J280"/>
  <c r="BK267"/>
  <c r="BK261"/>
  <c r="J252"/>
  <c r="BK246"/>
  <c r="J234"/>
  <c r="BK228"/>
  <c r="J222"/>
  <c r="BK214"/>
  <c r="BK208"/>
  <c r="J202"/>
  <c r="BK196"/>
  <c r="BK187"/>
  <c r="J168"/>
  <c r="J163"/>
  <c r="J158"/>
  <c r="BK152"/>
  <c r="BK145"/>
  <c r="J140"/>
  <c r="J135"/>
  <c i="13" r="J316"/>
  <c r="J309"/>
  <c r="BK302"/>
  <c r="BK294"/>
  <c r="J289"/>
  <c r="BK281"/>
  <c r="BK276"/>
  <c r="J270"/>
  <c r="BK264"/>
  <c r="BK258"/>
  <c r="J258"/>
  <c r="J249"/>
  <c r="BK241"/>
  <c r="BK235"/>
  <c r="J228"/>
  <c r="BK222"/>
  <c r="J210"/>
  <c r="BK204"/>
  <c r="J198"/>
  <c r="BK186"/>
  <c r="J186"/>
  <c r="BK180"/>
  <c r="BK174"/>
  <c r="J168"/>
  <c r="J160"/>
  <c r="J155"/>
  <c r="J149"/>
  <c r="BK143"/>
  <c r="J138"/>
  <c r="J133"/>
  <c r="BK128"/>
  <c i="12" r="BK306"/>
  <c r="BK290"/>
  <c r="BK282"/>
  <c r="J258"/>
  <c r="BK252"/>
  <c r="J246"/>
  <c r="J237"/>
  <c r="J229"/>
  <c r="BK223"/>
  <c r="BK216"/>
  <c r="J210"/>
  <c r="BK198"/>
  <c r="BK192"/>
  <c r="J186"/>
  <c r="BK180"/>
  <c r="BK174"/>
  <c r="J168"/>
  <c r="J162"/>
  <c r="BK149"/>
  <c r="BK137"/>
  <c r="J137"/>
  <c r="BK132"/>
  <c r="J132"/>
  <c r="BK127"/>
  <c r="J127"/>
  <c i="11" r="BK308"/>
  <c r="J308"/>
  <c r="BK299"/>
  <c r="BK291"/>
  <c r="BK283"/>
  <c r="J278"/>
  <c r="BK270"/>
  <c r="J270"/>
  <c r="BK265"/>
  <c r="J259"/>
  <c r="BK253"/>
  <c r="BK247"/>
  <c r="BK238"/>
  <c r="BK230"/>
  <c r="J224"/>
  <c r="BK217"/>
  <c r="J211"/>
  <c r="BK199"/>
  <c r="J193"/>
  <c r="BK187"/>
  <c r="BK181"/>
  <c r="J175"/>
  <c r="J169"/>
  <c r="J163"/>
  <c r="J155"/>
  <c r="BK150"/>
  <c r="J150"/>
  <c r="BK144"/>
  <c r="BK138"/>
  <c r="J138"/>
  <c r="J133"/>
  <c r="J128"/>
  <c i="10" r="J177"/>
  <c r="J173"/>
  <c r="J170"/>
  <c r="J166"/>
  <c r="BK162"/>
  <c r="J157"/>
  <c r="BK154"/>
  <c r="J151"/>
  <c r="J147"/>
  <c r="BK142"/>
  <c r="BK138"/>
  <c r="J134"/>
  <c r="BK131"/>
  <c r="BK128"/>
  <c i="9" r="BK181"/>
  <c r="J177"/>
  <c r="J173"/>
  <c r="BK170"/>
  <c r="BK166"/>
  <c r="J162"/>
  <c r="J157"/>
  <c r="J154"/>
  <c r="J151"/>
  <c r="BK147"/>
  <c r="BK142"/>
  <c r="J142"/>
  <c r="BK138"/>
  <c r="J134"/>
  <c r="J131"/>
  <c r="J128"/>
  <c i="8" r="J267"/>
  <c r="BK262"/>
  <c r="BK253"/>
  <c r="J249"/>
  <c r="BK242"/>
  <c r="J237"/>
  <c r="J231"/>
  <c r="J225"/>
  <c r="J219"/>
  <c r="BK212"/>
  <c r="J206"/>
  <c r="J200"/>
  <c r="J192"/>
  <c r="BK186"/>
  <c r="J178"/>
  <c r="BK172"/>
  <c r="BK165"/>
  <c r="BK159"/>
  <c r="BK152"/>
  <c r="BK145"/>
  <c r="J139"/>
  <c r="J133"/>
  <c i="7" r="BK267"/>
  <c r="J267"/>
  <c r="BK262"/>
  <c r="J262"/>
  <c r="BK253"/>
  <c r="J249"/>
  <c r="J242"/>
  <c r="J237"/>
  <c r="BK231"/>
  <c r="J225"/>
  <c r="J219"/>
  <c r="J212"/>
  <c r="BK192"/>
  <c r="J186"/>
  <c r="J178"/>
  <c r="BK172"/>
  <c r="J172"/>
  <c r="BK165"/>
  <c r="J159"/>
  <c r="BK152"/>
  <c r="J145"/>
  <c r="BK139"/>
  <c r="J139"/>
  <c r="J133"/>
  <c i="6" r="J262"/>
  <c r="J257"/>
  <c r="J248"/>
  <c r="J244"/>
  <c r="J237"/>
  <c r="BK232"/>
  <c r="J226"/>
  <c r="BK220"/>
  <c r="J214"/>
  <c r="J207"/>
  <c r="BK201"/>
  <c r="BK195"/>
  <c r="J187"/>
  <c r="BK179"/>
  <c r="BK172"/>
  <c r="BK165"/>
  <c r="J165"/>
  <c r="J159"/>
  <c r="BK152"/>
  <c r="J145"/>
  <c r="BK139"/>
  <c r="BK133"/>
  <c i="5" r="J260"/>
  <c r="BK255"/>
  <c r="J249"/>
  <c r="J245"/>
  <c r="BK238"/>
  <c r="J233"/>
  <c r="BK227"/>
  <c r="J221"/>
  <c r="J215"/>
  <c r="BK210"/>
  <c r="BK204"/>
  <c r="BK199"/>
  <c r="J193"/>
  <c r="J181"/>
  <c r="BK176"/>
  <c r="BK171"/>
  <c r="BK166"/>
  <c r="J160"/>
  <c r="J155"/>
  <c r="J150"/>
  <c r="BK145"/>
  <c r="J145"/>
  <c r="J140"/>
  <c r="J135"/>
  <c r="BK129"/>
  <c i="4" r="BK538"/>
  <c r="J531"/>
  <c r="J520"/>
  <c r="J515"/>
  <c r="J505"/>
  <c r="J500"/>
  <c r="J495"/>
  <c r="J490"/>
  <c r="BK485"/>
  <c r="J479"/>
  <c r="BK474"/>
  <c r="J469"/>
  <c r="J463"/>
  <c r="BK458"/>
  <c r="BK452"/>
  <c r="BK446"/>
  <c r="BK441"/>
  <c r="BK436"/>
  <c r="BK431"/>
  <c r="BK426"/>
  <c r="J420"/>
  <c r="BK414"/>
  <c r="J409"/>
  <c r="BK404"/>
  <c r="BK399"/>
  <c r="J391"/>
  <c r="J385"/>
  <c r="J380"/>
  <c r="J372"/>
  <c r="BK367"/>
  <c r="BK358"/>
  <c r="J358"/>
  <c r="BK353"/>
  <c r="BK347"/>
  <c r="BK341"/>
  <c r="J335"/>
  <c r="BK325"/>
  <c r="J319"/>
  <c r="J313"/>
  <c r="BK307"/>
  <c r="BK300"/>
  <c r="BK294"/>
  <c r="J288"/>
  <c r="J280"/>
  <c r="BK273"/>
  <c r="BK268"/>
  <c r="BK263"/>
  <c r="BK256"/>
  <c r="J246"/>
  <c r="J238"/>
  <c r="BK233"/>
  <c r="J227"/>
  <c r="J221"/>
  <c r="J215"/>
  <c r="BK209"/>
  <c r="J181"/>
  <c r="BK173"/>
  <c r="BK167"/>
  <c r="BK157"/>
  <c r="BK143"/>
  <c r="BK137"/>
  <c r="J131"/>
  <c i="3" r="BK681"/>
  <c r="J681"/>
  <c r="BK675"/>
  <c r="J670"/>
  <c r="BK664"/>
  <c r="BK655"/>
  <c r="BK649"/>
  <c r="BK643"/>
  <c r="BK635"/>
  <c r="J635"/>
  <c r="BK629"/>
  <c r="J623"/>
  <c r="J617"/>
  <c r="BK612"/>
  <c r="BK607"/>
  <c r="BK596"/>
  <c r="BK591"/>
  <c r="BK586"/>
  <c r="J581"/>
  <c r="J576"/>
  <c r="BK570"/>
  <c r="BK563"/>
  <c r="J556"/>
  <c r="J550"/>
  <c r="J544"/>
  <c r="J539"/>
  <c r="BK534"/>
  <c r="BK526"/>
  <c r="J521"/>
  <c r="BK510"/>
  <c r="BK505"/>
  <c r="J505"/>
  <c r="BK499"/>
  <c r="J499"/>
  <c r="J493"/>
  <c r="BK487"/>
  <c r="J475"/>
  <c r="BK469"/>
  <c r="J462"/>
  <c r="J453"/>
  <c r="BK446"/>
  <c r="J436"/>
  <c r="J429"/>
  <c r="BK424"/>
  <c r="J424"/>
  <c r="BK418"/>
  <c r="BK412"/>
  <c r="J405"/>
  <c r="J397"/>
  <c r="J391"/>
  <c r="J385"/>
  <c r="J379"/>
  <c r="BK373"/>
  <c r="J367"/>
  <c r="BK361"/>
  <c r="J354"/>
  <c r="BK349"/>
  <c r="J343"/>
  <c r="BK337"/>
  <c r="BK331"/>
  <c r="BK326"/>
  <c r="BK321"/>
  <c r="J314"/>
  <c r="J301"/>
  <c r="J293"/>
  <c r="J288"/>
  <c r="J282"/>
  <c r="J276"/>
  <c r="BK269"/>
  <c r="J263"/>
  <c r="BK255"/>
  <c r="BK243"/>
  <c r="BK237"/>
  <c r="J229"/>
  <c r="BK223"/>
  <c r="J215"/>
  <c r="BK207"/>
  <c r="J202"/>
  <c r="J196"/>
  <c r="J190"/>
  <c r="J184"/>
  <c r="J171"/>
  <c r="BK158"/>
  <c r="BK152"/>
  <c r="BK146"/>
  <c r="J140"/>
  <c r="J134"/>
  <c i="2" r="BK406"/>
  <c r="J406"/>
  <c r="BK400"/>
  <c r="J400"/>
  <c r="BK394"/>
  <c r="BK387"/>
  <c r="J387"/>
  <c r="BK380"/>
  <c r="J374"/>
  <c r="BK365"/>
  <c r="J360"/>
  <c r="J355"/>
  <c r="BK349"/>
  <c r="J342"/>
  <c r="J336"/>
  <c r="J330"/>
  <c r="J322"/>
  <c r="J316"/>
  <c r="BK308"/>
  <c r="BK303"/>
  <c r="BK296"/>
  <c r="BK291"/>
  <c r="BK285"/>
  <c r="BK279"/>
  <c r="BK273"/>
  <c r="J265"/>
  <c r="J253"/>
  <c r="BK248"/>
  <c r="BK242"/>
  <c r="J236"/>
  <c r="BK229"/>
  <c r="BK224"/>
  <c r="J219"/>
  <c r="BK210"/>
  <c r="J202"/>
  <c r="J196"/>
  <c r="J190"/>
  <c r="J184"/>
  <c r="J176"/>
  <c r="BK170"/>
  <c r="J162"/>
  <c r="BK154"/>
  <c r="J146"/>
  <c r="BK138"/>
  <c r="J138"/>
  <c r="BK132"/>
  <c i="1" r="AS99"/>
  <c i="18" r="J147"/>
  <c r="BK142"/>
  <c r="BK138"/>
  <c r="J134"/>
  <c r="BK131"/>
  <c r="J128"/>
  <c i="17" r="J157"/>
  <c r="J154"/>
  <c r="BK151"/>
  <c r="J151"/>
  <c r="J147"/>
  <c r="BK134"/>
  <c r="J134"/>
  <c r="J131"/>
  <c r="J128"/>
  <c i="16" r="BK369"/>
  <c r="J369"/>
  <c r="J358"/>
  <c r="BK351"/>
  <c r="BK343"/>
  <c r="J335"/>
  <c r="J327"/>
  <c r="BK322"/>
  <c r="BK315"/>
  <c r="BK307"/>
  <c r="BK299"/>
  <c r="BK294"/>
  <c r="J288"/>
  <c r="BK283"/>
  <c r="BK277"/>
  <c r="BK271"/>
  <c r="BK265"/>
  <c r="J259"/>
  <c r="BK250"/>
  <c r="J236"/>
  <c r="BK229"/>
  <c r="BK223"/>
  <c r="J211"/>
  <c r="BK205"/>
  <c r="J199"/>
  <c r="J193"/>
  <c r="BK181"/>
  <c r="J175"/>
  <c r="BK169"/>
  <c r="J163"/>
  <c r="BK157"/>
  <c r="BK149"/>
  <c r="BK144"/>
  <c r="BK139"/>
  <c r="BK134"/>
  <c r="BK128"/>
  <c i="15" r="BK810"/>
  <c r="BK804"/>
  <c r="J804"/>
  <c r="J798"/>
  <c r="J790"/>
  <c r="J777"/>
  <c r="J771"/>
  <c r="BK765"/>
  <c r="BK759"/>
  <c r="J752"/>
  <c r="J747"/>
  <c r="BK742"/>
  <c r="J735"/>
  <c r="BK728"/>
  <c r="BK722"/>
  <c r="J716"/>
  <c r="J710"/>
  <c r="BK704"/>
  <c r="BK698"/>
  <c r="BK691"/>
  <c r="BK685"/>
  <c r="J679"/>
  <c r="BK672"/>
  <c r="J665"/>
  <c r="J651"/>
  <c r="J645"/>
  <c r="J636"/>
  <c r="BK626"/>
  <c r="J620"/>
  <c r="BK614"/>
  <c r="J607"/>
  <c r="BK602"/>
  <c r="BK596"/>
  <c r="J596"/>
  <c r="BK590"/>
  <c r="J590"/>
  <c r="BK581"/>
  <c r="J581"/>
  <c r="BK572"/>
  <c r="J572"/>
  <c r="BK566"/>
  <c r="J559"/>
  <c r="BK553"/>
  <c r="J547"/>
  <c r="BK541"/>
  <c r="J541"/>
  <c r="BK535"/>
  <c r="J528"/>
  <c r="BK523"/>
  <c r="J523"/>
  <c r="J515"/>
  <c r="J508"/>
  <c r="BK501"/>
  <c r="BK496"/>
  <c r="J496"/>
  <c r="BK489"/>
  <c r="BK481"/>
  <c r="J475"/>
  <c r="BK470"/>
  <c r="BK462"/>
  <c r="J456"/>
  <c r="BK450"/>
  <c r="BK445"/>
  <c r="J439"/>
  <c r="BK434"/>
  <c r="BK428"/>
  <c r="J422"/>
  <c r="J416"/>
  <c r="J410"/>
  <c r="J400"/>
  <c r="J395"/>
  <c r="BK389"/>
  <c r="BK384"/>
  <c r="BK379"/>
  <c r="BK373"/>
  <c r="J367"/>
  <c r="BK358"/>
  <c r="BK350"/>
  <c r="J342"/>
  <c r="BK337"/>
  <c r="BK331"/>
  <c r="BK326"/>
  <c r="BK320"/>
  <c r="BK314"/>
  <c r="BK303"/>
  <c r="BK297"/>
  <c r="J286"/>
  <c r="BK280"/>
  <c r="J267"/>
  <c r="J261"/>
  <c r="BK252"/>
  <c r="J246"/>
  <c r="BK234"/>
  <c r="J228"/>
  <c r="BK222"/>
  <c r="J214"/>
  <c r="J208"/>
  <c r="BK202"/>
  <c r="J196"/>
  <c r="J187"/>
  <c r="BK176"/>
  <c r="J176"/>
  <c r="BK168"/>
  <c r="BK163"/>
  <c r="BK158"/>
  <c r="J152"/>
  <c r="J145"/>
  <c r="BK140"/>
  <c r="BK135"/>
  <c i="14" r="BK516"/>
  <c r="J516"/>
  <c r="BK505"/>
  <c r="J505"/>
  <c r="BK497"/>
  <c r="J497"/>
  <c r="BK492"/>
  <c r="J492"/>
  <c r="BK487"/>
  <c r="J487"/>
  <c r="BK480"/>
  <c r="J480"/>
  <c r="BK473"/>
  <c r="J473"/>
  <c r="BK467"/>
  <c r="J467"/>
  <c r="BK461"/>
  <c r="J461"/>
  <c r="BK455"/>
  <c r="J455"/>
  <c r="BK446"/>
  <c r="J446"/>
  <c r="BK440"/>
  <c r="J440"/>
  <c r="BK434"/>
  <c r="J434"/>
  <c r="BK429"/>
  <c r="J429"/>
  <c r="BK423"/>
  <c r="J423"/>
  <c r="BK416"/>
  <c r="J416"/>
  <c r="BK411"/>
  <c r="J411"/>
  <c r="BK404"/>
  <c r="J404"/>
  <c r="BK399"/>
  <c r="J399"/>
  <c r="BK393"/>
  <c r="J393"/>
  <c r="BK387"/>
  <c r="J387"/>
  <c r="BK380"/>
  <c r="J380"/>
  <c r="BK375"/>
  <c r="J375"/>
  <c r="BK368"/>
  <c r="J368"/>
  <c r="BK360"/>
  <c r="J360"/>
  <c r="BK353"/>
  <c r="J353"/>
  <c r="BK344"/>
  <c r="J344"/>
  <c r="BK338"/>
  <c r="J338"/>
  <c r="BK330"/>
  <c r="J330"/>
  <c r="BK325"/>
  <c r="J325"/>
  <c r="BK319"/>
  <c r="J319"/>
  <c r="BK314"/>
  <c r="J314"/>
  <c r="BK308"/>
  <c r="J308"/>
  <c r="BK302"/>
  <c r="J302"/>
  <c r="BK294"/>
  <c r="J294"/>
  <c r="BK288"/>
  <c r="J288"/>
  <c r="BK277"/>
  <c r="J277"/>
  <c r="BK271"/>
  <c r="J271"/>
  <c r="BK260"/>
  <c r="J260"/>
  <c r="BK254"/>
  <c r="J254"/>
  <c r="BK245"/>
  <c r="J245"/>
  <c r="BK239"/>
  <c r="J239"/>
  <c r="BK227"/>
  <c r="J227"/>
  <c r="BK221"/>
  <c r="J221"/>
  <c r="BK215"/>
  <c r="J215"/>
  <c r="BK209"/>
  <c r="J209"/>
  <c r="BK201"/>
  <c r="J201"/>
  <c r="BK195"/>
  <c r="J195"/>
  <c r="BK189"/>
  <c r="J189"/>
  <c r="BK183"/>
  <c r="J183"/>
  <c r="BK177"/>
  <c r="J177"/>
  <c r="BK170"/>
  <c r="J170"/>
  <c r="BK160"/>
  <c r="J160"/>
  <c r="BK152"/>
  <c r="J152"/>
  <c r="BK147"/>
  <c r="J147"/>
  <c r="BK142"/>
  <c r="J142"/>
  <c r="BK137"/>
  <c r="J137"/>
  <c r="BK132"/>
  <c r="J132"/>
  <c i="13" r="BK327"/>
  <c r="J327"/>
  <c r="BK316"/>
  <c r="BK309"/>
  <c r="J302"/>
  <c r="J294"/>
  <c r="BK289"/>
  <c r="J281"/>
  <c r="J276"/>
  <c r="BK270"/>
  <c r="J264"/>
  <c r="BK249"/>
  <c r="J241"/>
  <c r="J235"/>
  <c r="BK228"/>
  <c r="J222"/>
  <c r="BK210"/>
  <c r="J204"/>
  <c r="BK198"/>
  <c r="BK192"/>
  <c r="J192"/>
  <c r="J180"/>
  <c r="J174"/>
  <c r="BK168"/>
  <c r="BK160"/>
  <c r="BK155"/>
  <c r="BK149"/>
  <c r="J143"/>
  <c r="BK138"/>
  <c r="BK133"/>
  <c r="J128"/>
  <c i="12" r="J306"/>
  <c r="BK297"/>
  <c r="J297"/>
  <c r="J290"/>
  <c r="J282"/>
  <c r="BK277"/>
  <c r="J277"/>
  <c r="BK269"/>
  <c r="J269"/>
  <c r="BK264"/>
  <c r="J264"/>
  <c r="BK258"/>
  <c r="J252"/>
  <c r="BK246"/>
  <c r="BK237"/>
  <c r="BK229"/>
  <c r="J223"/>
  <c r="J216"/>
  <c r="BK210"/>
  <c r="J198"/>
  <c r="J192"/>
  <c r="BK186"/>
  <c r="J180"/>
  <c r="J174"/>
  <c r="BK168"/>
  <c r="BK162"/>
  <c r="BK154"/>
  <c r="J154"/>
  <c r="J149"/>
  <c r="BK143"/>
  <c r="J143"/>
  <c i="11" r="J299"/>
  <c r="J291"/>
  <c r="J283"/>
  <c r="BK278"/>
  <c r="J265"/>
  <c r="BK259"/>
  <c r="J253"/>
  <c r="J247"/>
  <c r="J238"/>
  <c r="J230"/>
  <c r="BK224"/>
  <c r="J217"/>
  <c r="BK211"/>
  <c r="J199"/>
  <c r="BK193"/>
  <c r="J187"/>
  <c r="J181"/>
  <c r="BK175"/>
  <c r="BK169"/>
  <c r="BK163"/>
  <c r="BK155"/>
  <c r="J144"/>
  <c r="BK133"/>
  <c r="BK128"/>
  <c i="10" r="BK177"/>
  <c r="BK173"/>
  <c r="BK170"/>
  <c r="BK166"/>
  <c r="J162"/>
  <c r="BK157"/>
  <c r="J154"/>
  <c r="BK151"/>
  <c r="BK147"/>
  <c r="J142"/>
  <c r="J138"/>
  <c r="BK134"/>
  <c r="J131"/>
  <c r="J128"/>
  <c i="9" r="J181"/>
  <c r="BK177"/>
  <c r="BK173"/>
  <c r="J170"/>
  <c r="J166"/>
  <c r="BK162"/>
  <c r="BK157"/>
  <c r="BK154"/>
  <c r="BK151"/>
  <c r="J147"/>
  <c r="J138"/>
  <c r="BK134"/>
  <c r="BK131"/>
  <c r="BK128"/>
  <c i="8" r="BK267"/>
  <c r="J262"/>
  <c r="J253"/>
  <c r="BK249"/>
  <c r="J242"/>
  <c r="BK237"/>
  <c r="BK231"/>
  <c r="BK225"/>
  <c r="BK219"/>
  <c r="J212"/>
  <c r="BK206"/>
  <c r="BK200"/>
  <c r="BK192"/>
  <c r="J186"/>
  <c r="BK178"/>
  <c r="J172"/>
  <c r="J165"/>
  <c r="J159"/>
  <c r="J152"/>
  <c r="J145"/>
  <c r="BK139"/>
  <c r="BK133"/>
  <c i="7" r="J253"/>
  <c r="BK249"/>
  <c r="BK242"/>
  <c r="BK237"/>
  <c r="J231"/>
  <c r="BK225"/>
  <c r="BK219"/>
  <c r="BK212"/>
  <c r="BK206"/>
  <c r="J206"/>
  <c r="BK200"/>
  <c r="J200"/>
  <c r="J192"/>
  <c r="BK186"/>
  <c r="BK178"/>
  <c r="J165"/>
  <c r="BK159"/>
  <c r="J152"/>
  <c r="BK145"/>
  <c r="BK133"/>
  <c i="6" r="BK262"/>
  <c r="BK257"/>
  <c r="BK248"/>
  <c r="BK244"/>
  <c r="BK237"/>
  <c r="J232"/>
  <c r="BK226"/>
  <c r="J220"/>
  <c r="BK214"/>
  <c r="BK207"/>
  <c r="J201"/>
  <c r="J195"/>
  <c r="BK187"/>
  <c r="J179"/>
  <c r="J172"/>
  <c r="BK159"/>
  <c r="J152"/>
  <c r="BK145"/>
  <c r="J139"/>
  <c r="J133"/>
  <c i="5" r="BK260"/>
  <c r="J255"/>
  <c r="BK249"/>
  <c r="BK245"/>
  <c r="J238"/>
  <c r="BK233"/>
  <c r="J227"/>
  <c r="BK221"/>
  <c r="BK215"/>
  <c r="J210"/>
  <c r="J204"/>
  <c r="J199"/>
  <c r="BK193"/>
  <c r="BK187"/>
  <c r="J187"/>
  <c r="BK181"/>
  <c r="J176"/>
  <c r="J171"/>
  <c r="J166"/>
  <c r="BK160"/>
  <c r="BK155"/>
  <c r="BK150"/>
  <c r="BK140"/>
  <c r="BK135"/>
  <c r="J129"/>
  <c i="4" r="J538"/>
  <c r="BK531"/>
  <c r="BK525"/>
  <c r="J525"/>
  <c r="BK520"/>
  <c r="BK515"/>
  <c r="BK505"/>
  <c r="BK500"/>
  <c r="BK495"/>
  <c r="BK490"/>
  <c r="J485"/>
  <c r="BK479"/>
  <c r="J474"/>
  <c r="BK469"/>
  <c r="BK463"/>
  <c r="J458"/>
  <c r="J452"/>
  <c r="J446"/>
  <c r="J441"/>
  <c r="J436"/>
  <c r="J431"/>
  <c r="J426"/>
  <c r="BK420"/>
  <c r="J414"/>
  <c r="BK409"/>
  <c r="J404"/>
  <c r="J399"/>
  <c r="BK391"/>
  <c r="BK385"/>
  <c r="BK380"/>
  <c r="BK372"/>
  <c r="J367"/>
  <c r="J353"/>
  <c r="J347"/>
  <c r="J341"/>
  <c r="BK335"/>
  <c r="J325"/>
  <c r="BK319"/>
  <c r="BK313"/>
  <c r="J307"/>
  <c r="J300"/>
  <c r="J294"/>
  <c r="BK288"/>
  <c r="BK280"/>
  <c r="J273"/>
  <c r="J268"/>
  <c r="J263"/>
  <c r="J256"/>
  <c r="BK246"/>
  <c r="BK238"/>
  <c r="J233"/>
  <c r="BK227"/>
  <c r="BK221"/>
  <c r="BK215"/>
  <c r="J209"/>
  <c r="BK201"/>
  <c r="J201"/>
  <c r="BK195"/>
  <c r="J195"/>
  <c r="BK187"/>
  <c r="J187"/>
  <c r="BK181"/>
  <c r="J173"/>
  <c r="J167"/>
  <c r="J157"/>
  <c r="J143"/>
  <c r="J137"/>
  <c r="BK131"/>
  <c i="3" r="J675"/>
  <c r="BK670"/>
  <c r="J664"/>
  <c r="J655"/>
  <c r="J649"/>
  <c r="J643"/>
  <c r="J629"/>
  <c r="BK623"/>
  <c r="BK617"/>
  <c r="J612"/>
  <c r="J607"/>
  <c r="J596"/>
  <c r="J591"/>
  <c r="J586"/>
  <c r="BK581"/>
  <c r="BK576"/>
  <c r="J570"/>
  <c r="J563"/>
  <c r="BK556"/>
  <c r="BK550"/>
  <c r="BK544"/>
  <c r="BK539"/>
  <c r="J534"/>
  <c r="J526"/>
  <c r="BK521"/>
  <c r="J510"/>
  <c r="BK493"/>
  <c r="J487"/>
  <c r="BK475"/>
  <c r="J469"/>
  <c r="BK462"/>
  <c r="BK453"/>
  <c r="J446"/>
  <c r="BK436"/>
  <c r="BK429"/>
  <c r="J418"/>
  <c r="J412"/>
  <c r="BK405"/>
  <c r="BK397"/>
  <c r="BK391"/>
  <c r="BK385"/>
  <c r="BK379"/>
  <c r="J373"/>
  <c r="BK367"/>
  <c r="J361"/>
  <c r="BK354"/>
  <c r="J349"/>
  <c r="BK343"/>
  <c r="J337"/>
  <c r="J331"/>
  <c r="J326"/>
  <c r="J321"/>
  <c r="BK314"/>
  <c r="BK301"/>
  <c r="BK293"/>
  <c r="BK288"/>
  <c r="BK282"/>
  <c r="BK276"/>
  <c r="J269"/>
  <c r="BK263"/>
  <c r="J255"/>
  <c r="J243"/>
  <c r="J237"/>
  <c r="BK229"/>
  <c r="J223"/>
  <c r="BK215"/>
  <c r="J207"/>
  <c r="BK202"/>
  <c r="BK196"/>
  <c r="BK190"/>
  <c r="BK184"/>
  <c r="BK171"/>
  <c r="J158"/>
  <c r="J152"/>
  <c r="J146"/>
  <c r="BK140"/>
  <c r="BK134"/>
  <c i="2" r="J394"/>
  <c r="J380"/>
  <c r="BK374"/>
  <c r="J365"/>
  <c r="BK360"/>
  <c r="BK355"/>
  <c r="J349"/>
  <c r="BK342"/>
  <c r="BK336"/>
  <c r="BK330"/>
  <c r="BK322"/>
  <c r="BK316"/>
  <c r="J308"/>
  <c r="J303"/>
  <c r="J296"/>
  <c r="J291"/>
  <c r="J285"/>
  <c r="J279"/>
  <c r="J273"/>
  <c r="BK265"/>
  <c r="BK259"/>
  <c r="J259"/>
  <c r="BK253"/>
  <c r="J248"/>
  <c r="J242"/>
  <c r="BK236"/>
  <c r="J229"/>
  <c r="J224"/>
  <c r="BK219"/>
  <c r="J210"/>
  <c r="BK202"/>
  <c r="BK196"/>
  <c r="BK190"/>
  <c r="BK184"/>
  <c r="BK176"/>
  <c r="J170"/>
  <c r="BK162"/>
  <c r="J154"/>
  <c r="BK146"/>
  <c r="J132"/>
  <c i="1" r="AS106"/>
  <c i="2" l="1" r="BK131"/>
  <c r="R131"/>
  <c r="BK235"/>
  <c r="J235"/>
  <c r="J102"/>
  <c r="R235"/>
  <c r="BK302"/>
  <c r="J302"/>
  <c r="J103"/>
  <c r="R302"/>
  <c r="BK354"/>
  <c r="J354"/>
  <c r="J105"/>
  <c r="R354"/>
  <c r="BK386"/>
  <c r="J386"/>
  <c r="J106"/>
  <c r="R386"/>
  <c i="3" r="P133"/>
  <c r="T133"/>
  <c r="R320"/>
  <c r="BK360"/>
  <c r="J360"/>
  <c r="J102"/>
  <c r="R360"/>
  <c r="BK435"/>
  <c r="J435"/>
  <c r="J103"/>
  <c r="R435"/>
  <c r="BK520"/>
  <c r="J520"/>
  <c r="J104"/>
  <c r="R520"/>
  <c r="BK575"/>
  <c r="J575"/>
  <c r="J107"/>
  <c r="R575"/>
  <c r="BK642"/>
  <c r="J642"/>
  <c r="J108"/>
  <c r="R642"/>
  <c i="4" r="P130"/>
  <c r="T130"/>
  <c r="BK279"/>
  <c r="J279"/>
  <c r="J102"/>
  <c r="P366"/>
  <c r="T366"/>
  <c r="P457"/>
  <c r="T457"/>
  <c r="P484"/>
  <c r="T484"/>
  <c i="5" r="P128"/>
  <c r="P127"/>
  <c r="R128"/>
  <c r="R127"/>
  <c r="BK248"/>
  <c r="BK247"/>
  <c r="J247"/>
  <c r="J103"/>
  <c r="T248"/>
  <c r="T247"/>
  <c i="6" r="BK132"/>
  <c r="J132"/>
  <c r="J102"/>
  <c r="R132"/>
  <c r="R131"/>
  <c r="R130"/>
  <c r="R247"/>
  <c r="R246"/>
  <c i="7" r="BK132"/>
  <c r="R132"/>
  <c r="R131"/>
  <c r="BK252"/>
  <c r="J252"/>
  <c r="J106"/>
  <c r="T252"/>
  <c r="T251"/>
  <c i="8" r="BK132"/>
  <c r="J132"/>
  <c r="J102"/>
  <c r="P132"/>
  <c r="P131"/>
  <c r="T132"/>
  <c r="T131"/>
  <c r="BK252"/>
  <c r="BK251"/>
  <c r="J251"/>
  <c r="J105"/>
  <c r="T252"/>
  <c r="T251"/>
  <c i="9" r="BK127"/>
  <c r="J127"/>
  <c r="J100"/>
  <c r="P127"/>
  <c r="T127"/>
  <c r="P146"/>
  <c r="T146"/>
  <c r="R161"/>
  <c r="BK169"/>
  <c r="J169"/>
  <c r="J103"/>
  <c r="R169"/>
  <c i="10" r="P127"/>
  <c r="T127"/>
  <c r="P146"/>
  <c r="T146"/>
  <c r="P161"/>
  <c r="T161"/>
  <c r="T169"/>
  <c i="11" r="BK127"/>
  <c r="T127"/>
  <c r="T126"/>
  <c r="T125"/>
  <c i="12" r="BK126"/>
  <c r="R126"/>
  <c r="R125"/>
  <c r="R124"/>
  <c r="J296"/>
  <c r="J101"/>
  <c i="13" r="P127"/>
  <c r="P126"/>
  <c r="P125"/>
  <c i="1" r="AU109"/>
  <c i="13" r="R127"/>
  <c r="R126"/>
  <c r="R125"/>
  <c i="14" r="BK131"/>
  <c r="J131"/>
  <c r="J100"/>
  <c r="P131"/>
  <c r="R131"/>
  <c r="BK359"/>
  <c r="J359"/>
  <c r="J101"/>
  <c r="R359"/>
  <c r="BK410"/>
  <c r="J410"/>
  <c r="J102"/>
  <c r="R410"/>
  <c r="BK422"/>
  <c r="J422"/>
  <c r="J103"/>
  <c r="R422"/>
  <c r="BK486"/>
  <c r="J486"/>
  <c r="J105"/>
  <c r="R486"/>
  <c r="J504"/>
  <c r="J106"/>
  <c i="15" r="BK134"/>
  <c r="R134"/>
  <c r="BK480"/>
  <c r="J480"/>
  <c r="J101"/>
  <c r="R480"/>
  <c r="T480"/>
  <c r="R534"/>
  <c r="BK613"/>
  <c r="J613"/>
  <c r="J103"/>
  <c r="R613"/>
  <c r="BK697"/>
  <c r="J697"/>
  <c r="J104"/>
  <c r="P697"/>
  <c r="T697"/>
  <c r="BK789"/>
  <c r="J789"/>
  <c r="J107"/>
  <c r="R789"/>
  <c r="T825"/>
  <c r="T824"/>
  <c i="16" r="P127"/>
  <c r="T127"/>
  <c r="P321"/>
  <c r="T321"/>
  <c i="17" r="P127"/>
  <c r="T127"/>
  <c r="P146"/>
  <c r="T146"/>
  <c r="P161"/>
  <c r="T161"/>
  <c r="T170"/>
  <c i="2" r="P131"/>
  <c r="T131"/>
  <c r="P235"/>
  <c r="T235"/>
  <c r="P302"/>
  <c r="T302"/>
  <c r="P354"/>
  <c r="T354"/>
  <c r="P386"/>
  <c r="T386"/>
  <c i="3" r="BK133"/>
  <c r="J133"/>
  <c r="J100"/>
  <c r="R133"/>
  <c r="R132"/>
  <c r="R131"/>
  <c r="BK320"/>
  <c r="J320"/>
  <c r="J101"/>
  <c r="P320"/>
  <c r="T320"/>
  <c r="P360"/>
  <c r="T360"/>
  <c r="P435"/>
  <c r="T435"/>
  <c r="P520"/>
  <c r="T520"/>
  <c r="P575"/>
  <c r="T575"/>
  <c r="P642"/>
  <c r="T642"/>
  <c i="4" r="BK130"/>
  <c r="J130"/>
  <c r="J100"/>
  <c r="R130"/>
  <c r="BK262"/>
  <c r="J262"/>
  <c r="J101"/>
  <c r="P262"/>
  <c r="R262"/>
  <c r="T262"/>
  <c r="P279"/>
  <c r="R279"/>
  <c r="T279"/>
  <c r="BK366"/>
  <c r="J366"/>
  <c r="J103"/>
  <c r="R366"/>
  <c r="BK457"/>
  <c r="J457"/>
  <c r="J104"/>
  <c r="R457"/>
  <c r="BK484"/>
  <c r="J484"/>
  <c r="J105"/>
  <c r="R484"/>
  <c i="5" r="BK128"/>
  <c r="J128"/>
  <c r="J100"/>
  <c r="T128"/>
  <c r="T127"/>
  <c r="T126"/>
  <c r="P248"/>
  <c r="P247"/>
  <c r="R248"/>
  <c r="R247"/>
  <c i="6" r="P132"/>
  <c r="P131"/>
  <c r="T132"/>
  <c r="T131"/>
  <c r="BK247"/>
  <c r="J247"/>
  <c r="J106"/>
  <c r="P247"/>
  <c r="P246"/>
  <c r="T247"/>
  <c r="T246"/>
  <c i="7" r="P132"/>
  <c r="P131"/>
  <c r="T132"/>
  <c r="T131"/>
  <c r="T130"/>
  <c r="P252"/>
  <c r="P251"/>
  <c r="R252"/>
  <c r="R251"/>
  <c i="8" r="R132"/>
  <c r="R131"/>
  <c r="P252"/>
  <c r="P251"/>
  <c r="R252"/>
  <c r="R251"/>
  <c i="9" r="R127"/>
  <c r="BK146"/>
  <c r="J146"/>
  <c r="J101"/>
  <c r="R146"/>
  <c r="BK161"/>
  <c r="J161"/>
  <c r="J102"/>
  <c r="P161"/>
  <c r="T161"/>
  <c r="P169"/>
  <c r="T169"/>
  <c i="10" r="BK127"/>
  <c r="J127"/>
  <c r="J100"/>
  <c r="R127"/>
  <c r="BK146"/>
  <c r="J146"/>
  <c r="J101"/>
  <c r="R146"/>
  <c r="BK161"/>
  <c r="J161"/>
  <c r="J102"/>
  <c r="R161"/>
  <c r="BK169"/>
  <c r="J169"/>
  <c r="J103"/>
  <c r="P169"/>
  <c r="R169"/>
  <c i="11" r="P127"/>
  <c r="P126"/>
  <c r="P125"/>
  <c i="1" r="AU107"/>
  <c i="11" r="R127"/>
  <c r="R126"/>
  <c r="R125"/>
  <c i="12" r="P126"/>
  <c r="P125"/>
  <c r="P124"/>
  <c i="1" r="AU108"/>
  <c i="12" r="T126"/>
  <c r="T125"/>
  <c r="T124"/>
  <c i="13" r="BK127"/>
  <c r="J127"/>
  <c r="J100"/>
  <c r="T127"/>
  <c r="T126"/>
  <c r="T125"/>
  <c i="14" r="T131"/>
  <c r="P359"/>
  <c r="T359"/>
  <c r="P410"/>
  <c r="T410"/>
  <c r="P422"/>
  <c r="T422"/>
  <c r="P486"/>
  <c r="T486"/>
  <c i="15" r="P134"/>
  <c r="T134"/>
  <c r="P480"/>
  <c r="BK534"/>
  <c r="J534"/>
  <c r="J102"/>
  <c r="P534"/>
  <c r="T534"/>
  <c r="P613"/>
  <c r="T613"/>
  <c r="R697"/>
  <c r="BK741"/>
  <c r="J741"/>
  <c r="J106"/>
  <c r="P741"/>
  <c r="R741"/>
  <c r="T741"/>
  <c r="P789"/>
  <c r="T789"/>
  <c r="BK825"/>
  <c r="J825"/>
  <c r="J110"/>
  <c r="P825"/>
  <c r="P824"/>
  <c r="R825"/>
  <c r="R824"/>
  <c i="16" r="BK127"/>
  <c r="J127"/>
  <c r="J100"/>
  <c r="R127"/>
  <c r="BK321"/>
  <c r="J321"/>
  <c r="J101"/>
  <c r="R321"/>
  <c i="17" r="BK127"/>
  <c r="J127"/>
  <c r="J100"/>
  <c r="R127"/>
  <c r="BK146"/>
  <c r="J146"/>
  <c r="J101"/>
  <c r="R146"/>
  <c r="BK161"/>
  <c r="J161"/>
  <c r="J102"/>
  <c r="R161"/>
  <c r="BK170"/>
  <c r="J170"/>
  <c r="J103"/>
  <c r="P170"/>
  <c r="R170"/>
  <c i="18" r="BK127"/>
  <c r="J127"/>
  <c r="J100"/>
  <c r="P127"/>
  <c r="R127"/>
  <c r="T127"/>
  <c r="BK146"/>
  <c r="J146"/>
  <c r="J101"/>
  <c r="P146"/>
  <c r="R146"/>
  <c r="T146"/>
  <c r="BK161"/>
  <c r="J161"/>
  <c r="J102"/>
  <c r="P161"/>
  <c r="R161"/>
  <c r="T161"/>
  <c r="BK170"/>
  <c r="J170"/>
  <c r="J103"/>
  <c r="P170"/>
  <c r="R170"/>
  <c r="T170"/>
  <c i="2" r="E85"/>
  <c r="F93"/>
  <c r="BE138"/>
  <c r="BE154"/>
  <c r="BE170"/>
  <c r="BE176"/>
  <c r="BE190"/>
  <c r="BE196"/>
  <c r="BE202"/>
  <c r="BE242"/>
  <c r="BE248"/>
  <c r="BE253"/>
  <c r="BE273"/>
  <c r="BE285"/>
  <c r="BE296"/>
  <c r="BE303"/>
  <c r="BE308"/>
  <c r="BE322"/>
  <c r="BE336"/>
  <c r="BE349"/>
  <c r="BE355"/>
  <c r="BE365"/>
  <c r="BK218"/>
  <c r="J218"/>
  <c r="J101"/>
  <c r="BK348"/>
  <c r="J348"/>
  <c r="J104"/>
  <c r="BK405"/>
  <c r="J405"/>
  <c r="J107"/>
  <c i="3" r="E85"/>
  <c r="F93"/>
  <c r="F94"/>
  <c r="J125"/>
  <c r="BE140"/>
  <c r="BE158"/>
  <c r="BE184"/>
  <c r="BE190"/>
  <c r="BE196"/>
  <c r="BE237"/>
  <c r="BE269"/>
  <c r="BE288"/>
  <c r="BE293"/>
  <c r="BE301"/>
  <c r="BE314"/>
  <c r="BE326"/>
  <c r="BE331"/>
  <c r="BE337"/>
  <c r="BE349"/>
  <c r="BE354"/>
  <c r="BE373"/>
  <c r="BE391"/>
  <c r="BE397"/>
  <c r="BE418"/>
  <c r="BE424"/>
  <c r="BE446"/>
  <c r="BE453"/>
  <c r="BE469"/>
  <c r="BE510"/>
  <c r="BE521"/>
  <c r="BE534"/>
  <c r="BE544"/>
  <c r="BE550"/>
  <c r="BE576"/>
  <c r="BE586"/>
  <c r="BE617"/>
  <c r="BE635"/>
  <c r="BE649"/>
  <c r="BE670"/>
  <c r="BK562"/>
  <c r="J562"/>
  <c r="J105"/>
  <c r="BK680"/>
  <c r="J680"/>
  <c r="J109"/>
  <c i="4" r="J91"/>
  <c r="F94"/>
  <c r="F124"/>
  <c r="BE157"/>
  <c r="BE173"/>
  <c r="BE181"/>
  <c r="BE187"/>
  <c r="BE195"/>
  <c r="BE201"/>
  <c r="BE215"/>
  <c r="BE227"/>
  <c r="BE233"/>
  <c r="BE256"/>
  <c r="BE288"/>
  <c r="BE300"/>
  <c r="BE307"/>
  <c r="BE313"/>
  <c r="BE325"/>
  <c r="BE335"/>
  <c r="BE353"/>
  <c r="BE358"/>
  <c r="BE367"/>
  <c r="BE380"/>
  <c r="BE404"/>
  <c r="BE409"/>
  <c r="BE463"/>
  <c r="BE485"/>
  <c r="BE490"/>
  <c r="BE500"/>
  <c r="BE505"/>
  <c r="BE515"/>
  <c r="BE525"/>
  <c r="BE531"/>
  <c r="BE538"/>
  <c i="5" r="J91"/>
  <c r="E114"/>
  <c r="F122"/>
  <c r="BE150"/>
  <c r="BE155"/>
  <c r="BE166"/>
  <c r="BE176"/>
  <c r="BE199"/>
  <c r="BE215"/>
  <c r="BE227"/>
  <c r="BE255"/>
  <c r="BE260"/>
  <c i="6" r="E85"/>
  <c r="J93"/>
  <c r="F127"/>
  <c r="BE133"/>
  <c r="BE139"/>
  <c r="BE152"/>
  <c r="BE159"/>
  <c r="BE165"/>
  <c r="BE179"/>
  <c r="BE201"/>
  <c r="BE207"/>
  <c r="BE220"/>
  <c r="BE226"/>
  <c r="BE232"/>
  <c r="BE237"/>
  <c r="BE244"/>
  <c r="BE248"/>
  <c r="BE257"/>
  <c i="7" r="E85"/>
  <c r="F95"/>
  <c r="J124"/>
  <c r="BE133"/>
  <c r="BE139"/>
  <c r="BE145"/>
  <c r="BE159"/>
  <c r="BE165"/>
  <c r="BE192"/>
  <c r="BE200"/>
  <c r="BE206"/>
  <c r="BE212"/>
  <c r="BE219"/>
  <c r="BE231"/>
  <c r="BE262"/>
  <c i="8" r="E85"/>
  <c r="F95"/>
  <c r="J124"/>
  <c r="F127"/>
  <c r="BE133"/>
  <c r="BE139"/>
  <c r="BE172"/>
  <c r="BE192"/>
  <c r="BE212"/>
  <c r="BE219"/>
  <c r="BE225"/>
  <c r="BE231"/>
  <c r="BE242"/>
  <c r="BE249"/>
  <c i="9" r="E85"/>
  <c r="F93"/>
  <c r="J119"/>
  <c r="BE131"/>
  <c r="BE142"/>
  <c r="BE151"/>
  <c r="BE154"/>
  <c r="BE162"/>
  <c r="BE166"/>
  <c r="BE173"/>
  <c r="BE177"/>
  <c r="BE181"/>
  <c i="10" r="E85"/>
  <c r="F94"/>
  <c r="F121"/>
  <c r="BE128"/>
  <c r="BE134"/>
  <c r="BE142"/>
  <c r="BE154"/>
  <c r="BE162"/>
  <c r="BE177"/>
  <c i="11" r="E85"/>
  <c r="J91"/>
  <c r="F94"/>
  <c r="BE133"/>
  <c r="BE138"/>
  <c r="BE144"/>
  <c r="BE150"/>
  <c r="BE169"/>
  <c r="BE187"/>
  <c r="BE199"/>
  <c r="BE224"/>
  <c r="BE253"/>
  <c r="BE265"/>
  <c r="BE270"/>
  <c i="12" r="BE143"/>
  <c r="BE154"/>
  <c r="BE168"/>
  <c r="BE174"/>
  <c r="BE180"/>
  <c r="BE192"/>
  <c r="BE198"/>
  <c r="BE210"/>
  <c r="BE216"/>
  <c r="BE223"/>
  <c r="BE252"/>
  <c r="BE258"/>
  <c r="BE264"/>
  <c r="BE269"/>
  <c r="BE290"/>
  <c r="BE306"/>
  <c r="BK305"/>
  <c r="J305"/>
  <c r="J102"/>
  <c i="13" r="J91"/>
  <c r="F94"/>
  <c r="BE133"/>
  <c r="BE168"/>
  <c r="BE204"/>
  <c r="BE210"/>
  <c r="BE222"/>
  <c r="BE228"/>
  <c r="BE241"/>
  <c r="BE264"/>
  <c r="BE302"/>
  <c r="BE309"/>
  <c r="BE316"/>
  <c r="BE327"/>
  <c r="BK308"/>
  <c r="J308"/>
  <c r="J101"/>
  <c i="14" r="E85"/>
  <c r="J91"/>
  <c r="F93"/>
  <c r="F94"/>
  <c r="BE132"/>
  <c r="BE137"/>
  <c r="BE142"/>
  <c r="BE147"/>
  <c r="BE152"/>
  <c r="BE160"/>
  <c r="BE170"/>
  <c r="BE177"/>
  <c r="BE183"/>
  <c r="BE189"/>
  <c r="BE195"/>
  <c r="BE201"/>
  <c r="BE209"/>
  <c r="BE215"/>
  <c r="BE221"/>
  <c r="BE227"/>
  <c r="BE239"/>
  <c r="BE245"/>
  <c r="BE254"/>
  <c r="BE260"/>
  <c r="BE271"/>
  <c r="BE277"/>
  <c r="BE288"/>
  <c r="BE294"/>
  <c r="BE302"/>
  <c r="BE308"/>
  <c r="BE314"/>
  <c r="BE319"/>
  <c r="BE325"/>
  <c r="BE330"/>
  <c r="BE338"/>
  <c r="BE344"/>
  <c r="BE353"/>
  <c r="BE360"/>
  <c r="BE368"/>
  <c r="BE375"/>
  <c r="BE380"/>
  <c r="BE387"/>
  <c r="BE393"/>
  <c r="BE399"/>
  <c r="BE404"/>
  <c r="BE411"/>
  <c r="BE416"/>
  <c r="BE423"/>
  <c r="BE429"/>
  <c r="BE434"/>
  <c r="BE440"/>
  <c r="BE446"/>
  <c r="BE455"/>
  <c r="BE461"/>
  <c r="BE467"/>
  <c r="BE473"/>
  <c r="BE480"/>
  <c r="BE487"/>
  <c r="BE492"/>
  <c r="BE497"/>
  <c r="BE505"/>
  <c r="BE516"/>
  <c r="BK479"/>
  <c r="J479"/>
  <c r="J104"/>
  <c i="15" r="E85"/>
  <c r="J91"/>
  <c r="F93"/>
  <c r="F129"/>
  <c r="BE152"/>
  <c r="BE168"/>
  <c r="BE187"/>
  <c r="BE196"/>
  <c r="BE214"/>
  <c r="BE228"/>
  <c r="BE246"/>
  <c r="BE267"/>
  <c r="BE286"/>
  <c r="BE297"/>
  <c r="BE320"/>
  <c r="BE326"/>
  <c r="BE384"/>
  <c r="BE395"/>
  <c r="BE410"/>
  <c r="BE416"/>
  <c r="BE422"/>
  <c r="BE434"/>
  <c r="BE450"/>
  <c r="BE456"/>
  <c r="BE462"/>
  <c r="BE481"/>
  <c r="BE501"/>
  <c r="BE508"/>
  <c r="BE515"/>
  <c r="BE528"/>
  <c r="BE535"/>
  <c r="BE559"/>
  <c r="BE572"/>
  <c r="BE581"/>
  <c r="BE590"/>
  <c r="BE602"/>
  <c r="BE607"/>
  <c r="BE620"/>
  <c r="BE636"/>
  <c r="BE645"/>
  <c r="BE651"/>
  <c r="BE665"/>
  <c r="BE691"/>
  <c r="BE698"/>
  <c r="BE722"/>
  <c r="BE752"/>
  <c r="BE759"/>
  <c r="BE777"/>
  <c r="BE798"/>
  <c r="BK821"/>
  <c r="J821"/>
  <c r="J108"/>
  <c i="16" r="E85"/>
  <c r="F93"/>
  <c r="J119"/>
  <c r="BE128"/>
  <c r="BE134"/>
  <c r="BE139"/>
  <c r="BE144"/>
  <c r="BE163"/>
  <c r="BE169"/>
  <c r="BE199"/>
  <c r="BE211"/>
  <c r="BE223"/>
  <c r="BE250"/>
  <c r="BE259"/>
  <c r="BE265"/>
  <c r="BE277"/>
  <c r="BE283"/>
  <c r="BE299"/>
  <c r="BE322"/>
  <c r="BE343"/>
  <c r="BE358"/>
  <c r="BE369"/>
  <c i="17" r="E85"/>
  <c r="F93"/>
  <c r="F122"/>
  <c r="BE128"/>
  <c r="BE142"/>
  <c i="18" r="E85"/>
  <c r="F93"/>
  <c r="F94"/>
  <c r="BE128"/>
  <c r="BE138"/>
  <c r="BE142"/>
  <c i="2" r="J91"/>
  <c r="F94"/>
  <c r="BE132"/>
  <c r="BE146"/>
  <c r="BE162"/>
  <c r="BE184"/>
  <c r="BE210"/>
  <c r="BE219"/>
  <c r="BE224"/>
  <c r="BE229"/>
  <c r="BE236"/>
  <c r="BE259"/>
  <c r="BE265"/>
  <c r="BE279"/>
  <c r="BE291"/>
  <c r="BE316"/>
  <c r="BE330"/>
  <c r="BE342"/>
  <c r="BE360"/>
  <c r="BE374"/>
  <c r="BE380"/>
  <c r="BE387"/>
  <c r="BE394"/>
  <c r="BE400"/>
  <c r="BE406"/>
  <c i="3" r="BE134"/>
  <c r="BE146"/>
  <c r="BE152"/>
  <c r="BE171"/>
  <c r="BE202"/>
  <c r="BE207"/>
  <c r="BE215"/>
  <c r="BE223"/>
  <c r="BE229"/>
  <c r="BE243"/>
  <c r="BE255"/>
  <c r="BE263"/>
  <c r="BE276"/>
  <c r="BE282"/>
  <c r="BE321"/>
  <c r="BE343"/>
  <c r="BE361"/>
  <c r="BE367"/>
  <c r="BE379"/>
  <c r="BE385"/>
  <c r="BE405"/>
  <c r="BE412"/>
  <c r="BE429"/>
  <c r="BE436"/>
  <c r="BE462"/>
  <c r="BE475"/>
  <c r="BE487"/>
  <c r="BE493"/>
  <c r="BE499"/>
  <c r="BE505"/>
  <c r="BE526"/>
  <c r="BE539"/>
  <c r="BE556"/>
  <c r="BE563"/>
  <c r="BE570"/>
  <c r="BE581"/>
  <c r="BE591"/>
  <c r="BE596"/>
  <c r="BE607"/>
  <c r="BE612"/>
  <c r="BE623"/>
  <c r="BE629"/>
  <c r="BE643"/>
  <c r="BE655"/>
  <c r="BE664"/>
  <c r="BE675"/>
  <c r="BE681"/>
  <c r="BK569"/>
  <c r="J569"/>
  <c r="J106"/>
  <c i="4" r="E85"/>
  <c r="BE131"/>
  <c r="BE137"/>
  <c r="BE143"/>
  <c r="BE167"/>
  <c r="BE209"/>
  <c r="BE221"/>
  <c r="BE238"/>
  <c r="BE246"/>
  <c r="BE263"/>
  <c r="BE268"/>
  <c r="BE273"/>
  <c r="BE280"/>
  <c r="BE294"/>
  <c r="BE319"/>
  <c r="BE341"/>
  <c r="BE347"/>
  <c r="BE372"/>
  <c r="BE385"/>
  <c r="BE391"/>
  <c r="BE399"/>
  <c r="BE414"/>
  <c r="BE420"/>
  <c r="BE426"/>
  <c r="BE431"/>
  <c r="BE436"/>
  <c r="BE441"/>
  <c r="BE446"/>
  <c r="BE452"/>
  <c r="BE458"/>
  <c r="BE469"/>
  <c r="BE474"/>
  <c r="BE479"/>
  <c r="BE495"/>
  <c r="BE520"/>
  <c r="BK537"/>
  <c r="J537"/>
  <c r="J106"/>
  <c i="5" r="F94"/>
  <c r="BE129"/>
  <c r="BE135"/>
  <c r="BE140"/>
  <c r="BE145"/>
  <c r="BE160"/>
  <c r="BE171"/>
  <c r="BE181"/>
  <c r="BE187"/>
  <c r="BE193"/>
  <c r="BE204"/>
  <c r="BE210"/>
  <c r="BE221"/>
  <c r="BE233"/>
  <c r="BE238"/>
  <c r="BE245"/>
  <c r="BE249"/>
  <c r="BK244"/>
  <c r="J244"/>
  <c r="J102"/>
  <c i="6" r="F95"/>
  <c r="BE145"/>
  <c r="BE172"/>
  <c r="BE187"/>
  <c r="BE195"/>
  <c r="BE214"/>
  <c r="BE262"/>
  <c r="BK243"/>
  <c r="J243"/>
  <c r="J104"/>
  <c i="7" r="F96"/>
  <c r="BE152"/>
  <c r="BE172"/>
  <c r="BE178"/>
  <c r="BE186"/>
  <c r="BE225"/>
  <c r="BE237"/>
  <c r="BE242"/>
  <c r="BE249"/>
  <c r="BE253"/>
  <c r="BE267"/>
  <c r="BK248"/>
  <c r="J248"/>
  <c r="J104"/>
  <c i="8" r="BE145"/>
  <c r="BE152"/>
  <c r="BE159"/>
  <c r="BE165"/>
  <c r="BE178"/>
  <c r="BE186"/>
  <c r="BE200"/>
  <c r="BE206"/>
  <c r="BE237"/>
  <c r="BE253"/>
  <c r="BE262"/>
  <c r="BE267"/>
  <c r="BK248"/>
  <c r="BK247"/>
  <c r="J247"/>
  <c r="J103"/>
  <c i="9" r="F94"/>
  <c r="BE128"/>
  <c r="BE134"/>
  <c r="BE138"/>
  <c r="BE147"/>
  <c r="BE157"/>
  <c r="BE170"/>
  <c i="10" r="J91"/>
  <c r="BE131"/>
  <c r="BE138"/>
  <c r="BE147"/>
  <c r="BE151"/>
  <c r="BE157"/>
  <c r="BE166"/>
  <c r="BE170"/>
  <c r="BE173"/>
  <c i="11" r="F93"/>
  <c r="BE128"/>
  <c r="BE155"/>
  <c r="BE163"/>
  <c r="BE175"/>
  <c r="BE181"/>
  <c r="BE193"/>
  <c r="BE211"/>
  <c r="BE217"/>
  <c r="BE230"/>
  <c r="BE238"/>
  <c r="BE247"/>
  <c r="BE259"/>
  <c r="BE278"/>
  <c r="BE283"/>
  <c r="BE291"/>
  <c r="BE299"/>
  <c r="BE308"/>
  <c r="BK298"/>
  <c r="J298"/>
  <c r="J102"/>
  <c r="BK307"/>
  <c r="J307"/>
  <c r="J103"/>
  <c i="12" r="E85"/>
  <c r="J91"/>
  <c r="F93"/>
  <c r="F94"/>
  <c r="BE127"/>
  <c r="BE132"/>
  <c r="BE137"/>
  <c r="BE149"/>
  <c r="BE162"/>
  <c r="BE186"/>
  <c r="BE229"/>
  <c r="BE237"/>
  <c r="BE246"/>
  <c r="BE277"/>
  <c r="BE282"/>
  <c r="BE297"/>
  <c i="13" r="E85"/>
  <c r="F93"/>
  <c r="BE128"/>
  <c r="BE138"/>
  <c r="BE143"/>
  <c r="BE149"/>
  <c r="BE155"/>
  <c r="BE160"/>
  <c r="BE174"/>
  <c r="BE180"/>
  <c r="BE186"/>
  <c r="BE192"/>
  <c r="BE198"/>
  <c r="BE235"/>
  <c r="BE249"/>
  <c r="BE258"/>
  <c r="BE270"/>
  <c r="BE276"/>
  <c r="BE281"/>
  <c r="BE289"/>
  <c r="BE294"/>
  <c r="BK315"/>
  <c r="J315"/>
  <c r="J102"/>
  <c r="BK326"/>
  <c r="J326"/>
  <c r="J103"/>
  <c i="14" r="BK515"/>
  <c r="J515"/>
  <c r="J107"/>
  <c i="15" r="BE135"/>
  <c r="BE140"/>
  <c r="BE145"/>
  <c r="BE158"/>
  <c r="BE163"/>
  <c r="BE176"/>
  <c r="BE202"/>
  <c r="BE208"/>
  <c r="BE222"/>
  <c r="BE234"/>
  <c r="BE252"/>
  <c r="BE261"/>
  <c r="BE280"/>
  <c r="BE303"/>
  <c r="BE314"/>
  <c r="BE331"/>
  <c r="BE337"/>
  <c r="BE342"/>
  <c r="BE350"/>
  <c r="BE358"/>
  <c r="BE367"/>
  <c r="BE373"/>
  <c r="BE379"/>
  <c r="BE389"/>
  <c r="BE400"/>
  <c r="BE405"/>
  <c r="BE428"/>
  <c r="BE439"/>
  <c r="BE445"/>
  <c r="BE470"/>
  <c r="BE475"/>
  <c r="BE489"/>
  <c r="BE496"/>
  <c r="BE523"/>
  <c r="BE541"/>
  <c r="BE547"/>
  <c r="BE553"/>
  <c r="BE566"/>
  <c r="BE596"/>
  <c r="BE614"/>
  <c r="BE626"/>
  <c r="BE672"/>
  <c r="BE679"/>
  <c r="BE685"/>
  <c r="BE704"/>
  <c r="BE710"/>
  <c r="BE716"/>
  <c r="BE728"/>
  <c r="BE735"/>
  <c r="BE742"/>
  <c r="BE747"/>
  <c r="BE765"/>
  <c r="BE771"/>
  <c r="BE783"/>
  <c r="BE790"/>
  <c r="BE804"/>
  <c r="BE810"/>
  <c r="BE816"/>
  <c r="BE822"/>
  <c r="BE826"/>
  <c r="BE832"/>
  <c r="BE837"/>
  <c r="BK734"/>
  <c r="J734"/>
  <c r="J105"/>
  <c i="16" r="F94"/>
  <c r="BE149"/>
  <c r="BE157"/>
  <c r="BE175"/>
  <c r="BE181"/>
  <c r="BE187"/>
  <c r="BE193"/>
  <c r="BE205"/>
  <c r="BE229"/>
  <c r="BE236"/>
  <c r="BE242"/>
  <c r="BE271"/>
  <c r="BE288"/>
  <c r="BE294"/>
  <c r="BE307"/>
  <c r="BE315"/>
  <c r="BE327"/>
  <c r="BE335"/>
  <c r="BE351"/>
  <c r="BK357"/>
  <c r="J357"/>
  <c r="J102"/>
  <c r="BK368"/>
  <c r="J368"/>
  <c r="J103"/>
  <c i="17" r="J91"/>
  <c r="BE131"/>
  <c r="BE134"/>
  <c r="BE138"/>
  <c r="BE147"/>
  <c r="BE151"/>
  <c r="BE154"/>
  <c r="BE157"/>
  <c r="BE162"/>
  <c r="BE166"/>
  <c r="BE171"/>
  <c r="BE174"/>
  <c i="18" r="J91"/>
  <c r="BE131"/>
  <c r="BE134"/>
  <c r="BE147"/>
  <c r="BE151"/>
  <c r="BE154"/>
  <c r="BE157"/>
  <c r="BE162"/>
  <c r="BE166"/>
  <c r="BE171"/>
  <c r="BE174"/>
  <c i="2" r="F36"/>
  <c i="1" r="BA96"/>
  <c i="3" r="F38"/>
  <c i="1" r="BC97"/>
  <c i="4" r="F37"/>
  <c i="1" r="BB98"/>
  <c i="5" r="F38"/>
  <c i="1" r="BC100"/>
  <c i="6" r="F41"/>
  <c i="1" r="BD101"/>
  <c i="7" r="F39"/>
  <c i="1" r="BB102"/>
  <c i="8" r="F38"/>
  <c i="1" r="BA103"/>
  <c i="8" r="F40"/>
  <c i="1" r="BC103"/>
  <c i="9" r="F36"/>
  <c i="1" r="BA104"/>
  <c i="9" r="F39"/>
  <c i="1" r="BD104"/>
  <c i="10" r="J36"/>
  <c i="1" r="AW105"/>
  <c i="11" r="F36"/>
  <c i="1" r="BA107"/>
  <c i="11" r="F39"/>
  <c i="1" r="BD107"/>
  <c i="12" r="F37"/>
  <c i="1" r="BB108"/>
  <c i="13" r="J36"/>
  <c i="1" r="AW109"/>
  <c i="14" r="F36"/>
  <c i="1" r="BA110"/>
  <c i="14" r="F37"/>
  <c i="1" r="BB110"/>
  <c i="14" r="F39"/>
  <c i="1" r="BD110"/>
  <c i="15" r="F37"/>
  <c i="1" r="BB111"/>
  <c i="15" r="F39"/>
  <c i="1" r="BD111"/>
  <c i="16" r="J36"/>
  <c i="1" r="AW112"/>
  <c i="17" r="J36"/>
  <c i="1" r="AW113"/>
  <c i="18" r="F37"/>
  <c i="1" r="BB114"/>
  <c i="3" r="F36"/>
  <c i="1" r="BA97"/>
  <c i="3" r="F39"/>
  <c i="1" r="BD97"/>
  <c i="4" r="J36"/>
  <c i="1" r="AW98"/>
  <c i="5" r="F36"/>
  <c i="1" r="BA100"/>
  <c i="5" r="F39"/>
  <c i="1" r="BD100"/>
  <c i="6" r="F38"/>
  <c i="1" r="BA101"/>
  <c i="6" r="F39"/>
  <c i="1" r="BB101"/>
  <c i="7" r="J38"/>
  <c i="1" r="AW102"/>
  <c i="8" r="J38"/>
  <c i="1" r="AW103"/>
  <c i="9" r="J36"/>
  <c i="1" r="AW104"/>
  <c i="9" r="F38"/>
  <c i="1" r="BC104"/>
  <c i="10" r="F36"/>
  <c i="1" r="BA105"/>
  <c i="10" r="F39"/>
  <c i="1" r="BD105"/>
  <c i="11" r="J36"/>
  <c i="1" r="AW107"/>
  <c i="12" r="J36"/>
  <c i="1" r="AW108"/>
  <c i="12" r="F39"/>
  <c i="1" r="BD108"/>
  <c i="13" r="F39"/>
  <c i="1" r="BD109"/>
  <c i="15" r="F38"/>
  <c i="1" r="BC111"/>
  <c i="16" r="F37"/>
  <c i="1" r="BB112"/>
  <c i="17" r="F37"/>
  <c i="1" r="BB113"/>
  <c i="18" r="J36"/>
  <c i="1" r="AW114"/>
  <c i="18" r="F39"/>
  <c i="1" r="BD114"/>
  <c r="AS95"/>
  <c r="AS94"/>
  <c i="2" r="F37"/>
  <c i="1" r="BB96"/>
  <c i="2" r="F39"/>
  <c i="1" r="BD96"/>
  <c i="3" r="J36"/>
  <c i="1" r="AW97"/>
  <c i="4" r="F36"/>
  <c i="1" r="BA98"/>
  <c i="4" r="F39"/>
  <c i="1" r="BD98"/>
  <c i="5" r="J36"/>
  <c i="1" r="AW100"/>
  <c i="7" r="F38"/>
  <c i="1" r="BA102"/>
  <c i="7" r="F41"/>
  <c i="1" r="BD102"/>
  <c i="8" r="F39"/>
  <c i="1" r="BB103"/>
  <c i="9" r="F37"/>
  <c i="1" r="BB104"/>
  <c i="10" r="F38"/>
  <c i="1" r="BC105"/>
  <c i="11" r="F37"/>
  <c i="1" r="BB107"/>
  <c i="12" r="F36"/>
  <c i="1" r="BA108"/>
  <c i="12" r="F38"/>
  <c i="1" r="BC108"/>
  <c i="13" r="F38"/>
  <c i="1" r="BC109"/>
  <c i="14" r="J36"/>
  <c i="1" r="AW110"/>
  <c i="14" r="F38"/>
  <c i="1" r="BC110"/>
  <c i="15" r="F36"/>
  <c i="1" r="BA111"/>
  <c i="16" r="F39"/>
  <c i="1" r="BD112"/>
  <c i="17" r="F39"/>
  <c i="1" r="BD113"/>
  <c i="2" r="J36"/>
  <c i="1" r="AW96"/>
  <c i="2" r="F38"/>
  <c i="1" r="BC96"/>
  <c i="3" r="F37"/>
  <c i="1" r="BB97"/>
  <c i="4" r="F38"/>
  <c i="1" r="BC98"/>
  <c i="5" r="F37"/>
  <c i="1" r="BB100"/>
  <c i="6" r="J38"/>
  <c i="1" r="AW101"/>
  <c i="6" r="F40"/>
  <c i="1" r="BC101"/>
  <c i="7" r="F40"/>
  <c i="1" r="BC102"/>
  <c i="8" r="F41"/>
  <c i="1" r="BD103"/>
  <c i="10" r="F37"/>
  <c i="1" r="BB105"/>
  <c i="11" r="F38"/>
  <c i="1" r="BC107"/>
  <c i="13" r="F36"/>
  <c i="1" r="BA109"/>
  <c i="13" r="F37"/>
  <c i="1" r="BB109"/>
  <c i="15" r="J36"/>
  <c i="1" r="AW111"/>
  <c i="16" r="F36"/>
  <c i="1" r="BA112"/>
  <c i="16" r="F38"/>
  <c i="1" r="BC112"/>
  <c i="17" r="F36"/>
  <c i="1" r="BA113"/>
  <c i="17" r="F38"/>
  <c i="1" r="BC113"/>
  <c i="18" r="F36"/>
  <c i="1" r="BA114"/>
  <c i="18" r="F38"/>
  <c i="1" r="BC114"/>
  <c i="18" l="1" r="T126"/>
  <c r="T125"/>
  <c r="P126"/>
  <c r="P125"/>
  <c i="1" r="AU114"/>
  <c i="17" r="R126"/>
  <c r="R125"/>
  <c i="16" r="R126"/>
  <c r="R125"/>
  <c i="15" r="T133"/>
  <c r="T132"/>
  <c r="P133"/>
  <c r="P132"/>
  <c i="1" r="AU111"/>
  <c i="14" r="T130"/>
  <c r="T129"/>
  <c i="9" r="R126"/>
  <c r="R125"/>
  <c i="6" r="T130"/>
  <c i="17" r="T126"/>
  <c r="T125"/>
  <c i="16" r="T126"/>
  <c r="T125"/>
  <c i="15" r="BK133"/>
  <c r="J133"/>
  <c r="J99"/>
  <c i="14" r="R130"/>
  <c r="R129"/>
  <c i="11" r="BK126"/>
  <c r="J126"/>
  <c r="J99"/>
  <c i="9" r="P126"/>
  <c r="P125"/>
  <c i="1" r="AU104"/>
  <c i="8" r="T130"/>
  <c i="7" r="R130"/>
  <c i="5" r="P126"/>
  <c i="1" r="AU100"/>
  <c i="3" r="T132"/>
  <c r="T131"/>
  <c r="P132"/>
  <c r="P131"/>
  <c i="1" r="AU97"/>
  <c i="18" r="R126"/>
  <c r="R125"/>
  <c i="10" r="R126"/>
  <c r="R125"/>
  <c i="8" r="R130"/>
  <c i="7" r="P130"/>
  <c i="1" r="AU102"/>
  <c i="6" r="P130"/>
  <c i="1" r="AU101"/>
  <c i="4" r="R129"/>
  <c r="R128"/>
  <c i="2" r="T130"/>
  <c r="T129"/>
  <c r="P130"/>
  <c r="P129"/>
  <c i="1" r="AU96"/>
  <c i="17" r="P126"/>
  <c r="P125"/>
  <c i="1" r="AU113"/>
  <c i="16" r="P126"/>
  <c r="P125"/>
  <c i="1" r="AU112"/>
  <c i="15" r="R133"/>
  <c r="R132"/>
  <c i="14" r="P130"/>
  <c r="P129"/>
  <c i="1" r="AU110"/>
  <c i="12" r="BK125"/>
  <c r="J125"/>
  <c r="J99"/>
  <c i="10" r="T126"/>
  <c r="T125"/>
  <c r="P126"/>
  <c r="P125"/>
  <c i="1" r="AU105"/>
  <c i="9" r="T126"/>
  <c r="T125"/>
  <c i="8" r="P130"/>
  <c i="1" r="AU103"/>
  <c i="5" r="R126"/>
  <c i="4" r="T129"/>
  <c r="T128"/>
  <c r="P129"/>
  <c r="P128"/>
  <c i="1" r="AU98"/>
  <c i="2" r="R130"/>
  <c r="R129"/>
  <c r="BK130"/>
  <c r="J130"/>
  <c r="J99"/>
  <c r="J131"/>
  <c r="J100"/>
  <c i="3" r="BK132"/>
  <c r="J132"/>
  <c r="J99"/>
  <c i="4" r="BK129"/>
  <c r="J129"/>
  <c r="J99"/>
  <c i="5" r="BK243"/>
  <c r="J243"/>
  <c r="J101"/>
  <c r="J248"/>
  <c r="J104"/>
  <c i="6" r="BK246"/>
  <c r="J246"/>
  <c r="J105"/>
  <c i="7" r="J132"/>
  <c r="J102"/>
  <c r="BK247"/>
  <c r="J247"/>
  <c r="J103"/>
  <c r="BK251"/>
  <c r="J251"/>
  <c r="J105"/>
  <c i="8" r="J248"/>
  <c r="J104"/>
  <c r="J252"/>
  <c r="J106"/>
  <c i="9" r="BK126"/>
  <c r="J126"/>
  <c r="J99"/>
  <c i="10" r="BK126"/>
  <c r="J126"/>
  <c r="J99"/>
  <c i="11" r="J127"/>
  <c r="J100"/>
  <c i="12" r="J126"/>
  <c r="J100"/>
  <c i="13" r="BK126"/>
  <c r="J126"/>
  <c r="J99"/>
  <c i="14" r="BK130"/>
  <c r="J130"/>
  <c r="J99"/>
  <c i="15" r="J134"/>
  <c r="J100"/>
  <c r="BK824"/>
  <c r="J824"/>
  <c r="J109"/>
  <c i="16" r="BK126"/>
  <c r="BK125"/>
  <c r="J125"/>
  <c r="J98"/>
  <c i="17" r="BK126"/>
  <c r="J126"/>
  <c r="J99"/>
  <c i="6" r="BK242"/>
  <c r="J242"/>
  <c r="J103"/>
  <c i="8" r="BK131"/>
  <c r="J131"/>
  <c r="J101"/>
  <c i="18" r="BK126"/>
  <c r="J126"/>
  <c r="J99"/>
  <c i="1" r="BA106"/>
  <c r="AW106"/>
  <c i="3" r="F35"/>
  <c i="1" r="AZ97"/>
  <c i="5" r="J35"/>
  <c i="1" r="AV100"/>
  <c r="AT100"/>
  <c i="6" r="J37"/>
  <c i="1" r="AV101"/>
  <c r="AT101"/>
  <c i="7" r="F37"/>
  <c i="1" r="AZ102"/>
  <c i="9" r="F35"/>
  <c i="1" r="AZ104"/>
  <c i="10" r="J35"/>
  <c i="1" r="AV105"/>
  <c r="AT105"/>
  <c i="12" r="F35"/>
  <c i="1" r="AZ108"/>
  <c i="14" r="F35"/>
  <c i="1" r="AZ110"/>
  <c i="16" r="J35"/>
  <c i="1" r="AV112"/>
  <c r="AT112"/>
  <c i="17" r="J35"/>
  <c i="1" r="AV113"/>
  <c r="AT113"/>
  <c r="BA99"/>
  <c r="AW99"/>
  <c r="BB99"/>
  <c r="AX99"/>
  <c r="BC99"/>
  <c r="AY99"/>
  <c r="BB106"/>
  <c r="AX106"/>
  <c r="BD106"/>
  <c i="2" r="J35"/>
  <c i="1" r="AV96"/>
  <c r="AT96"/>
  <c i="4" r="J35"/>
  <c i="1" r="AV98"/>
  <c r="AT98"/>
  <c i="5" r="F35"/>
  <c i="1" r="AZ100"/>
  <c i="6" r="F37"/>
  <c i="1" r="AZ101"/>
  <c i="7" r="J37"/>
  <c i="1" r="AV102"/>
  <c r="AT102"/>
  <c i="8" r="J37"/>
  <c i="1" r="AV103"/>
  <c r="AT103"/>
  <c i="9" r="J35"/>
  <c i="1" r="AV104"/>
  <c r="AT104"/>
  <c i="11" r="J35"/>
  <c i="1" r="AV107"/>
  <c r="AT107"/>
  <c i="13" r="F35"/>
  <c i="1" r="AZ109"/>
  <c r="BD99"/>
  <c r="BC106"/>
  <c r="AY106"/>
  <c i="2" r="F35"/>
  <c i="1" r="AZ96"/>
  <c i="3" r="J35"/>
  <c i="1" r="AV97"/>
  <c r="AT97"/>
  <c i="4" r="F35"/>
  <c i="1" r="AZ98"/>
  <c i="8" r="F37"/>
  <c i="1" r="AZ103"/>
  <c i="11" r="F35"/>
  <c i="1" r="AZ107"/>
  <c i="13" r="J35"/>
  <c i="1" r="AV109"/>
  <c r="AT109"/>
  <c i="14" r="J35"/>
  <c i="1" r="AV110"/>
  <c r="AT110"/>
  <c i="15" r="F35"/>
  <c i="1" r="AZ111"/>
  <c i="10" r="F35"/>
  <c i="1" r="AZ105"/>
  <c i="12" r="J35"/>
  <c i="1" r="AV108"/>
  <c r="AT108"/>
  <c i="15" r="J35"/>
  <c i="1" r="AV111"/>
  <c r="AT111"/>
  <c i="16" r="F35"/>
  <c i="1" r="AZ112"/>
  <c i="17" r="F35"/>
  <c i="1" r="AZ113"/>
  <c i="18" r="F35"/>
  <c i="1" r="AZ114"/>
  <c i="18" r="J35"/>
  <c i="1" r="AV114"/>
  <c r="AT114"/>
  <c i="5" l="1" r="BK127"/>
  <c r="J127"/>
  <c r="J99"/>
  <c i="6" r="BK131"/>
  <c r="J131"/>
  <c r="J101"/>
  <c i="7" r="BK131"/>
  <c r="J131"/>
  <c r="J101"/>
  <c i="3" r="BK131"/>
  <c r="J131"/>
  <c r="J98"/>
  <c i="4" r="BK128"/>
  <c r="J128"/>
  <c r="J98"/>
  <c i="9" r="BK125"/>
  <c r="J125"/>
  <c r="J98"/>
  <c i="10" r="BK125"/>
  <c r="J125"/>
  <c i="12" r="BK124"/>
  <c r="J124"/>
  <c r="J98"/>
  <c i="13" r="BK125"/>
  <c r="J125"/>
  <c i="14" r="BK129"/>
  <c r="J129"/>
  <c r="J98"/>
  <c i="16" r="J126"/>
  <c r="J99"/>
  <c i="17" r="BK125"/>
  <c r="J125"/>
  <c r="J98"/>
  <c i="2" r="BK129"/>
  <c r="J129"/>
  <c r="J98"/>
  <c i="8" r="BK130"/>
  <c r="J130"/>
  <c r="J100"/>
  <c i="11" r="BK125"/>
  <c r="J125"/>
  <c r="J98"/>
  <c i="15" r="BK132"/>
  <c r="J132"/>
  <c r="J98"/>
  <c i="18" r="BK125"/>
  <c r="J125"/>
  <c r="J98"/>
  <c i="1" r="BA95"/>
  <c r="AW95"/>
  <c r="BB95"/>
  <c r="AX95"/>
  <c r="BD95"/>
  <c r="BD94"/>
  <c r="W33"/>
  <c r="BC95"/>
  <c r="AY95"/>
  <c r="AU106"/>
  <c r="AU99"/>
  <c r="AZ99"/>
  <c r="AV99"/>
  <c r="AT99"/>
  <c r="AZ106"/>
  <c r="AV106"/>
  <c r="AT106"/>
  <c i="10" r="J32"/>
  <c i="1" r="AG105"/>
  <c r="AN105"/>
  <c i="13" r="J32"/>
  <c i="1" r="AG109"/>
  <c r="AN109"/>
  <c i="16" r="J32"/>
  <c i="1" r="AG112"/>
  <c r="AN112"/>
  <c i="5" l="1" r="BK126"/>
  <c r="J126"/>
  <c r="J98"/>
  <c i="6" r="BK130"/>
  <c r="J130"/>
  <c r="J100"/>
  <c i="7" r="BK130"/>
  <c r="J130"/>
  <c r="J100"/>
  <c i="10" r="J98"/>
  <c i="13" r="J41"/>
  <c r="J98"/>
  <c i="10" r="J41"/>
  <c i="16" r="J41"/>
  <c i="1" r="AZ95"/>
  <c r="AV95"/>
  <c r="AT95"/>
  <c r="AU95"/>
  <c r="AU94"/>
  <c r="BA94"/>
  <c r="W30"/>
  <c i="3" r="J32"/>
  <c i="1" r="AG97"/>
  <c r="AN97"/>
  <c i="11" r="J32"/>
  <c i="1" r="AG107"/>
  <c r="AN107"/>
  <c i="18" r="J32"/>
  <c i="1" r="AG114"/>
  <c r="AN114"/>
  <c i="2" r="J32"/>
  <c i="1" r="AG96"/>
  <c i="4" r="J32"/>
  <c i="1" r="AG98"/>
  <c r="AN98"/>
  <c i="8" r="J34"/>
  <c i="1" r="AG103"/>
  <c r="AN103"/>
  <c i="9" r="J32"/>
  <c i="1" r="AG104"/>
  <c r="AN104"/>
  <c i="12" r="J32"/>
  <c i="1" r="AG108"/>
  <c r="AN108"/>
  <c i="14" r="J32"/>
  <c i="1" r="AG110"/>
  <c r="AN110"/>
  <c i="15" r="J32"/>
  <c i="1" r="AG111"/>
  <c r="AN111"/>
  <c i="17" r="J32"/>
  <c i="1" r="AG113"/>
  <c r="AN113"/>
  <c r="BB94"/>
  <c r="W31"/>
  <c r="BC94"/>
  <c r="AY94"/>
  <c l="1" r="AN96"/>
  <c i="4" r="J41"/>
  <c i="14" r="J41"/>
  <c i="15" r="J41"/>
  <c i="17" r="J41"/>
  <c i="2" r="J41"/>
  <c i="3" r="J41"/>
  <c i="8" r="J43"/>
  <c i="9" r="J41"/>
  <c i="11" r="J41"/>
  <c i="12" r="J41"/>
  <c i="18" r="J41"/>
  <c i="1" r="AG106"/>
  <c r="AN106"/>
  <c r="AW94"/>
  <c r="AK30"/>
  <c r="AZ94"/>
  <c r="W29"/>
  <c r="W32"/>
  <c i="7" r="J34"/>
  <c i="1" r="AG102"/>
  <c r="AN102"/>
  <c r="AX94"/>
  <c i="5" r="J32"/>
  <c i="1" r="AG100"/>
  <c r="AN100"/>
  <c i="6" r="J34"/>
  <c i="1" r="AG101"/>
  <c r="AN101"/>
  <c i="5" l="1" r="J41"/>
  <c i="6" r="J43"/>
  <c i="7" r="J43"/>
  <c i="1" r="AG99"/>
  <c r="AN99"/>
  <c r="AV94"/>
  <c r="AK29"/>
  <c l="1" r="AG95"/>
  <c r="AG94"/>
  <c r="AK26"/>
  <c r="AK35"/>
  <c r="AT94"/>
  <c l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<sst xmlns="http://schemas.openxmlformats.org/spreadsheetml/2006/main">
  <si>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</si>
  <si>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</si>
  <si>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</si>
  <si>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</si>
  <si>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</si>
  <si>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{02350c04-1b90-4ce0-a8d1-1124fa96bd8b}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</si>
  <si>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</si>
  <si>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</si>
  <si>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</si>
  <si>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</si>
  <si>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</si>
  <si>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</si>
  <si>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</si>
  <si>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</si>
  <si>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2822/2021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</si>
  <si>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</si>
  <si>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</si>
  <si>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Realizace SZ Budišovsko</t>
  </si>
  <si>
    <t>KSO:</t>
  </si>
  <si>
    <t>CC-CZ:</t>
  </si>
  <si>
    <t>Místo:</t>
  </si>
  <si>
    <t>Budišov n./B., Podlesí n./O., Staré Oldřůvky</t>
  </si>
  <si>
    <t>Datum:</t>
  </si>
  <si>
    <t>1. 4. 2021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</si>
  <si>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</si>
  <si>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</si>
  <si>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</si>
  <si>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</si>
  <si>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</si>
  <si>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</si>
  <si>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</si>
  <si>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28597044</t>
  </si>
  <si>
    <t>AGPOL s.r.o., Jungmannova 153/12, 77900 Olomouc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</si>
  <si>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</si>
  <si>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</si>
  <si>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</si>
  <si>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</si>
  <si>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</si>
  <si>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</si>
  <si>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</si>
  <si>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</si>
  <si>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</si>
  <si>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</si>
  <si>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</si>
  <si>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</si>
  <si>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</si>
  <si>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</si>
  <si>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</si>
  <si>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</si>
  <si>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</si>
  <si>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</si>
  <si>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</si>
  <si>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</si>
  <si>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</si>
  <si>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</si>
  <si>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</si>
  <si>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</si>
  <si>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</si>
  <si>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</si>
  <si>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</si>
  <si>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</si>
  <si>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</si>
  <si>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</si>
  <si>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</si>
  <si>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</si>
  <si>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</si>
  <si>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</si>
  <si>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</si>
  <si>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</si>
  <si>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</si>
  <si>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</si>
  <si>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</si>
  <si>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</si>
  <si>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</si>
  <si>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</si>
  <si>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</si>
  <si>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</si>
  <si>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</si>
  <si>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</si>
  <si>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</si>
  <si>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A</t>
  </si>
  <si>
    <t>Polní cesty</t>
  </si>
  <si>
    <t>STA</t>
  </si>
  <si>
    <t>1</t>
  </si>
  <si>
    <t>{2ac4b1fc-8fc6-483f-8919-edb7200f81fd}</t>
  </si>
  <si>
    <t>2</t>
  </si>
  <si>
    <t>/</t>
  </si>
  <si>
    <t>SO 101</t>
  </si>
  <si>
    <t>Polní cesta C11</t>
  </si>
  <si>
    <t>Soupis</t>
  </si>
  <si>
    <t>{1e7738a5-c538-4c60-8ab7-36edd5fef00a}</t>
  </si>
  <si>
    <t>SO 102</t>
  </si>
  <si>
    <t>Hlavní polní cesta HC2</t>
  </si>
  <si>
    <t>{429d2550-36e4-45ce-a45b-1763c9c88719}</t>
  </si>
  <si>
    <t>SO 107</t>
  </si>
  <si>
    <t>Hlavní polní cesta HPC2</t>
  </si>
  <si>
    <t>{6dbee6ce-8e8d-409a-bbda-8caaeba24dd5}</t>
  </si>
  <si>
    <t>SO 802</t>
  </si>
  <si>
    <t>Doprovodná zeleň cesty HPC2</t>
  </si>
  <si>
    <t>{6583212a-d17f-43ad-9c66-9af11373f873}</t>
  </si>
  <si>
    <t>3</t>
  </si>
  <si>
    <t>###NOINSERT###</t>
  </si>
  <si>
    <t>SO 802.1</t>
  </si>
  <si>
    <t>Následná péče - 1.rok</t>
  </si>
  <si>
    <t>{d1f59aa4-094b-430e-b6ff-c3a519dff617}</t>
  </si>
  <si>
    <t>SO 802.2</t>
  </si>
  <si>
    <t>Následná péče - 2.rok</t>
  </si>
  <si>
    <t>{2bd56b59-d40d-40e2-a2c1-5c4bb10ea01e}</t>
  </si>
  <si>
    <t>SO 802.3</t>
  </si>
  <si>
    <t>Následná péče - 3.rok</t>
  </si>
  <si>
    <t>{eb2c01af-3848-4a67-b829-7787a6ee3dec}</t>
  </si>
  <si>
    <t>VRN SO 107, 802, 12,</t>
  </si>
  <si>
    <t>Vedlejší rozpočtové náklady SO 107 + SO 802 + SO 12 (B) + SO 13 (B)</t>
  </si>
  <si>
    <t>{ddff26e2-2ee4-4ba3-aa53-6f5b435ee9d9}</t>
  </si>
  <si>
    <t>VRN SO 101,102,06</t>
  </si>
  <si>
    <t>Vedlejší rozpočtové náklady SO 101+ SO 102 + SO 06(B)</t>
  </si>
  <si>
    <t>{a92ea275-1ff4-4f07-b03d-361d384358ee}</t>
  </si>
  <si>
    <t>B</t>
  </si>
  <si>
    <t>Vodohospodářská a protierozní opatření</t>
  </si>
  <si>
    <t>{77784583-5a09-4c74-a20f-586888a2e59c}</t>
  </si>
  <si>
    <t>SO 01</t>
  </si>
  <si>
    <t>Tůň T1</t>
  </si>
  <si>
    <t>{3a8eee7d-b7b8-473d-8d24-73ffcb0393a9}</t>
  </si>
  <si>
    <t>SO 02</t>
  </si>
  <si>
    <t>Tůň T2</t>
  </si>
  <si>
    <t>{d272f868-964f-4dc8-a9bf-e41c907f981e}</t>
  </si>
  <si>
    <t>SO 03</t>
  </si>
  <si>
    <t>Tůň T3</t>
  </si>
  <si>
    <t>{d38743f3-e822-4b07-9794-d4a89d31b108}</t>
  </si>
  <si>
    <t>SO 06</t>
  </si>
  <si>
    <t>Protierozní mez PEO2</t>
  </si>
  <si>
    <t>{0f6e1430-860e-4a5b-a068-d7efcd41582d}</t>
  </si>
  <si>
    <t>SO 12</t>
  </si>
  <si>
    <t>Záchytný průleh ZPRU1</t>
  </si>
  <si>
    <t>{17f4d1a1-51d7-4d03-9d4d-e317325ab150}</t>
  </si>
  <si>
    <t>SO 13</t>
  </si>
  <si>
    <t>Svodný průleh SPRU1</t>
  </si>
  <si>
    <t>{def4bbaa-0d5f-4080-b533-88a4eb7677c8}</t>
  </si>
  <si>
    <t>VRN SO 01,02</t>
  </si>
  <si>
    <t>Vedlejší rozpočtové náklady SO 01 + SO 02</t>
  </si>
  <si>
    <t>{c31cb276-b46e-4f18-91d2-f92766088ff7}</t>
  </si>
  <si>
    <t>VRN SO 03</t>
  </si>
  <si>
    <t>Vedlejší rozpočtové náklady SO 03</t>
  </si>
  <si>
    <t>{e2bb95c4-0ca8-46d6-97f4-c6f6d4dd2e7e}</t>
  </si>
  <si>
    <t>KRYCÍ LIST SOUPISU PRACÍ</t>
  </si>
  <si>
    <t>Objekt:</t>
  </si>
  <si>
    <t>A - Polní cesty</t>
  </si>
  <si>
    <t>Soupis:</t>
  </si>
  <si>
    <t>SO 101 - Polní cesta C11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</si>
  <si>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</si>
  <si>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</si>
  <si>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</si>
  <si>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</si>
  <si>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</si>
  <si>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</si>
  <si>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</si>
  <si>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</si>
  <si>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</si>
  <si>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</si>
  <si>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</si>
  <si>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</si>
  <si>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</si>
  <si>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</si>
  <si>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</si>
  <si>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</si>
  <si>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</si>
  <si>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</si>
  <si>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</si>
  <si>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</si>
  <si>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</si>
  <si>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</si>
  <si>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</si>
  <si>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</si>
  <si>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</si>
  <si>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</si>
  <si>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</si>
  <si>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</si>
  <si>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</si>
  <si>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</si>
  <si>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 xml:space="preserve"> Zemní práce</t>
  </si>
  <si>
    <t>K</t>
  </si>
  <si>
    <t>122252204</t>
  </si>
  <si>
    <t>Odkopávky a prokopávky nezapažené pro silnice a dálnice v hornině třídy těžitelnosti I objem do 500 m3 strojně</t>
  </si>
  <si>
    <t>m3</t>
  </si>
  <si>
    <t>CS ÚRS 2021 01</t>
  </si>
  <si>
    <t>4</t>
  </si>
  <si>
    <t>725428938</t>
  </si>
  <si>
    <t>PP</t>
  </si>
  <si>
    <t>Odkopávky a prokopávky nezapažené pro silnice a dálnice strojně v hornině třídy těžitelnosti I přes 100 do 500 m3</t>
  </si>
  <si>
    <t>VV</t>
  </si>
  <si>
    <t>viz C.a.1.1.1, B.4</t>
  </si>
  <si>
    <t>výkop pro silnici</t>
  </si>
  <si>
    <t>422,94</t>
  </si>
  <si>
    <t>Součet</t>
  </si>
  <si>
    <t>131251103</t>
  </si>
  <si>
    <t>Hloubení jam nezapažených v hornině třídy těžitelnosti I, skupiny 3 objem do 100 m3 strojně</t>
  </si>
  <si>
    <t>879287006</t>
  </si>
  <si>
    <t>Hloubení nezapažených jam a zářezů strojně s urovnáním dna do předepsaného profilu a spádu v hornině třídy těžitelnosti I skupiny 3 přes 50 do 100 m3</t>
  </si>
  <si>
    <t>viz C.a.1.1.1, C.c.1.1.6</t>
  </si>
  <si>
    <t>výkop propustek</t>
  </si>
  <si>
    <t>4,5*13,8</t>
  </si>
  <si>
    <t>výkop opevnění</t>
  </si>
  <si>
    <t>3,5*(1,2+1,0)</t>
  </si>
  <si>
    <t>132251102</t>
  </si>
  <si>
    <t xml:space="preserve">Hloubení rýh nezapažených  š do 800 mm v hornině třídy těžitelnosti I, skupiny 3 objem do 50 m3 strojně</t>
  </si>
  <si>
    <t>2072381148</t>
  </si>
  <si>
    <t>Hloubení nezapažených rýh šířky do 800 mm strojně s urovnáním dna do předepsaného profilu a spádu v hornině třídy těžitelnosti I skupiny 3 přes 20 do 50 m3</t>
  </si>
  <si>
    <t>viz C.a.1.1.1, -4, B.4</t>
  </si>
  <si>
    <t>výkop drén</t>
  </si>
  <si>
    <t>32,56</t>
  </si>
  <si>
    <t>práh propustek</t>
  </si>
  <si>
    <t>0,4*0,3*(2,3+1,8)*1,1</t>
  </si>
  <si>
    <t>162251102</t>
  </si>
  <si>
    <t>Vodorovné přemístění do 50 m výkopku/sypaniny z horniny třídy těžitelnosti I, skupiny 1 až 3</t>
  </si>
  <si>
    <t>-1163070913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</si>
  <si>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</si>
  <si>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výkop na mezideponii</t>
  </si>
  <si>
    <t>69,8</t>
  </si>
  <si>
    <t>zásyp zpět</t>
  </si>
  <si>
    <t>27,6</t>
  </si>
  <si>
    <t>5</t>
  </si>
  <si>
    <t>162751117</t>
  </si>
  <si>
    <t>Vodorovné přemístění do 10000 m výkopku/sypaniny z horniny třídy těžitelnosti I, skupiny 1 až 3</t>
  </si>
  <si>
    <t>-1862556890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</si>
  <si>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</si>
  <si>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odvoz na skládku do 15km (předpoklad Rejchartice/Nové Těchanovice)</t>
  </si>
  <si>
    <t>výkop</t>
  </si>
  <si>
    <t>422,94+33,101</t>
  </si>
  <si>
    <t>"propustek"69,8-27,6</t>
  </si>
  <si>
    <t>6</t>
  </si>
  <si>
    <t>162751119</t>
  </si>
  <si>
    <t>Příplatek k vodorovnému přemístění výkopku/sypaniny z horniny třídy těžitelnosti I, skupiny 1 až 3 ZKD 1000 m přes 10000 m</t>
  </si>
  <si>
    <t>596894078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</si>
  <si>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</si>
  <si>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viz C.c.1.4.1, B.4</t>
  </si>
  <si>
    <t>498,241*5</t>
  </si>
  <si>
    <t>7</t>
  </si>
  <si>
    <t>167151111</t>
  </si>
  <si>
    <t>Nakládání výkopku z hornin třídy těžitelnosti I, skupiny 1 až 3 přes 100 m3</t>
  </si>
  <si>
    <t>-1425392040</t>
  </si>
  <si>
    <t>Nakládání, skládání a překládání neulehlého výkopku nebo sypaniny strojně nakládání, množství přes 100 m3, z hornin třídy těžitelnosti I, skupiny 1 až 3</t>
  </si>
  <si>
    <t>zpětný zásyp</t>
  </si>
  <si>
    <t>přebytek na skládku</t>
  </si>
  <si>
    <t>69,8-27,6</t>
  </si>
  <si>
    <t>8</t>
  </si>
  <si>
    <t>171201201</t>
  </si>
  <si>
    <t>Uložení sypaniny na skládky</t>
  </si>
  <si>
    <t>-1856269938</t>
  </si>
  <si>
    <t>výkop na meziskládku</t>
  </si>
  <si>
    <t>"propustek"69,8</t>
  </si>
  <si>
    <t>9</t>
  </si>
  <si>
    <t>171201231</t>
  </si>
  <si>
    <t>Poplatek za uložení zeminy a kamení na recyklační skládce (skládkovné) kód odpadu 17 05 04</t>
  </si>
  <si>
    <t>t</t>
  </si>
  <si>
    <t>1370482066</t>
  </si>
  <si>
    <t>Poplatek za uložení stavebního odpadu na recyklační skládce (skládkovné) zeminy a kamení zatříděného do Katalogu odpadů pod kódem 17 05 04</t>
  </si>
  <si>
    <t>zemina (cena bude stanovena dle aktuálního ceníku skládky)</t>
  </si>
  <si>
    <t>498,241*1,7</t>
  </si>
  <si>
    <t>10</t>
  </si>
  <si>
    <t>174101101</t>
  </si>
  <si>
    <t>Zásyp jam, šachet rýh nebo kolem objektů sypaninou se zhutněním</t>
  </si>
  <si>
    <t>-1160290665</t>
  </si>
  <si>
    <t xml:space="preserve">Zásyp sypaninou z jakékoliv horniny  s uložením výkopku ve vrstvách se zhutněním jam, šachet, rýh nebo kolem objektů v těchto vykopávkách</t>
  </si>
  <si>
    <t>zpětný zásyp propustku</t>
  </si>
  <si>
    <t>2,0*13,8</t>
  </si>
  <si>
    <t>11</t>
  </si>
  <si>
    <t>181951112</t>
  </si>
  <si>
    <t>Úprava pláně v hornině třídy těžitelnosti I, skupiny 1 až 3 se zhutněním strojně</t>
  </si>
  <si>
    <t>m2</t>
  </si>
  <si>
    <t>293000634</t>
  </si>
  <si>
    <t>Úprava pláně vyrovnáním výškových rozdílů strojně v hornině třídy těžitelnosti I, skupiny 1 až 3 se zhutněním</t>
  </si>
  <si>
    <t>pod konstrukce</t>
  </si>
  <si>
    <t>2128,8</t>
  </si>
  <si>
    <t>propustek</t>
  </si>
  <si>
    <t>1,5*13,8</t>
  </si>
  <si>
    <t>12</t>
  </si>
  <si>
    <t>182151111</t>
  </si>
  <si>
    <t>Svahování v zářezech v hornině třídy těžitelnosti I, skupiny 1 až 3 strojně</t>
  </si>
  <si>
    <t>1932433857</t>
  </si>
  <si>
    <t>Svahování trvalých svahů do projektovaných profilů strojně s potřebným přemístěním výkopku při svahování v zářezech v hornině třídy těžitelnosti I, skupiny 1 až 3</t>
  </si>
  <si>
    <t>viz. C.a.1.1.7</t>
  </si>
  <si>
    <t>pod opevnění vyústění drenáže</t>
  </si>
  <si>
    <t>7,9*1,1</t>
  </si>
  <si>
    <t>opevnění propustek</t>
  </si>
  <si>
    <t>9,5</t>
  </si>
  <si>
    <t>Zakládání</t>
  </si>
  <si>
    <t>13</t>
  </si>
  <si>
    <t>211571111</t>
  </si>
  <si>
    <t>Výplň odvodňovacích žeber nebo trativodů štěrkopískem tříděným</t>
  </si>
  <si>
    <t>1507751029</t>
  </si>
  <si>
    <t>Výplň kamenivem do rýh odvodňovacích žeber nebo trativodů bez zhutnění, s úpravou povrchu výplně štěrkopískem tříděným</t>
  </si>
  <si>
    <t>24,68-7,805</t>
  </si>
  <si>
    <t>14</t>
  </si>
  <si>
    <t>212572111</t>
  </si>
  <si>
    <t>Lože pro trativody ze štěrkopísku tříděného</t>
  </si>
  <si>
    <t>-1004673874</t>
  </si>
  <si>
    <t>0,07*0,25*446</t>
  </si>
  <si>
    <t>212755216</t>
  </si>
  <si>
    <t>Trativody z drenážních trubek plastových flexibilních D 160 mm bez lože</t>
  </si>
  <si>
    <t>m</t>
  </si>
  <si>
    <t>894220351</t>
  </si>
  <si>
    <t>Trativody bez lože z drenážních trubek plastových flexibilních D 160 mm</t>
  </si>
  <si>
    <t>446</t>
  </si>
  <si>
    <t>"pro vyústění"4</t>
  </si>
  <si>
    <t>Vodorovné konstrukce</t>
  </si>
  <si>
    <t>16</t>
  </si>
  <si>
    <t>451313511</t>
  </si>
  <si>
    <t>Podkladní vrstva z betonu prostého se zvýšenými nároky na prostředí pod dlažbu tl do 100 mm</t>
  </si>
  <si>
    <t>737905621</t>
  </si>
  <si>
    <t>Podkladní vrstva z betonu prostého pod dlažbu se zvýšenými nároky na prostředí tl. do 100 mm</t>
  </si>
  <si>
    <t>opevnění okolo propustku</t>
  </si>
  <si>
    <t>17</t>
  </si>
  <si>
    <t>452311131</t>
  </si>
  <si>
    <t>Podkladní desky z betonu prostého tř. C 12/15 otevřený výkop</t>
  </si>
  <si>
    <t>391617436</t>
  </si>
  <si>
    <t>Podkladní a zajišťovací konstrukce z betonu prostého v otevřeném výkopu desky pod potrubí, stoky a drobné objekty z betonu tř. C 12/15</t>
  </si>
  <si>
    <t>pod potrubí</t>
  </si>
  <si>
    <t>1,5*13,8*0,3</t>
  </si>
  <si>
    <t>18</t>
  </si>
  <si>
    <t>452318510</t>
  </si>
  <si>
    <t>Zajišťovací práh z betonu prostého se zvýšenými nároky na prostředí</t>
  </si>
  <si>
    <t>-542120182</t>
  </si>
  <si>
    <t>Zajišťovací práh z betonu prostého se zvýšenými nároky na prostředí na dně a ve svahu melioračních kanálů s patkami nebo bez patek</t>
  </si>
  <si>
    <t>0,3*0,6*(2,2+1,8)*1,1</t>
  </si>
  <si>
    <t>19</t>
  </si>
  <si>
    <t>452351101</t>
  </si>
  <si>
    <t>Bednění podkladních desek nebo bloků nebo sedlového lože otevřený výkop</t>
  </si>
  <si>
    <t>1915645262</t>
  </si>
  <si>
    <t>Bednění podkladních a zajišťovacích konstrukcí v otevřeném výkopu desek nebo sedlových loží pod potrubí, stoky a drobné objekty</t>
  </si>
  <si>
    <t>0,2*13,8*2</t>
  </si>
  <si>
    <t>1,5*0,2*2</t>
  </si>
  <si>
    <t>20</t>
  </si>
  <si>
    <t>452384121</t>
  </si>
  <si>
    <t>Podkladní pražce z betonu prostého tř. B 7,5 otevřený výkop pl do 50000 mm2</t>
  </si>
  <si>
    <t>-1336158267</t>
  </si>
  <si>
    <t>Podkladní a vyrovnávací konstrukce z betonu pražce z prostého betonu tř. B 7,5 pod potrubí v otevřeném výkopu, průřezové plochy přes 25000 do 50000 mm2</t>
  </si>
  <si>
    <t>pražce pod propustek</t>
  </si>
  <si>
    <t>6*0,7</t>
  </si>
  <si>
    <t>457572111</t>
  </si>
  <si>
    <t>Filtrační vrstvy ze štěrkopísku se zhutněním frakce od 0 až 8 do 0 až 32 mm</t>
  </si>
  <si>
    <t>-2048252675</t>
  </si>
  <si>
    <t xml:space="preserve">Filtrační vrstvy jakékoliv tloušťky a sklonu  ze štěrkopísků se zhutněním do 10 pojezdů/m3, frakce od 0-8 do 0-32 mm</t>
  </si>
  <si>
    <t>viz C.a.1.1.1, C.a.1.1.7</t>
  </si>
  <si>
    <t>opevnění vyústění drenáže</t>
  </si>
  <si>
    <t>7,95*1,1*0,1*1</t>
  </si>
  <si>
    <t>pod práh</t>
  </si>
  <si>
    <t>0,1*0,6*(2,2+1,8)*1,1</t>
  </si>
  <si>
    <t>22</t>
  </si>
  <si>
    <t>462512270</t>
  </si>
  <si>
    <t>Zához z lomového kamene s proštěrkováním z terénu hmotnost do 200 kg</t>
  </si>
  <si>
    <t>121320099</t>
  </si>
  <si>
    <t xml:space="preserve">Zához z lomového kamene neupraveného záhozového  s proštěrkováním z terénu, hmotnosti jednotlivých kamenů do 200 kg</t>
  </si>
  <si>
    <t>záhozová patka</t>
  </si>
  <si>
    <t>0,65*2,0*1</t>
  </si>
  <si>
    <t>23</t>
  </si>
  <si>
    <t>462519002</t>
  </si>
  <si>
    <t>Příplatek za urovnání ploch záhozu z lomového kamene hmotnost do 200 kg</t>
  </si>
  <si>
    <t>-1395867754</t>
  </si>
  <si>
    <t xml:space="preserve">Zához z lomového kamene neupraveného záhozového  Příplatek k cenám za urovnání viditelných ploch záhozu z kamene, hmotnosti jednotlivých kamenů do 200 kg</t>
  </si>
  <si>
    <t>patka opevnění vyústění</t>
  </si>
  <si>
    <t>0,5*2,0*1</t>
  </si>
  <si>
    <t>24</t>
  </si>
  <si>
    <t>463212111</t>
  </si>
  <si>
    <t>Rovnanina z lomového kamene upraveného s vyklínováním spár úlomky kamene</t>
  </si>
  <si>
    <t>-377376120</t>
  </si>
  <si>
    <t xml:space="preserve">Rovnanina z lomového kamene upraveného, tříděného  jakékoliv tloušťky rovnaniny s vyklínováním spár a dutin úlomky kamene</t>
  </si>
  <si>
    <t>7,95*1,1*0,4*1</t>
  </si>
  <si>
    <t>25</t>
  </si>
  <si>
    <t>463212191</t>
  </si>
  <si>
    <t>Příplatek za vypracováni líce rovnaniny</t>
  </si>
  <si>
    <t>368312726</t>
  </si>
  <si>
    <t xml:space="preserve">Rovnanina z lomového kamene upraveného, tříděného  Příplatek k cenám za vypracování líce</t>
  </si>
  <si>
    <t>7,95*1,1*1</t>
  </si>
  <si>
    <t>26</t>
  </si>
  <si>
    <t>465512127</t>
  </si>
  <si>
    <t>Dlažba z lomového kamene na sucho se zalitím spár cementovou maltou tl 200 mm</t>
  </si>
  <si>
    <t>-579492380</t>
  </si>
  <si>
    <t xml:space="preserve">Dlažba z lomového kamene lomařsky upraveného  na sucho se zalitím spár cementovou maltou, tl. kamene 200 mm</t>
  </si>
  <si>
    <t>Komunikace pozemní</t>
  </si>
  <si>
    <t>27</t>
  </si>
  <si>
    <t>561041121</t>
  </si>
  <si>
    <t>Zřízení podkladu ze zeminy upravené vápnem, cementem, směsnými pojivy tl 300 mm plochy do 5000 m2</t>
  </si>
  <si>
    <t>1750743998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</si>
  <si>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250 do 300 mm</t>
  </si>
  <si>
    <t>"km 0,0 - 0,185"881,8</t>
  </si>
  <si>
    <t>28</t>
  </si>
  <si>
    <t>M</t>
  </si>
  <si>
    <t>585301700</t>
  </si>
  <si>
    <t>vápno nehašené Proviacal ST standardní</t>
  </si>
  <si>
    <t>1006278822</t>
  </si>
  <si>
    <t>vápno nehašené CL 90-Q standardní</t>
  </si>
  <si>
    <t>P</t>
  </si>
  <si>
    <t xml:space="preserve">Poznámka k položce:_x000d_
Úprava podloží 3% vápna pouze jako předpoklad pro účel rozpočtu. Přesné stanovení úpravy a množství pojiva bude stanoveno až po provedení potřebných laboratorních zkoušek. </t>
  </si>
  <si>
    <t>specifikace k pol.561041121</t>
  </si>
  <si>
    <t>předpoklad 4% vápnění</t>
  </si>
  <si>
    <t>70,8kg/m3</t>
  </si>
  <si>
    <t>881,8*70,8*0,3*0,001</t>
  </si>
  <si>
    <t>29</t>
  </si>
  <si>
    <t>564861111</t>
  </si>
  <si>
    <t>Podklad ze štěrkodrtě ŠD tl 200 mm</t>
  </si>
  <si>
    <t>-1588186450</t>
  </si>
  <si>
    <t>Podklad ze štěrkodrti ŠD s rozprostřením a zhutněním, po zhutnění tl. 200 mm</t>
  </si>
  <si>
    <t>"km 0,0 - 0,185"1047,5</t>
  </si>
  <si>
    <t>"km 0,185 - kú"1245,04</t>
  </si>
  <si>
    <t>30</t>
  </si>
  <si>
    <t>564952114</t>
  </si>
  <si>
    <t>Podklad z mechanicky zpevněného kameniva MZK tl 180 mm</t>
  </si>
  <si>
    <t>1580918251</t>
  </si>
  <si>
    <t xml:space="preserve">Podklad z mechanicky zpevněného kameniva MZK (minerální beton)  s rozprostřením a s hutněním, po zhutnění tl. 180 mm</t>
  </si>
  <si>
    <t>km 0,000 - 0,185</t>
  </si>
  <si>
    <t>977,2</t>
  </si>
  <si>
    <t>km 0,185 -kú</t>
  </si>
  <si>
    <t>1145,86</t>
  </si>
  <si>
    <t>31</t>
  </si>
  <si>
    <t>569831R1</t>
  </si>
  <si>
    <t>Zpevnění krajnic štěrkodrtí</t>
  </si>
  <si>
    <t>1377485954</t>
  </si>
  <si>
    <t xml:space="preserve">Zpevnění krajnic nebo komunikací s rozprostřením a zhutněním, po zhutnění štěrkodrtí </t>
  </si>
  <si>
    <t>zpevněná krajnice ŠD 0-63</t>
  </si>
  <si>
    <t>140,33</t>
  </si>
  <si>
    <t>32</t>
  </si>
  <si>
    <t>569831R2</t>
  </si>
  <si>
    <t>Dosypání štěrkodrti</t>
  </si>
  <si>
    <t>1219593509</t>
  </si>
  <si>
    <t>Dosypání štěrkodrti se zhutněním</t>
  </si>
  <si>
    <t>dosyp štěrkodrti</t>
  </si>
  <si>
    <t>567,46</t>
  </si>
  <si>
    <t>33</t>
  </si>
  <si>
    <t>597311R1</t>
  </si>
  <si>
    <t>Svodnice vody dřevěná dubová šířky 300 mm, kotvená do sypaniny</t>
  </si>
  <si>
    <t>-1372675073</t>
  </si>
  <si>
    <t>Poznámka k položce:_x000d_
Součástí položky je i dodávka materiálu včetně kompletního zhotovení (včetně spojovacího materiálu a potřebné impregnace), dle výkresu C.a.1.1.8. Uložení svodnice a její zakotvení do příslušné konstrukce vozovky</t>
  </si>
  <si>
    <t>viz C.a.1.1.8, -2, B.4</t>
  </si>
  <si>
    <t>15*6</t>
  </si>
  <si>
    <t>Trubní vedení</t>
  </si>
  <si>
    <t>34</t>
  </si>
  <si>
    <t>820491113</t>
  </si>
  <si>
    <t>Přeseknutí železobetonové trouby DN nad 800 do 1000 mm</t>
  </si>
  <si>
    <t>kus</t>
  </si>
  <si>
    <t>-895216705</t>
  </si>
  <si>
    <t xml:space="preserve">Přeseknutí železobetonové trouby  v rovině kolmé nebo skloněné k ose trouby, se začištěním DN přes 800 do 1000 mm</t>
  </si>
  <si>
    <t>Ostatní konstrukce a práce-bourání</t>
  </si>
  <si>
    <t>35</t>
  </si>
  <si>
    <t>919521180</t>
  </si>
  <si>
    <t>Zřízení silničního propustku z trub betonových nebo ŽB DN 1000</t>
  </si>
  <si>
    <t>-411570345</t>
  </si>
  <si>
    <t xml:space="preserve">Zřízení silničního propustku z trub betonových nebo železobetonových  DN 1000 mm</t>
  </si>
  <si>
    <t>13,8</t>
  </si>
  <si>
    <t>36</t>
  </si>
  <si>
    <t>59222003</t>
  </si>
  <si>
    <t>trouba hrdlová přímá železobetonová s integrovaným těsněním 100 x 250 x 13 cm</t>
  </si>
  <si>
    <t>-803877613</t>
  </si>
  <si>
    <t>specifikace k pol.</t>
  </si>
  <si>
    <t>37</t>
  </si>
  <si>
    <t>919535555</t>
  </si>
  <si>
    <t>Obetonování trubního propustku betonem prostým tř. C 12/15</t>
  </si>
  <si>
    <t>-2048755684</t>
  </si>
  <si>
    <t>Obetonování trubního propustku betonem prostým bez zvýšených nároků na prostředí tř. C 12/15</t>
  </si>
  <si>
    <t>2,05*13,8</t>
  </si>
  <si>
    <t>odpočet trouby</t>
  </si>
  <si>
    <t>-3,14*0,63*0,63*13,8</t>
  </si>
  <si>
    <t>odpočet bet.lože</t>
  </si>
  <si>
    <t>-6,21</t>
  </si>
  <si>
    <t>38</t>
  </si>
  <si>
    <t>919726123</t>
  </si>
  <si>
    <t>Geotextilie pro ochranu, separaci a filtraci netkaná měrná hmotnost do 500 g/m2</t>
  </si>
  <si>
    <t>-977500296</t>
  </si>
  <si>
    <t>Geotextilie netkaná pro ochranu, separaci nebo filtraci měrná hmotnost přes 300 do 500 g/m2</t>
  </si>
  <si>
    <t>"km 0,0 -0,185"1214,0</t>
  </si>
  <si>
    <t>"km 0,185 - kú"1182,4</t>
  </si>
  <si>
    <t>39</t>
  </si>
  <si>
    <t>966008113</t>
  </si>
  <si>
    <t>Bourání trubního propustku do DN 800</t>
  </si>
  <si>
    <t>-703513561</t>
  </si>
  <si>
    <t xml:space="preserve">Bourání trubního propustku  s odklizením a uložením vybouraného materiálu na skládku na vzdálenost do 3 m nebo s naložením na dopravní prostředek z trub DN přes 500 do 800 mm</t>
  </si>
  <si>
    <t>stáv. propustek</t>
  </si>
  <si>
    <t>11,5</t>
  </si>
  <si>
    <t>997</t>
  </si>
  <si>
    <t>Přesun sutě</t>
  </si>
  <si>
    <t>40</t>
  </si>
  <si>
    <t>997221571</t>
  </si>
  <si>
    <t>Vodorovná doprava vybouraných hmot do 1 km</t>
  </si>
  <si>
    <t>-363708001</t>
  </si>
  <si>
    <t>Vodorovná doprava vybouraných hmot bez naložení, ale se složením a s hrubým urovnáním na vzdálenost do 1 km</t>
  </si>
  <si>
    <t>odstraněný propustek</t>
  </si>
  <si>
    <t>odvoz na skládku do 15km</t>
  </si>
  <si>
    <t>23,633</t>
  </si>
  <si>
    <t>41</t>
  </si>
  <si>
    <t>997221579</t>
  </si>
  <si>
    <t>Příplatek ZKD 1 km u vodorovné dopravy vybouraných hmot</t>
  </si>
  <si>
    <t>-1213584916</t>
  </si>
  <si>
    <t>Vodorovná doprava vybouraných hmot bez naložení, ale se složením a s hrubým urovnáním na vzdálenost Příplatek k ceně za každý další i započatý 1 km přes 1 km</t>
  </si>
  <si>
    <t>23,633*14</t>
  </si>
  <si>
    <t>42</t>
  </si>
  <si>
    <t>997221862</t>
  </si>
  <si>
    <t>Poplatek za uložení stavebního odpadu na recyklační skládce (skládkovné) z armovaného betonu pod kódem 17 01 01</t>
  </si>
  <si>
    <t>-1319260072</t>
  </si>
  <si>
    <t>Poplatek za uložení stavebního odpadu na recyklační skládce (skládkovné) z armovaného betonu zatříděného do Katalogu odpadů pod kódem 17 01 01</t>
  </si>
  <si>
    <t>998</t>
  </si>
  <si>
    <t>Přesun hmot</t>
  </si>
  <si>
    <t>43</t>
  </si>
  <si>
    <t>998225111</t>
  </si>
  <si>
    <t>Přesun hmot pro pozemní komunikace s krytem z kamene, monolitickým betonovým nebo živičným</t>
  </si>
  <si>
    <t>-778747829</t>
  </si>
  <si>
    <t>Přesun hmot pro komunikace s krytem z kameniva, monolitickým betonovým nebo živičným dopravní vzdálenost do 200 m jakékoliv délky objektu</t>
  </si>
  <si>
    <t>SO 102 - Hlavní polní cesta HC2</t>
  </si>
  <si>
    <t xml:space="preserve">    3 - Svislé a kompletní konstrukce</t>
  </si>
  <si>
    <t xml:space="preserve">    6 - Úpravy povrchů, podlahy a osazování výplní</t>
  </si>
  <si>
    <t>113107222</t>
  </si>
  <si>
    <t>Odstranění podkladu z kameniva drceného tl 200 mm strojně pl přes 200 m2</t>
  </si>
  <si>
    <t>-281721856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</si>
  <si>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</si>
  <si>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viz C.b.1.1.1, B.4</t>
  </si>
  <si>
    <t>stávající materiál cesty</t>
  </si>
  <si>
    <t>1043,03/0,15</t>
  </si>
  <si>
    <t>121151123</t>
  </si>
  <si>
    <t>Sejmutí ornice plochy přes 500 m2 tl vrstvy do 200 mm strojně</t>
  </si>
  <si>
    <t>-168721246</t>
  </si>
  <si>
    <t>Sejmutí ornice strojně při souvislé ploše přes 500 m2, tl. vrstvy do 200 mm</t>
  </si>
  <si>
    <t>viz C.b.1.1.1, -5, B.4</t>
  </si>
  <si>
    <t>tl.150mm</t>
  </si>
  <si>
    <t>1130,43/0,15</t>
  </si>
  <si>
    <t>122251105</t>
  </si>
  <si>
    <t>Odkopávky a prokopávky nezapažené v hornině třídy těžitelnosti I, skupiny 3 objem do 1000 m3 strojně</t>
  </si>
  <si>
    <t>-368306232</t>
  </si>
  <si>
    <t>Odkopávky a prokopávky nezapažené strojně v hornině třídy těžitelnosti I skupiny 3 přes 500 do 1 000 m3</t>
  </si>
  <si>
    <t>ornice z meziskládky</t>
  </si>
  <si>
    <t>640,998</t>
  </si>
  <si>
    <t>122252206</t>
  </si>
  <si>
    <t>Odkopávky a prokopávky nezapažené pro silnice a dálnice v hornině třídy těžitelnosti I objem do 5000 m3 strojně</t>
  </si>
  <si>
    <t>-1643834649</t>
  </si>
  <si>
    <t>Odkopávky a prokopávky nezapažené pro silnice a dálnice strojně v hornině třídy těžitelnosti I přes 1 000 do 5 000 m3</t>
  </si>
  <si>
    <t>výkopy pro silnici</t>
  </si>
  <si>
    <t>4789,3</t>
  </si>
  <si>
    <t>131251104</t>
  </si>
  <si>
    <t>Hloubení jam nezapažených v hornině třídy těžitelnosti I, skupiny 3 objem do 500 m3 strojně</t>
  </si>
  <si>
    <t>-2110556526</t>
  </si>
  <si>
    <t>Hloubení nezapažených jam a zářezů strojně s urovnáním dna do předepsaného profilu a spádu v hornině třídy těžitelnosti I skupiny 3 přes 100 do 500 m3</t>
  </si>
  <si>
    <t>viz C.b.1.1.1, C.b.1.1.7</t>
  </si>
  <si>
    <t>2,2*(16,06+16,1)</t>
  </si>
  <si>
    <t>2,4*(8,19+7,3+7,95)</t>
  </si>
  <si>
    <t>3,5*(0,9+1,0)</t>
  </si>
  <si>
    <t>3,5*(1,8+1,4)</t>
  </si>
  <si>
    <t>3,5*1,8</t>
  </si>
  <si>
    <t>3,5*(1,6+0,5)</t>
  </si>
  <si>
    <t>3,5*(1,0+1,1)</t>
  </si>
  <si>
    <t>132251104</t>
  </si>
  <si>
    <t xml:space="preserve">Hloubení rýh nezapažených  š do 800 mm v hornině třídy těžitelnosti I, skupiny 3 objem přes 100 m3 strojně</t>
  </si>
  <si>
    <t>-1049323811</t>
  </si>
  <si>
    <t>Hloubení nezapažených rýh šířky do 800 mm strojně s urovnáním dna do předepsaného profilu a spádu v hornině třídy těžitelnosti I skupiny 3 přes 100 m3</t>
  </si>
  <si>
    <t>viz C.b.1.1.1, -4, B.4</t>
  </si>
  <si>
    <t>136,22</t>
  </si>
  <si>
    <t>propustky - prahy</t>
  </si>
  <si>
    <t>0,4*0,3*(2,4+2,3)*1,1</t>
  </si>
  <si>
    <t>0,4*0,3*(2,7+3,4+3,1)*1,1</t>
  </si>
  <si>
    <t>0,4*0,3*(2,8+3,0)*1,1</t>
  </si>
  <si>
    <t>0,4*0,3*(2,9+2,9+3,0)*1,1</t>
  </si>
  <si>
    <t>0,4*0,3*(3,6+3,1)*1,1</t>
  </si>
  <si>
    <t>151101201</t>
  </si>
  <si>
    <t>Zřízení příložného pažení stěn výkopu hl do 4 m</t>
  </si>
  <si>
    <t>-97262338</t>
  </si>
  <si>
    <t xml:space="preserve">Zřízení pažení stěn výkopu bez rozepření nebo vzepření  příložné, hloubky do 4 m</t>
  </si>
  <si>
    <t>zajištění svahů při výkopu prop. P3</t>
  </si>
  <si>
    <t>2,8*2*3</t>
  </si>
  <si>
    <t>151101211</t>
  </si>
  <si>
    <t>Odstranění příložného pažení stěn hl do 4 m</t>
  </si>
  <si>
    <t>-1986305599</t>
  </si>
  <si>
    <t xml:space="preserve">Odstranění pažení stěn výkopu  s uložením pažin na vzdálenost do 3 m od okraje výkopu příložné, hloubky do 4 m</t>
  </si>
  <si>
    <t>zajištění svahů při výkopu</t>
  </si>
  <si>
    <t>151101301</t>
  </si>
  <si>
    <t>Zřízení rozepření stěn při pažení příložném hl do 4 m</t>
  </si>
  <si>
    <t>1247331388</t>
  </si>
  <si>
    <t xml:space="preserve">Zřízení rozepření zapažených stěn výkopů  s potřebným přepažováním při roubení příložném, hloubky do 4 m</t>
  </si>
  <si>
    <t>pro zajištění pažení prop. P3</t>
  </si>
  <si>
    <t>7,3*3</t>
  </si>
  <si>
    <t>151101311</t>
  </si>
  <si>
    <t>Odstranění rozepření stěn při pažení příložném hl do 4 m</t>
  </si>
  <si>
    <t>869817459</t>
  </si>
  <si>
    <t xml:space="preserve">Odstranění rozepření stěn výkopů  s uložením materiálu na vzdálenost do 3 m od okraje výkopu roubení příložného, hloubky do 4 m</t>
  </si>
  <si>
    <t>-1548530730</t>
  </si>
  <si>
    <t>"propustky"165,858</t>
  </si>
  <si>
    <t>70,196</t>
  </si>
  <si>
    <t>162351103</t>
  </si>
  <si>
    <t>Vodorovné přemístění do 500 m výkopku/sypaniny z horniny třídy těžitelnosti I, skupiny 1 až 3</t>
  </si>
  <si>
    <t>-1573549519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</si>
  <si>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</si>
  <si>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ornice na meziskládku</t>
  </si>
  <si>
    <t>ornice zpět k ohumusování</t>
  </si>
  <si>
    <t>162651112</t>
  </si>
  <si>
    <t>Vodorovné přemístění do 5000 m výkopku/sypaniny z horniny třídy těžitelnosti I, skupiny 1 až 3</t>
  </si>
  <si>
    <t>-437636986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</si>
  <si>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</si>
  <si>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přebytek ornice k rozprostření (dle určení investorem)</t>
  </si>
  <si>
    <t>1130,43-640,998</t>
  </si>
  <si>
    <t>-1164084619</t>
  </si>
  <si>
    <t>4789,3+140,866</t>
  </si>
  <si>
    <t>"přebytek propustky"165,858-70,196</t>
  </si>
  <si>
    <t>1200333164</t>
  </si>
  <si>
    <t>5025,828*5</t>
  </si>
  <si>
    <t>671636224</t>
  </si>
  <si>
    <t>viz C.b.1.1.1,-5, B.4</t>
  </si>
  <si>
    <t>ornice na mezideponii (přes 50m)</t>
  </si>
  <si>
    <t>"pro ohumusování"6409,98*0,1</t>
  </si>
  <si>
    <t>ornice na rozprostření</t>
  </si>
  <si>
    <t>zpětný zásyp propustky</t>
  </si>
  <si>
    <t>165,858-70,196</t>
  </si>
  <si>
    <t>808804816</t>
  </si>
  <si>
    <t>propustky výkop</t>
  </si>
  <si>
    <t>165,858</t>
  </si>
  <si>
    <t>319592812</t>
  </si>
  <si>
    <t>5025,828*1,7</t>
  </si>
  <si>
    <t>95484470</t>
  </si>
  <si>
    <t>1,2*(16,06+16,1)</t>
  </si>
  <si>
    <t>1,35*(8,16+7,3+7,95)</t>
  </si>
  <si>
    <t>181301115</t>
  </si>
  <si>
    <t>Rozprostření ornice tl vrstvy do 300 mm pl přes 500 m2 v rovině nebo ve svahu do 1:5</t>
  </si>
  <si>
    <t>160524192</t>
  </si>
  <si>
    <t>Rozprostření a urovnání ornice v rovině nebo ve svahu sklonu do 1:5 při souvislé ploše přes 500 m2, tl. vrstvy přes 250 do 300 mm</t>
  </si>
  <si>
    <t>rozprostření přebytku ornice</t>
  </si>
  <si>
    <t>489,432/0,3</t>
  </si>
  <si>
    <t>181451123</t>
  </si>
  <si>
    <t>Založení lučního trávníku výsevem plochy přes 1000 m2 ve svahu do 1:1</t>
  </si>
  <si>
    <t>498694613</t>
  </si>
  <si>
    <t>Založení trávníku na půdě předem připravené plochy přes 1000 m2 výsevem včetně utažení lučního na svahu přes 1:2 do 1:1</t>
  </si>
  <si>
    <t xml:space="preserve">viz C.b.1.1.1, -4, B.4 </t>
  </si>
  <si>
    <t>osetí</t>
  </si>
  <si>
    <t>6409,98</t>
  </si>
  <si>
    <t>00572474</t>
  </si>
  <si>
    <t>osivo směs travní krajinná-svahová</t>
  </si>
  <si>
    <t>kg</t>
  </si>
  <si>
    <t>2117193563</t>
  </si>
  <si>
    <t>specifikace k pol.181451123</t>
  </si>
  <si>
    <t>6409,98*0,03*1,03</t>
  </si>
  <si>
    <t>-1667798609</t>
  </si>
  <si>
    <t>9528,32</t>
  </si>
  <si>
    <t>pod propustky</t>
  </si>
  <si>
    <t>1,1*(16,06+8,19+7,3+7,95+16,1)</t>
  </si>
  <si>
    <t>-1299675227</t>
  </si>
  <si>
    <t>pod osetí - úprava terénu, příkop</t>
  </si>
  <si>
    <t>opevnění propustky</t>
  </si>
  <si>
    <t>(3,6+3,6)*1,1</t>
  </si>
  <si>
    <t>(7,6+6,0)*1,1</t>
  </si>
  <si>
    <t>7,6*1,1</t>
  </si>
  <si>
    <t>(7,6+2,0)*1,1</t>
  </si>
  <si>
    <t>(5,5+4,7)*1,1</t>
  </si>
  <si>
    <t>182301131</t>
  </si>
  <si>
    <t>Rozprostření ornice pl přes 500 m2 ve svahu přes 1:5 tl vrstvy do 100 mm</t>
  </si>
  <si>
    <t>755116592</t>
  </si>
  <si>
    <t>Rozprostření a urovnání ornice ve svahu sklonu přes 1:5 při souvislé ploše přes 500 m2, tl. vrstvy do 100 mm</t>
  </si>
  <si>
    <t>ohumusování</t>
  </si>
  <si>
    <t>1516264012</t>
  </si>
  <si>
    <t>viz C.c.1.2.1, -4, B.4</t>
  </si>
  <si>
    <t>103,24-32,655</t>
  </si>
  <si>
    <t>743572099</t>
  </si>
  <si>
    <t>0,07*0,25*1866</t>
  </si>
  <si>
    <t>418985614</t>
  </si>
  <si>
    <t>1866</t>
  </si>
  <si>
    <t>274321118</t>
  </si>
  <si>
    <t>Základové pasy, prahy, věnce a ostruhy ze ŽB C 30/37</t>
  </si>
  <si>
    <t>-62393904</t>
  </si>
  <si>
    <t>Základové konstrukce z betonu železového pásy, prahy, věnce a ostruhy ve výkopu nebo na hlavách pilot C 30/37</t>
  </si>
  <si>
    <t>základ čela P3</t>
  </si>
  <si>
    <t>0,31*4,1</t>
  </si>
  <si>
    <t>274354111</t>
  </si>
  <si>
    <t>Bednění základových pasů - zřízení</t>
  </si>
  <si>
    <t>-687754518</t>
  </si>
  <si>
    <t>Bednění základových konstrukcí pasů, prahů, věnců a ostruh zřízení</t>
  </si>
  <si>
    <t>4,1*0,8*2</t>
  </si>
  <si>
    <t>0,8*0,4*2</t>
  </si>
  <si>
    <t>274354211</t>
  </si>
  <si>
    <t>Bednění základových pasů - odstranění</t>
  </si>
  <si>
    <t>-739743376</t>
  </si>
  <si>
    <t>Bednění základových konstrukcí pasů, prahů, věnců a ostruh odstranění bednění</t>
  </si>
  <si>
    <t>dle pol.274354111</t>
  </si>
  <si>
    <t>7,2</t>
  </si>
  <si>
    <t>274361412</t>
  </si>
  <si>
    <t>Výztuž základových pasů, prahů, věnců a ostruh ze svařovaných sítí do 6 kg/m2</t>
  </si>
  <si>
    <t>2026477186</t>
  </si>
  <si>
    <t>Výztuž základových konstrukcí pasů, prahů, věnců a ostruh ze svařovaných sítí, hmotnosti přes 3,5 do 6 kg/m2</t>
  </si>
  <si>
    <t>150kg/m3</t>
  </si>
  <si>
    <t>1,271*0,15</t>
  </si>
  <si>
    <t>Svislé a kompletní konstrukce</t>
  </si>
  <si>
    <t>317321118</t>
  </si>
  <si>
    <t>Mostní římsy ze ŽB C 30/37</t>
  </si>
  <si>
    <t>-1228686988</t>
  </si>
  <si>
    <t>Římsy ze železového betonu C 30/37</t>
  </si>
  <si>
    <t>římsa na propustku P3</t>
  </si>
  <si>
    <t>0,135*4,1</t>
  </si>
  <si>
    <t>317353121</t>
  </si>
  <si>
    <t>Bednění mostních říms všech tvarů - zřízení</t>
  </si>
  <si>
    <t>-652504591</t>
  </si>
  <si>
    <t>Bednění mostní římsy zřízení všech tvarů</t>
  </si>
  <si>
    <t>0,35*4,1*2</t>
  </si>
  <si>
    <t>0,15*2</t>
  </si>
  <si>
    <t>317353221</t>
  </si>
  <si>
    <t>Bednění mostních říms všech tvarů - odstranění</t>
  </si>
  <si>
    <t>160346376</t>
  </si>
  <si>
    <t>Bednění mostní římsy odstranění všech tvarů</t>
  </si>
  <si>
    <t>viz pol.317353121</t>
  </si>
  <si>
    <t>3,17</t>
  </si>
  <si>
    <t>317361411</t>
  </si>
  <si>
    <t>Výztuž mostních říms ze svařovaných sítí do 6 kg/m2</t>
  </si>
  <si>
    <t>-1627047957</t>
  </si>
  <si>
    <t xml:space="preserve">Výztuž mostních železobetonových říms  ze svařovaných sítí do 6 kg/m2</t>
  </si>
  <si>
    <t>0,554*0,15</t>
  </si>
  <si>
    <t>334213211</t>
  </si>
  <si>
    <t>Zdivo mostů z pravidelných kamenů na maltu, objem jednoho kamene do 0,02 m3</t>
  </si>
  <si>
    <t>20324090</t>
  </si>
  <si>
    <t>Zdivo pilířů, opěr a křídel mostů z lomového kamene štípaného nebo ručně vybíraného na maltu z pravidelných kamenů (na vazbu) objemu 1 kusu kamene do 0,02 m3</t>
  </si>
  <si>
    <t>obklad čela P3</t>
  </si>
  <si>
    <t>0,06*4,1</t>
  </si>
  <si>
    <t>334213911</t>
  </si>
  <si>
    <t>Příplatek k cenám zdiva mostů z kamene na maltu za jednostranné lícování zdiva</t>
  </si>
  <si>
    <t>-835534914</t>
  </si>
  <si>
    <t>Zdivo pilířů, opěr a křídel mostů z lomového kamene štípaného nebo ručně vybíraného na maltu Příplatek k cenám za lícování zdiva jednostranné</t>
  </si>
  <si>
    <t>obklad čela</t>
  </si>
  <si>
    <t>334323218</t>
  </si>
  <si>
    <t>Mostní křídla a závěrné zídky ze ŽB C 30/37</t>
  </si>
  <si>
    <t>-95060187</t>
  </si>
  <si>
    <t>Mostní křídla a závěrné zídky z betonu železového C 30/37</t>
  </si>
  <si>
    <t>čelo propustku P3</t>
  </si>
  <si>
    <t>0,55*4,1</t>
  </si>
  <si>
    <t>-0,4*0,4*3,14*0,4</t>
  </si>
  <si>
    <t>334352111</t>
  </si>
  <si>
    <t>Bednění mostních křídel a závěrných zídek ze systémového bednění s výplní z překližek - zřízení</t>
  </si>
  <si>
    <t>159170396</t>
  </si>
  <si>
    <t xml:space="preserve">Bednění mostních křídel a závěrných zídek ze systémového bednění  zřízení z překližek</t>
  </si>
  <si>
    <t>čelo a křídlo P3</t>
  </si>
  <si>
    <t>1,4*4,1*2</t>
  </si>
  <si>
    <t>0,55*2</t>
  </si>
  <si>
    <t>334352211</t>
  </si>
  <si>
    <t>Bednění mostních křídel a závěrných zídek ze systémového bednění s výplní z překližek - odstranění</t>
  </si>
  <si>
    <t>1855603697</t>
  </si>
  <si>
    <t xml:space="preserve">Bednění mostních křídel a závěrných zídek ze systémového bednění  odstranění z překližek</t>
  </si>
  <si>
    <t>dle pol.334352111</t>
  </si>
  <si>
    <t>12,58</t>
  </si>
  <si>
    <t>334361411</t>
  </si>
  <si>
    <t>Výztuž opěr, prahů, křídel, pilířů, sloupů ze svařovaných sítí do 3,5 kg/m2</t>
  </si>
  <si>
    <t>-685707180</t>
  </si>
  <si>
    <t xml:space="preserve">Výztuž betonářská mostních konstrukcí  opěr, úložných prahů, křídel, závěrných zídek, bloků ložisek, pilířů a sloupů ze svařovaných sítí do 3,5 kg/m2</t>
  </si>
  <si>
    <t>2,054*0,15</t>
  </si>
  <si>
    <t>348171R1</t>
  </si>
  <si>
    <t>Osazení mostního ocelového zábradlí nesnímatelného do kotevních patek</t>
  </si>
  <si>
    <t>-1664934480</t>
  </si>
  <si>
    <t>Osazení mostního ocelového zábradlí do kotevních patek</t>
  </si>
  <si>
    <t>44</t>
  </si>
  <si>
    <t>553912R1</t>
  </si>
  <si>
    <t>Zábradlí z ocel. trub s madlem 102/4, sloupky 83/4 a svislou výplní</t>
  </si>
  <si>
    <t>149960318</t>
  </si>
  <si>
    <t>Poznámka k položce:_x000d_
Součástí položky je práce potřebná ke zhotovení zábradlí včetně dodávky materiálu, dle výkresu D.c.1.1.e.5</t>
  </si>
  <si>
    <t>specifikace k pol.348171R1</t>
  </si>
  <si>
    <t>45</t>
  </si>
  <si>
    <t>2143162219</t>
  </si>
  <si>
    <t>46</t>
  </si>
  <si>
    <t>-894689652</t>
  </si>
  <si>
    <t>1,1*(8,19+7,3+7,95)*0,2</t>
  </si>
  <si>
    <t>1,0*(16,06+16,1)*0,2</t>
  </si>
  <si>
    <t>47</t>
  </si>
  <si>
    <t>946933515</t>
  </si>
  <si>
    <t>0,6*0,3*(2,4+2,3)*1,1</t>
  </si>
  <si>
    <t>0,6*0,3*(2,7+3,4+3,1)*1,1</t>
  </si>
  <si>
    <t>0,6*0,3*(2,8+3,0)*1,1</t>
  </si>
  <si>
    <t>0,6*0,3*(2,9+2,9+3,0)*1,1</t>
  </si>
  <si>
    <t>0,6*0,3*(3,6+3,1)*1,1</t>
  </si>
  <si>
    <t>48</t>
  </si>
  <si>
    <t>66135784</t>
  </si>
  <si>
    <t>0,2*(16,06+8,19+7,3+7,95+16,1)*2</t>
  </si>
  <si>
    <t>1,1*0,2*2*3</t>
  </si>
  <si>
    <t>1,0*0,2*2*2</t>
  </si>
  <si>
    <t>49</t>
  </si>
  <si>
    <t>1236479964</t>
  </si>
  <si>
    <t>(12+6+6+6+12)*0,7</t>
  </si>
  <si>
    <t>50</t>
  </si>
  <si>
    <t>828971720</t>
  </si>
  <si>
    <t>0,1*0,3*(2,4+2,3)*1,1</t>
  </si>
  <si>
    <t>0,1*0,3*(2,7+3,4+3,1)*1,1</t>
  </si>
  <si>
    <t>0,1*0,3*(2,8+3,0)*1,1</t>
  </si>
  <si>
    <t>0,1*0,3*(2,9+2,9+3,0)*1,1</t>
  </si>
  <si>
    <t>0,1*0,3*(3,6+3,1)*1,1</t>
  </si>
  <si>
    <t>51</t>
  </si>
  <si>
    <t>492208669</t>
  </si>
  <si>
    <t>viz C.b.1.1.1, C.b.1.1.8</t>
  </si>
  <si>
    <t>52</t>
  </si>
  <si>
    <t>1544798101</t>
  </si>
  <si>
    <t>53</t>
  </si>
  <si>
    <t>-1685440795</t>
  </si>
  <si>
    <t>54</t>
  </si>
  <si>
    <t>-2099726825</t>
  </si>
  <si>
    <t>55</t>
  </si>
  <si>
    <t>1910170993</t>
  </si>
  <si>
    <t>56</t>
  </si>
  <si>
    <t>561041131</t>
  </si>
  <si>
    <t>Zřízení podkladu ze zeminy upravené vápnem, cementem, směsnými pojivy tl 300 mm plochy přes 5000 m2</t>
  </si>
  <si>
    <t>-410573099</t>
  </si>
  <si>
    <t>Zřízení podkladu ze zeminy upravené hydraulickými pojivy vápnem, cementem nebo směsnými pojivy (materiál ve specifikaci) s rozprostřením, promísením, vlhčením, zhutněním a ošetřením vodou plochy přes 5 000 m2, tloušťka po zhutnění přes 250 do 300 mm</t>
  </si>
  <si>
    <t>8305</t>
  </si>
  <si>
    <t>57</t>
  </si>
  <si>
    <t>1457541737</t>
  </si>
  <si>
    <t>8305*70,8*0,3*0,001</t>
  </si>
  <si>
    <t>58</t>
  </si>
  <si>
    <t>-983347470</t>
  </si>
  <si>
    <t>1084,3+7730,30</t>
  </si>
  <si>
    <t>59</t>
  </si>
  <si>
    <t>1260835427</t>
  </si>
  <si>
    <t xml:space="preserve">viz C.b.1.1.1, -2, -4 </t>
  </si>
  <si>
    <t>999,18+7106,34</t>
  </si>
  <si>
    <t>60</t>
  </si>
  <si>
    <t>-1108941638</t>
  </si>
  <si>
    <t>522,54</t>
  </si>
  <si>
    <t>61</t>
  </si>
  <si>
    <t>-1840794627</t>
  </si>
  <si>
    <t>446,84+2492,13</t>
  </si>
  <si>
    <t>62</t>
  </si>
  <si>
    <t>-299110809</t>
  </si>
  <si>
    <t>viz C.b.1.1.1, -2, B.4</t>
  </si>
  <si>
    <t>17*6</t>
  </si>
  <si>
    <t>Úpravy povrchů, podlahy a osazování výplní</t>
  </si>
  <si>
    <t>63</t>
  </si>
  <si>
    <t>628633111</t>
  </si>
  <si>
    <t>Spárování kamenného zdiva mostů aktivovanou maltou spára hl do 40 mm dl do 6 m/m2</t>
  </si>
  <si>
    <t>1091579978</t>
  </si>
  <si>
    <t>Spárování zdiva pilířů, opěr a křídel mostů z lomového kamene aktivovanou maltou, hloubky do 40 mm délka spáry na 1 m2 upravované plochy do 6 m</t>
  </si>
  <si>
    <t>obklad kamenem P3</t>
  </si>
  <si>
    <t>0,3*4,1</t>
  </si>
  <si>
    <t>64</t>
  </si>
  <si>
    <t>820441113</t>
  </si>
  <si>
    <t>Přeseknutí železobetonové trouby DN nad 400 do 600 mm</t>
  </si>
  <si>
    <t>942427172</t>
  </si>
  <si>
    <t xml:space="preserve">Přeseknutí železobetonové trouby  v rovině kolmé nebo skloněné k ose trouby, se začištěním DN přes 400 do 600 mm</t>
  </si>
  <si>
    <t>2*5</t>
  </si>
  <si>
    <t>65</t>
  </si>
  <si>
    <t>919521120</t>
  </si>
  <si>
    <t>Zřízení silničního propustku z trub betonových nebo ŽB DN 400</t>
  </si>
  <si>
    <t>-107998977</t>
  </si>
  <si>
    <t xml:space="preserve">Zřízení silničního propustku z trub betonových nebo železobetonových  DN 400 mm</t>
  </si>
  <si>
    <t>16,06+16,1</t>
  </si>
  <si>
    <t>66</t>
  </si>
  <si>
    <t>59222022</t>
  </si>
  <si>
    <t xml:space="preserve">trouba hrdlová přímá železobet. s integrovaným těsněním  40 x 250 x 7,5 cm</t>
  </si>
  <si>
    <t>1482682481</t>
  </si>
  <si>
    <t>specifikace k pol.919521120</t>
  </si>
  <si>
    <t>32,16</t>
  </si>
  <si>
    <t>67</t>
  </si>
  <si>
    <t>919521140</t>
  </si>
  <si>
    <t>Zřízení silničního propustku z trub betonových nebo ŽB DN 600</t>
  </si>
  <si>
    <t>2084172617</t>
  </si>
  <si>
    <t xml:space="preserve">Zřízení silničního propustku z trub betonových nebo železobetonových  DN 600 mm</t>
  </si>
  <si>
    <t>8,19+7,3+7,95</t>
  </si>
  <si>
    <t>68</t>
  </si>
  <si>
    <t>59222001</t>
  </si>
  <si>
    <t xml:space="preserve">trouba hrdlová přímá železobetonová s integrovaným těsněním  60 x 250 x 10 cm</t>
  </si>
  <si>
    <t>150454498</t>
  </si>
  <si>
    <t>specifikace k pol.919521140</t>
  </si>
  <si>
    <t>23,44</t>
  </si>
  <si>
    <t>69</t>
  </si>
  <si>
    <t>-585436538</t>
  </si>
  <si>
    <t>1,1*(8,19+7,3+7,95)</t>
  </si>
  <si>
    <t>1,0*(16,06+16,1)</t>
  </si>
  <si>
    <t>-3,14*0,27*0,27*(16,06+16,1)</t>
  </si>
  <si>
    <t>-3,14*0,4*0,4*(8,19+7,3+7,95)</t>
  </si>
  <si>
    <t>-11,589</t>
  </si>
  <si>
    <t>70</t>
  </si>
  <si>
    <t>919721101</t>
  </si>
  <si>
    <t>Geomříž pro stabilizaci podkladu tkaná z polyesteru podélná pevnost v tahu do 50 kN/m</t>
  </si>
  <si>
    <t>-468441203</t>
  </si>
  <si>
    <t>Geomříž pro stabilizaci podkladu tkaná z polyesteru, podélná pevnost v tahu do 50 kN/m</t>
  </si>
  <si>
    <t>8091,54</t>
  </si>
  <si>
    <t>71</t>
  </si>
  <si>
    <t>734868226</t>
  </si>
  <si>
    <t>1415,82+9700,7</t>
  </si>
  <si>
    <t>72</t>
  </si>
  <si>
    <t>936172121</t>
  </si>
  <si>
    <t>Osazení kovových doplňků mostního vybavení - kotevních stoliček zábradlí nebo svodidel do 20 kg</t>
  </si>
  <si>
    <t>1199019167</t>
  </si>
  <si>
    <t xml:space="preserve">Osazení kovových doplňků mostního vybavení jednotlivě  kotevní stoličky zábradlí nebo svodidel do 20 kg</t>
  </si>
  <si>
    <t>uchycení zábradlí přes patky P3</t>
  </si>
  <si>
    <t>73</t>
  </si>
  <si>
    <t>553912R3</t>
  </si>
  <si>
    <t>Kotevní patka zábradlí</t>
  </si>
  <si>
    <t>-2088755005</t>
  </si>
  <si>
    <t>Poznámka k položce:_x000d_
Součástí položky je samotné zhotovení patky včetně dodání materiálu (Plechy, šroubky, podložky, apod.), dle výkresu D.c.1.1.e.5</t>
  </si>
  <si>
    <t>specifikace k pol.936172121</t>
  </si>
  <si>
    <t>74</t>
  </si>
  <si>
    <t>962051111</t>
  </si>
  <si>
    <t>Bourání mostních zdí a pilířů z ŽB</t>
  </si>
  <si>
    <t>-1801388433</t>
  </si>
  <si>
    <t>Bourání mostních konstrukcí zdiva a pilířů ze železového betonu</t>
  </si>
  <si>
    <t>čelo propustku</t>
  </si>
  <si>
    <t>3,5*0,5*1,5</t>
  </si>
  <si>
    <t>75</t>
  </si>
  <si>
    <t>1259860251</t>
  </si>
  <si>
    <t>"P2"7,4</t>
  </si>
  <si>
    <t>"P3"8,5</t>
  </si>
  <si>
    <t>76</t>
  </si>
  <si>
    <t>997221551</t>
  </si>
  <si>
    <t>Vodorovná doprava suti ze sypkých materiálů do 1 km</t>
  </si>
  <si>
    <t>1545146201</t>
  </si>
  <si>
    <t xml:space="preserve">Vodorovná doprava suti  bez naložení, ale se složením a s hrubým urovnáním ze sypkých materiálů, na vzdálenost do 1 km</t>
  </si>
  <si>
    <t>odvoz vybourané konstrukce cesty na skládku</t>
  </si>
  <si>
    <t>2016,525</t>
  </si>
  <si>
    <t>77</t>
  </si>
  <si>
    <t>997221559</t>
  </si>
  <si>
    <t>Příplatek ZKD 1 km u vodorovné dopravy suti ze sypkých materiálů</t>
  </si>
  <si>
    <t>2107153340</t>
  </si>
  <si>
    <t xml:space="preserve">Vodorovná doprava suti  bez naložení, ale se složením a s hrubým urovnáním Příplatek k ceně za každý další i započatý 1 km přes 1 km</t>
  </si>
  <si>
    <t>2016,525*14</t>
  </si>
  <si>
    <t>78</t>
  </si>
  <si>
    <t>-183197317</t>
  </si>
  <si>
    <t>32,675</t>
  </si>
  <si>
    <t>vybourané čelo</t>
  </si>
  <si>
    <t>6,3</t>
  </si>
  <si>
    <t>79</t>
  </si>
  <si>
    <t>-1495675982</t>
  </si>
  <si>
    <t>38,975*14</t>
  </si>
  <si>
    <t>80</t>
  </si>
  <si>
    <t>-727519549</t>
  </si>
  <si>
    <t>38,975</t>
  </si>
  <si>
    <t>81</t>
  </si>
  <si>
    <t>997221873</t>
  </si>
  <si>
    <t>1288173692</t>
  </si>
  <si>
    <t>"konstrukce cesty"2016,525</t>
  </si>
  <si>
    <t>82</t>
  </si>
  <si>
    <t>-510051963</t>
  </si>
  <si>
    <t>SO 107 - Hlavní polní cesta HPC2</t>
  </si>
  <si>
    <t>122251104</t>
  </si>
  <si>
    <t>Odkopávky a prokopávky nezapažené v hornině třídy těžitelnosti I, skupiny 3 objem do 500 m3 strojně</t>
  </si>
  <si>
    <t>1604206863</t>
  </si>
  <si>
    <t>Odkopávky a prokopávky nezapažené strojně v hornině třídy těžitelnosti I skupiny 3 přes 100 do 500 m3</t>
  </si>
  <si>
    <t>viz C.c.1.3.1, B.4</t>
  </si>
  <si>
    <t>ornice z meziskládky (přebytek z HPC1)</t>
  </si>
  <si>
    <t>4355,34*0,1</t>
  </si>
  <si>
    <t>122252207</t>
  </si>
  <si>
    <t>Odkopávky a prokopávky nezapažené pro silnice a dálnice v hornině třídy těžitelnosti I objem přes 5000 m3 strojně</t>
  </si>
  <si>
    <t>-1823542983</t>
  </si>
  <si>
    <t>Odkopávky a prokopávky nezapažené pro silnice a dálnice strojně v hornině třídy těžitelnosti I přes 5 000 m3</t>
  </si>
  <si>
    <t>6305,89</t>
  </si>
  <si>
    <t>-1414576736</t>
  </si>
  <si>
    <t>viz C.c.1.3.1, C.c.1.3.8</t>
  </si>
  <si>
    <t>odkop pro zřízení opevnění vyústění drenáže</t>
  </si>
  <si>
    <t>3,0*2,0*2</t>
  </si>
  <si>
    <t>Mezisoučet</t>
  </si>
  <si>
    <t>propustky</t>
  </si>
  <si>
    <t>2,2*(12,42+14,3+30)</t>
  </si>
  <si>
    <t>opevnění</t>
  </si>
  <si>
    <t>3,5*(1,3+1,2)</t>
  </si>
  <si>
    <t>3,5*(0,9+1,1)</t>
  </si>
  <si>
    <t>3,5*(1,1+1,3)</t>
  </si>
  <si>
    <t>132251103</t>
  </si>
  <si>
    <t xml:space="preserve">Hloubení rýh nezapažených  š do 800 mm v hornině třídy těžitelnosti I, skupiny 3 objem do 100 m3 strojně</t>
  </si>
  <si>
    <t>901762143</t>
  </si>
  <si>
    <t>Hloubení nezapažených rýh šířky do 800 mm strojně s urovnáním dna do předepsaného profilu a spádu v hornině třídy těžitelnosti I skupiny 3 přes 50 do 100 m3</t>
  </si>
  <si>
    <t>viz C.c.1.3.1, -4, B.4</t>
  </si>
  <si>
    <t>59,28</t>
  </si>
  <si>
    <t>propustky - práh</t>
  </si>
  <si>
    <t>0,4*0,3*(3,1+2,6)*1,1</t>
  </si>
  <si>
    <t>0,4*0,3*(3,2+3,9)*1,1</t>
  </si>
  <si>
    <t>0,4*0,3*(3,8+3,7)*1,1</t>
  </si>
  <si>
    <t>133251101</t>
  </si>
  <si>
    <t>Hloubení šachet nezapažených v hornině třídy těžitelnosti I, skupiny 3 objem do 20 m3</t>
  </si>
  <si>
    <t>-1410633750</t>
  </si>
  <si>
    <t>Hloubení nezapažených šachet strojně v hornině třídy těžitelnosti I skupiny 3 do 20 m3</t>
  </si>
  <si>
    <t xml:space="preserve">viz C.c.1.3.1, -2, </t>
  </si>
  <si>
    <t>postupný výkop pro zasak. šachtu</t>
  </si>
  <si>
    <t>3,14*0,625*0,625*1,0*2</t>
  </si>
  <si>
    <t>-1812111016</t>
  </si>
  <si>
    <t>viz C.c.1.3.1, C.c.1.3.7</t>
  </si>
  <si>
    <t>148,934</t>
  </si>
  <si>
    <t>73,736</t>
  </si>
  <si>
    <t>162551108</t>
  </si>
  <si>
    <t>Vodorovné přemístění do 3000 m výkopku/sypaniny z horniny třídy těžitelnosti I, skupiny 1 až 3</t>
  </si>
  <si>
    <t>1456718771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</si>
  <si>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</si>
  <si>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>dovoz ornice k ohumusování (přebytek z HPC1)</t>
  </si>
  <si>
    <t>1572910621</t>
  </si>
  <si>
    <t>6305,89+61,959+2,453+12</t>
  </si>
  <si>
    <t>"přebytek propustky"148,934-73,736</t>
  </si>
  <si>
    <t>-1398707131</t>
  </si>
  <si>
    <t>6457,5*5</t>
  </si>
  <si>
    <t>-542821217</t>
  </si>
  <si>
    <t>148,934-73,76</t>
  </si>
  <si>
    <t>-1797752514</t>
  </si>
  <si>
    <t>"propustek"148,934</t>
  </si>
  <si>
    <t>-606721947</t>
  </si>
  <si>
    <t>6457,5*1,7</t>
  </si>
  <si>
    <t>717978081</t>
  </si>
  <si>
    <t>1,3*(12,42+14,3+30)</t>
  </si>
  <si>
    <t>-106454101</t>
  </si>
  <si>
    <t xml:space="preserve">viz C.c.1.3.1, -4, B.4 </t>
  </si>
  <si>
    <t>4355,34</t>
  </si>
  <si>
    <t>1727034182</t>
  </si>
  <si>
    <t>4355,34*0,03*1,03</t>
  </si>
  <si>
    <t>1828887309</t>
  </si>
  <si>
    <t>viz C.c.1.1.1, -4, B.4</t>
  </si>
  <si>
    <t>9515,62</t>
  </si>
  <si>
    <t>1,1*(12,42+14,3+30)</t>
  </si>
  <si>
    <t>-1082224423</t>
  </si>
  <si>
    <t>(4,6+5,1)*1,1</t>
  </si>
  <si>
    <t>(6,1+4,6)*1,1</t>
  </si>
  <si>
    <t>(5,8+5,9)*1,1</t>
  </si>
  <si>
    <t>458209632</t>
  </si>
  <si>
    <t>1111739101</t>
  </si>
  <si>
    <t>44,93-14,21</t>
  </si>
  <si>
    <t>-229962500</t>
  </si>
  <si>
    <t>0,07*0,25*812</t>
  </si>
  <si>
    <t>-2062478491</t>
  </si>
  <si>
    <t>812</t>
  </si>
  <si>
    <t>"pro vyústění"4*3</t>
  </si>
  <si>
    <t>-1950546950</t>
  </si>
  <si>
    <t>451313541</t>
  </si>
  <si>
    <t>Podkladní vrstva z betonu prostého se zvýšenými nároky na prostředí pod dlažbu tl do 250 mm</t>
  </si>
  <si>
    <t>-234596809</t>
  </si>
  <si>
    <t>Podkladní vrstva z betonu prostého pod dlažbu se zvýšenými nároky na prostředí tl. přes 200 do 250 mm</t>
  </si>
  <si>
    <t xml:space="preserve">viz C.c.1.3.1, -2, -4 </t>
  </si>
  <si>
    <t>podkladní betonová vrstva pod dlažbu (doplnění k provedení lože tl.50mm s dlažbou)</t>
  </si>
  <si>
    <t>90</t>
  </si>
  <si>
    <t>1200464405</t>
  </si>
  <si>
    <t>1,1*(12,42+14,3+30)*0,2</t>
  </si>
  <si>
    <t>-971659860</t>
  </si>
  <si>
    <t>0,6*0,3*(3,1+2,6)*1,1</t>
  </si>
  <si>
    <t>0,6*0,3*(3,2+3,9)*1,1</t>
  </si>
  <si>
    <t>0,6*0,3*(3,8+3,7)*1,1</t>
  </si>
  <si>
    <t>-1076440894</t>
  </si>
  <si>
    <t>0,2*(12,42+14,3+30)*2</t>
  </si>
  <si>
    <t>1,1*0,2*3</t>
  </si>
  <si>
    <t>914848408</t>
  </si>
  <si>
    <t>(6+7+14)*0,7</t>
  </si>
  <si>
    <t>457532112</t>
  </si>
  <si>
    <t>Filtrační vrstvy z hrubého drceného kameniva se zhutněním frakce od 16 až 63 do 32 až 63 mm</t>
  </si>
  <si>
    <t>-1411909894</t>
  </si>
  <si>
    <t xml:space="preserve">Filtrační vrstvy jakékoliv tloušťky a sklonu  z hrubého drceného kameniva se zhutněním do 10 pojezdů/m3, frakce od 16-63 do 32-63 mm</t>
  </si>
  <si>
    <t>výplň zasakovací šachty</t>
  </si>
  <si>
    <t>3,14*0,5*0,5*0,3*2</t>
  </si>
  <si>
    <t>-1784176730</t>
  </si>
  <si>
    <t>7,95*1,1*0,1*2</t>
  </si>
  <si>
    <t>pod prahy propustků</t>
  </si>
  <si>
    <t>0,1*0,3*(3,1+2,6)*1,1</t>
  </si>
  <si>
    <t>0,1*0,3*(3,2+3,9)*1,1</t>
  </si>
  <si>
    <t>0,1*0,3*(3,8+3,7)*1,1</t>
  </si>
  <si>
    <t>-1905383590</t>
  </si>
  <si>
    <t>0,65*2,0*2</t>
  </si>
  <si>
    <t>-1932396035</t>
  </si>
  <si>
    <t>0,5*2,0*2</t>
  </si>
  <si>
    <t>498431566</t>
  </si>
  <si>
    <t>7,95*1,1*0,4*2</t>
  </si>
  <si>
    <t>1879005191</t>
  </si>
  <si>
    <t>7,95*1,1*2</t>
  </si>
  <si>
    <t>211746144</t>
  </si>
  <si>
    <t>1616862633</t>
  </si>
  <si>
    <t>1263,49+1591,98+93,4+2690,37</t>
  </si>
  <si>
    <t>1882107380</t>
  </si>
  <si>
    <t>5639,24*70,8*0,3*0,001</t>
  </si>
  <si>
    <t>564762111</t>
  </si>
  <si>
    <t>Podklad z vibrovaného štěrku VŠ tl 200 mm</t>
  </si>
  <si>
    <t>-1618373101</t>
  </si>
  <si>
    <t xml:space="preserve">Podklad nebo kryt z vibrovaného štěrku VŠ  s rozprostřením, vlhčením a zhutněním, po zhutnění tl. 200 mm</t>
  </si>
  <si>
    <t>1535,14+2285,73+1499,42</t>
  </si>
  <si>
    <t>564811111</t>
  </si>
  <si>
    <t>Podklad ze štěrkodrtě ŠD tl 50 mm</t>
  </si>
  <si>
    <t>-621412881</t>
  </si>
  <si>
    <t xml:space="preserve">Podklad ze štěrkodrti ŠD  s rozprostřením a zhutněním, po zhutnění tl. 50 mm</t>
  </si>
  <si>
    <t xml:space="preserve">viz C.c.1.3.1, -4, b.4 </t>
  </si>
  <si>
    <t xml:space="preserve">drobné drcené kamenivo </t>
  </si>
  <si>
    <t>2637,47</t>
  </si>
  <si>
    <t>564851111</t>
  </si>
  <si>
    <t>Podklad ze štěrkodrtě ŠD tl 150 mm</t>
  </si>
  <si>
    <t>656287764</t>
  </si>
  <si>
    <t xml:space="preserve">Podklad ze štěrkodrti ŠD  s rozprostřením a zhutněním, po zhutnění tl. 150 mm</t>
  </si>
  <si>
    <t xml:space="preserve">viz C.c.1.3.1, -4,  B.4</t>
  </si>
  <si>
    <t>ŠD 0-32</t>
  </si>
  <si>
    <t>2434,97</t>
  </si>
  <si>
    <t>ŠD 0-63</t>
  </si>
  <si>
    <t>2548,37</t>
  </si>
  <si>
    <t>-1106840094</t>
  </si>
  <si>
    <t>1086,16+1697,54+2510,53</t>
  </si>
  <si>
    <t>564952111</t>
  </si>
  <si>
    <t>Podklad z mechanicky zpevněného kameniva MZK tl 150 mm</t>
  </si>
  <si>
    <t>2143290375</t>
  </si>
  <si>
    <t xml:space="preserve">Podklad z mechanicky zpevněného kameniva MZK (minerální beton)  s rozprostřením a s hutněním, po zhutnění tl. 150 mm</t>
  </si>
  <si>
    <t>991,07</t>
  </si>
  <si>
    <t>565155121</t>
  </si>
  <si>
    <t>Asfaltový beton vrstva podkladní ACP 16 (obalované kamenivo OKS) tl 70 mm š přes 3 m</t>
  </si>
  <si>
    <t>144233256</t>
  </si>
  <si>
    <t xml:space="preserve">Asfaltový beton vrstva podkladní ACP 16 (obalované kamenivo střednězrnné - OKS)  s rozprostřením a zhutněním v pruhu šířky přes 3 m, po zhutnění tl. 70 mm</t>
  </si>
  <si>
    <t>939,67</t>
  </si>
  <si>
    <t>10879902</t>
  </si>
  <si>
    <t>701,18</t>
  </si>
  <si>
    <t>1971156337</t>
  </si>
  <si>
    <t>276+439,05+855,60+434,26</t>
  </si>
  <si>
    <t>573111115</t>
  </si>
  <si>
    <t>Postřik živičný infiltrační s posypem z asfaltu množství 2,5 kg/m2</t>
  </si>
  <si>
    <t>1396586963</t>
  </si>
  <si>
    <t>Postřik infiltrační PI z asfaltu silničního s posypem kamenivem, v množství 2,50 kg/m2</t>
  </si>
  <si>
    <t>573231106</t>
  </si>
  <si>
    <t>Postřik živičný spojovací ze silniční emulze v množství 0,30 kg/m2</t>
  </si>
  <si>
    <t>1687202722</t>
  </si>
  <si>
    <t>Postřik spojovací PS bez posypu kamenivem ze silniční emulze, v množství 0,30 kg/m2</t>
  </si>
  <si>
    <t>911,4</t>
  </si>
  <si>
    <t>577134141</t>
  </si>
  <si>
    <t>Asfaltový beton vrstva obrusná ACO 11 (ABS) tř. I tl 40 mm š přes 3 m z modifikovaného asfaltu</t>
  </si>
  <si>
    <t>-1298277775</t>
  </si>
  <si>
    <t xml:space="preserve">Asfaltový beton vrstva obrusná ACO 11 (ABS)  s rozprostřením a se zhutněním z modifikovaného asfaltu v pruhu šířky přes 3 m tl. 40 mm</t>
  </si>
  <si>
    <t>911,40</t>
  </si>
  <si>
    <t>594511111</t>
  </si>
  <si>
    <t>Dlažba z lomového kamene s provedením lože z betonu</t>
  </si>
  <si>
    <t>1851276621</t>
  </si>
  <si>
    <t xml:space="preserve">Dlažba nebo přídlažba z lomového kamene lomařsky upraveného rigolového  v ploše vodorovné nebo ve sklonu tl. do 300 mm, bez vyplnění spár, s provedením lože tl. 50 mm z betonu</t>
  </si>
  <si>
    <t>-940794882</t>
  </si>
  <si>
    <t>viz C.c.1.3.1, -2, -9, B.4</t>
  </si>
  <si>
    <t>13*6</t>
  </si>
  <si>
    <t>599632111</t>
  </si>
  <si>
    <t>Vyplnění spár dlažby z lomového kamene MC se zatřením</t>
  </si>
  <si>
    <t>1292659165</t>
  </si>
  <si>
    <t xml:space="preserve">Vyplnění spár dlažby (přídlažby) z lomového kamene  v jakémkoliv sklonu plochy a jakékoliv tloušťky cementovou maltou se zatřením</t>
  </si>
  <si>
    <t>941536402</t>
  </si>
  <si>
    <t>2*3</t>
  </si>
  <si>
    <t>894411111</t>
  </si>
  <si>
    <t>Zřízení šachet kanalizačních z betonových dílců na potrubí DN do 200 dno beton tř. C 25/30</t>
  </si>
  <si>
    <t>-1206473560</t>
  </si>
  <si>
    <t>Zřízení šachet kanalizačních z betonových dílců výšky vstupu do 1,50 m s obložením dna betonem tř. C 25/30, na potrubí DN do 200</t>
  </si>
  <si>
    <t>viz C.c.1.3.1, -2, -10</t>
  </si>
  <si>
    <t xml:space="preserve">zasakovací šachta </t>
  </si>
  <si>
    <t>59225780</t>
  </si>
  <si>
    <t>deska betonová zákrytová na skruž půlená 118x7,5 cm</t>
  </si>
  <si>
    <t>96736436</t>
  </si>
  <si>
    <t>specifikace k pol.894411111</t>
  </si>
  <si>
    <t>1*2</t>
  </si>
  <si>
    <t>59224067</t>
  </si>
  <si>
    <t>skruž betonová DN 1000x500, 100x50x12 cm</t>
  </si>
  <si>
    <t>-1439493422</t>
  </si>
  <si>
    <t>2*2</t>
  </si>
  <si>
    <t>59224348</t>
  </si>
  <si>
    <t>těsnění elastomerové pro spojení šachetních dílů DN 1000</t>
  </si>
  <si>
    <t>899681791</t>
  </si>
  <si>
    <t>-1875452146</t>
  </si>
  <si>
    <t>12,42+14,3</t>
  </si>
  <si>
    <t>-940027319</t>
  </si>
  <si>
    <t>2021888976</t>
  </si>
  <si>
    <t>-651230054</t>
  </si>
  <si>
    <t>-982989762</t>
  </si>
  <si>
    <t>-3,14*0,4*0,4*30</t>
  </si>
  <si>
    <t>-3,14*0,27*0,27*(12,42+14,3)</t>
  </si>
  <si>
    <t>-12,478</t>
  </si>
  <si>
    <t>1409516447</t>
  </si>
  <si>
    <t>2634,17+98,8+1786,86+1142,7</t>
  </si>
  <si>
    <t>-1504999699</t>
  </si>
  <si>
    <t>1263,49+1912,72+2690,37+1859,87</t>
  </si>
  <si>
    <t>919732211</t>
  </si>
  <si>
    <t>Styčná spára napojení nového živičného povrchu na stávající za tepla š 15 mm hl 25 mm s prořezáním</t>
  </si>
  <si>
    <t>1877925264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</si>
  <si>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</si>
  <si>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napojení na místní komunikaci</t>
  </si>
  <si>
    <t>5,5</t>
  </si>
  <si>
    <t>919735111</t>
  </si>
  <si>
    <t>Řezání stávajícího živičného krytu hl do 50 mm</t>
  </si>
  <si>
    <t>-1694486714</t>
  </si>
  <si>
    <t>Řezání stávajícího živičného krytu nebo podkladu hloubky do 50 mm</t>
  </si>
  <si>
    <t>viz C.c.1.3.1, -2,</t>
  </si>
  <si>
    <t>-447185343</t>
  </si>
  <si>
    <t>SO 802 - Doprovodná zeleň cesty HPC2</t>
  </si>
  <si>
    <t xml:space="preserve">    9 -  Ostatní konstrukce a práce-bourání</t>
  </si>
  <si>
    <t xml:space="preserve">      99 -  Přesuny hmot a sutí</t>
  </si>
  <si>
    <t xml:space="preserve">PSV -  Práce a dodávky PSV</t>
  </si>
  <si>
    <t xml:space="preserve">    762 -  Konstrukce tesařské</t>
  </si>
  <si>
    <t>183101121</t>
  </si>
  <si>
    <t>Hloubení jamek bez výměny půdy zeminy tř 1 až 4 objem do 1 m3 v rovině a svahu do 1:5</t>
  </si>
  <si>
    <t>1969964027</t>
  </si>
  <si>
    <t>Hloubení jamek pro vysazování rostlin v zemině tř.1 až 4 bez výměny půdy v rovině nebo na svahu do 1:5, objemu přes 0,40 do 1,00 m3</t>
  </si>
  <si>
    <t>viz C.c.9.2.1, -2, -3</t>
  </si>
  <si>
    <t>jamky stromy 0,8x0,8x0,8</t>
  </si>
  <si>
    <t>43+43+44+44</t>
  </si>
  <si>
    <t>184102113</t>
  </si>
  <si>
    <t>Výsadba dřeviny s balem D do 0,4 m do jamky se zalitím v rovině a svahu do 1:5</t>
  </si>
  <si>
    <t>1744873994</t>
  </si>
  <si>
    <t>Výsadba dřeviny s balem do předem vyhloubené jamky se zalitím v rovině nebo na svahu do 1:5, při průměru balu přes 300 do 400 mm</t>
  </si>
  <si>
    <t>02650R10.1</t>
  </si>
  <si>
    <t xml:space="preserve">jabloň lesní (Malus sylvestris)  vel. do 200cm, ZB</t>
  </si>
  <si>
    <t>1685762227</t>
  </si>
  <si>
    <t>specifikace k pol.184102113</t>
  </si>
  <si>
    <t>02650R11.1</t>
  </si>
  <si>
    <t xml:space="preserve">hrušeň obecná (Pyrus communis)   vel. do 200cm, ZB</t>
  </si>
  <si>
    <t>486333254</t>
  </si>
  <si>
    <t>02650R14</t>
  </si>
  <si>
    <t xml:space="preserve">třešeň ptačí (Cerasus avium)  vel. 200 cm</t>
  </si>
  <si>
    <t>221610247</t>
  </si>
  <si>
    <t>specifikace k pol.184102213</t>
  </si>
  <si>
    <t>02650R11.3</t>
  </si>
  <si>
    <t xml:space="preserve">slivoň švestka (Prunus domestica)  vel. do 200cm, ZB</t>
  </si>
  <si>
    <t>-1388265631</t>
  </si>
  <si>
    <t>184215133</t>
  </si>
  <si>
    <t>Ukotvení kmene dřevin třemi kůly D do 0,1 m délky do 3 m</t>
  </si>
  <si>
    <t>-1121833182</t>
  </si>
  <si>
    <t>Ukotvení dřeviny kůly třemi kůly, délky přes 2 do 3 m</t>
  </si>
  <si>
    <t>ukotvení kůly s úvazky</t>
  </si>
  <si>
    <t>174</t>
  </si>
  <si>
    <t>60591255</t>
  </si>
  <si>
    <t>kůl vyvazovací dřevěný impregnovaný D 8cm dl 2,5m</t>
  </si>
  <si>
    <t>-937653307</t>
  </si>
  <si>
    <t>specifikace k pol.184215133</t>
  </si>
  <si>
    <t>174*3</t>
  </si>
  <si>
    <t>67501R4</t>
  </si>
  <si>
    <t>Popruh na vyvazování š.3cm 2m/strom</t>
  </si>
  <si>
    <t>1089306220</t>
  </si>
  <si>
    <t>Popruh na vyvazování š. min 3cm 2m/strom</t>
  </si>
  <si>
    <t>174*2</t>
  </si>
  <si>
    <t>052130110</t>
  </si>
  <si>
    <t>výřezy tyčové</t>
  </si>
  <si>
    <t>-2131481013</t>
  </si>
  <si>
    <t>0,04*0,04*3,14*0,5*3*174</t>
  </si>
  <si>
    <t>184215411</t>
  </si>
  <si>
    <t>Zhotovení závlahové mísy dřevin D do 0,5 m v rovině nebo na svahu do 1:5</t>
  </si>
  <si>
    <t>-631363907</t>
  </si>
  <si>
    <t>Zhotovení závlahové mísy u solitérních dřevin v rovině nebo na svahu do 1:5, o průměru mísy do 0,5 m</t>
  </si>
  <si>
    <t>pro stromy</t>
  </si>
  <si>
    <t>184501121</t>
  </si>
  <si>
    <t>Zhotovení obalu z juty v jedné vrstvě v rovině a svahu do 1:5</t>
  </si>
  <si>
    <t>-536826832</t>
  </si>
  <si>
    <t>Zhotovení obalu kmene a spodních částí větví stromu z juty v jedné vrstvě v rovině nebo na svahu do 1:5</t>
  </si>
  <si>
    <t>obalení kmene jutou</t>
  </si>
  <si>
    <t>0,12*3,14*1,5*174</t>
  </si>
  <si>
    <t>184802111</t>
  </si>
  <si>
    <t>Chemické odplevelení před založením kultury nad 20 m2 postřikem na široko v rovině a svahu do 1:5</t>
  </si>
  <si>
    <t>1791420433</t>
  </si>
  <si>
    <t>Chemické odplevelení půdy před založením kultury, trávníku nebo zpevněných ploch o výměře jednotlivě přes 20 m2 v rovině nebo na svahu do 1:5 postřikem na široko</t>
  </si>
  <si>
    <t>stromy</t>
  </si>
  <si>
    <t>184813R1</t>
  </si>
  <si>
    <t>Ochrana dřevin před okusem mechanicky plastovou ochranou kmene v rovině a svahu do 1:5</t>
  </si>
  <si>
    <t>1504385524</t>
  </si>
  <si>
    <t>Ochrana dřevin před okusem zvěří mechanicky v rovině nebo ve svahu do 1:5, plastovou ochranou kmene, výšky do 2 m</t>
  </si>
  <si>
    <t>184911431</t>
  </si>
  <si>
    <t>Mulčování rostlin kůrou tl. do 0,15 m v rovině a svahu do 1:5</t>
  </si>
  <si>
    <t>663195144</t>
  </si>
  <si>
    <t>Mulčování vysazených rostlin mulčovací kůrou, tl. přes 100 do 150 mm v rovině nebo na svahu do 1:5</t>
  </si>
  <si>
    <t>zamulčování tl. 15cm kolem stromu 0,5m2</t>
  </si>
  <si>
    <t>0,5*174</t>
  </si>
  <si>
    <t>103911000</t>
  </si>
  <si>
    <t>kůra mulčovací VL</t>
  </si>
  <si>
    <t>10656412</t>
  </si>
  <si>
    <t>specifikace k pol.184911431</t>
  </si>
  <si>
    <t>174*0,15*0,5</t>
  </si>
  <si>
    <t>185801R1</t>
  </si>
  <si>
    <t>Hnojení výsadbové jámy tabletami</t>
  </si>
  <si>
    <t>1273929691</t>
  </si>
  <si>
    <t>Hnojení tabletami</t>
  </si>
  <si>
    <t>174*5</t>
  </si>
  <si>
    <t>251010R1</t>
  </si>
  <si>
    <t>hnojivo pro sazenice v tabletách</t>
  </si>
  <si>
    <t>-1760928876</t>
  </si>
  <si>
    <t>hnojiva průmyslová ostatní</t>
  </si>
  <si>
    <t>specifikace k pol.185801R1</t>
  </si>
  <si>
    <t>5 tablety na 1strom</t>
  </si>
  <si>
    <t>870</t>
  </si>
  <si>
    <t>185804311</t>
  </si>
  <si>
    <t>Zalití rostlin vodou plocha do 20 m2</t>
  </si>
  <si>
    <t>-1332306994</t>
  </si>
  <si>
    <t>Zalití rostlin vodou plochy záhonů jednotlivě do 20 m2</t>
  </si>
  <si>
    <t>50 l/ks - po výsadbě</t>
  </si>
  <si>
    <t>174*0,05</t>
  </si>
  <si>
    <t>185851121</t>
  </si>
  <si>
    <t>Dovoz vody pro zálivku rostlin za vzdálenost do 1000 m</t>
  </si>
  <si>
    <t>-761152143</t>
  </si>
  <si>
    <t>Dovoz vody pro zálivku rostlin na vzdálenost do 1000 m</t>
  </si>
  <si>
    <t>viz C.c.9.2.1, -2, -3 a pol.185804311</t>
  </si>
  <si>
    <t>8,7</t>
  </si>
  <si>
    <t>082113210</t>
  </si>
  <si>
    <t>voda pitná pro ostatní odběratele</t>
  </si>
  <si>
    <t>-1367322975</t>
  </si>
  <si>
    <t>specifikace k pol.185851121</t>
  </si>
  <si>
    <t xml:space="preserve"> Ostatní konstrukce a práce-bourání</t>
  </si>
  <si>
    <t>99</t>
  </si>
  <si>
    <t xml:space="preserve"> Přesuny hmot a sutí</t>
  </si>
  <si>
    <t>998231311</t>
  </si>
  <si>
    <t>Přesun hmot pro sadovnické a krajinářské úpravy vodorovně do 5000 m</t>
  </si>
  <si>
    <t>-582399026</t>
  </si>
  <si>
    <t>Přesun hmot pro sadovnické a krajinářské úpravy - strojně dopravní vzdálenost do 5000 m</t>
  </si>
  <si>
    <t>PSV</t>
  </si>
  <si>
    <t xml:space="preserve"> Práce a dodávky PSV</t>
  </si>
  <si>
    <t>762</t>
  </si>
  <si>
    <t xml:space="preserve"> Konstrukce tesařské</t>
  </si>
  <si>
    <t>762113110</t>
  </si>
  <si>
    <t>Montáž tesařských stěn na hladko z kulatiny průřezové plochy do 120 cm2</t>
  </si>
  <si>
    <t>1700807997</t>
  </si>
  <si>
    <t>Montáž konstrukce stěn a příček na hladko (bez zářezů) z kulatiny a půlené kulatiny, průřezové plochy do 120 cm2</t>
  </si>
  <si>
    <t>kotvení stromů - horní příčky</t>
  </si>
  <si>
    <t>174*3*0,5</t>
  </si>
  <si>
    <t>605120R1</t>
  </si>
  <si>
    <t>spojovací prostředky a řezivo</t>
  </si>
  <si>
    <t>-1955850662</t>
  </si>
  <si>
    <t>řezivo jehličnaté hraněné, neopracované (hranolky, hranoly) řezivo jehličnaté - hranoly do 120 cm2 hranoly jakost I</t>
  </si>
  <si>
    <t>specifikace k pol.762113110</t>
  </si>
  <si>
    <t>3,14*0,04*0,04*0,5*3*174</t>
  </si>
  <si>
    <t>998762101</t>
  </si>
  <si>
    <t>Přesun hmot tonážní pro kce tesařské v objektech v do 6 m</t>
  </si>
  <si>
    <t>1144145875</t>
  </si>
  <si>
    <t>Přesun hmot pro konstrukce tesařské stanovený z hmotnosti přesunovaného materiálu vodorovná dopravní vzdálenost do 50 m v objektech výšky do 6 m</t>
  </si>
  <si>
    <t>Úroveň 3:</t>
  </si>
  <si>
    <t>SO 802.1 - Následná péče - 1.rok</t>
  </si>
  <si>
    <t xml:space="preserve">HSV -  Práce a dodávky HSV</t>
  </si>
  <si>
    <t xml:space="preserve"> Práce a dodávky HSV</t>
  </si>
  <si>
    <t>-1994729091</t>
  </si>
  <si>
    <t>následná péče</t>
  </si>
  <si>
    <t xml:space="preserve">"1.rok  174*0,05=8,7"9</t>
  </si>
  <si>
    <t>-1139012821</t>
  </si>
  <si>
    <t>"1.rok" 9</t>
  </si>
  <si>
    <t>02650R6</t>
  </si>
  <si>
    <t>náhradní výsadba uhynulých sazenic</t>
  </si>
  <si>
    <t>1248280856</t>
  </si>
  <si>
    <t>Poznámka k položce:_x000d_
sazenice bude specifikována dle uhynulého kusu</t>
  </si>
  <si>
    <t>náhradní výsadba - dle uhynulého kusu</t>
  </si>
  <si>
    <t>423751566</t>
  </si>
  <si>
    <t>následná péče - náhradní výsadba uhynulých dřevin</t>
  </si>
  <si>
    <t>184215173</t>
  </si>
  <si>
    <t>Odstranění ukotvení kmene dřevin třemi kůly D do 0,1 m délky do 3 m</t>
  </si>
  <si>
    <t>789705617</t>
  </si>
  <si>
    <t>Odstranění ukotvení dřeviny kůly třemi kůly, délky přes 2 do 3 m</t>
  </si>
  <si>
    <t>uhynulé stromy</t>
  </si>
  <si>
    <t>1091033768</t>
  </si>
  <si>
    <t>následná péče - výsadba uhynulých dřevin</t>
  </si>
  <si>
    <t>"1.rok" 9*0,12*3,14*1,5</t>
  </si>
  <si>
    <t>184801121</t>
  </si>
  <si>
    <t>Ošetřování vysazených dřevin soliterních v rovině a svahu do 1:5</t>
  </si>
  <si>
    <t>1491840569</t>
  </si>
  <si>
    <t>Ošetření vysazených dřevin solitérních v rovině nebo na svahu do 1:5</t>
  </si>
  <si>
    <t>odplevelení</t>
  </si>
  <si>
    <t>"1.rok" 174</t>
  </si>
  <si>
    <t>184804116</t>
  </si>
  <si>
    <t>Zrušení ochrany proti okusu z rákosu nebo umělých hmot</t>
  </si>
  <si>
    <t>918488945</t>
  </si>
  <si>
    <t>Odstranění ochrany proti okusu zvěří v rovině nebo na svahu do 1:5, chráničem z rákosu nebo umělých hmot</t>
  </si>
  <si>
    <t>následná péče (kontrola a oprava 10%)</t>
  </si>
  <si>
    <t>"1.rok" 174*0,1</t>
  </si>
  <si>
    <t>uhynulé kusy</t>
  </si>
  <si>
    <t>611890748</t>
  </si>
  <si>
    <t xml:space="preserve">kontrola a oprava 10% </t>
  </si>
  <si>
    <t>náhradní výsadba uhynulých</t>
  </si>
  <si>
    <t>184851716</t>
  </si>
  <si>
    <t>Mechan. ožínání sazenic v ploškách sklon do 1:5 střed. viditelnost a výšky buřeně do 60 cm</t>
  </si>
  <si>
    <t>tis kus</t>
  </si>
  <si>
    <t>-144695751</t>
  </si>
  <si>
    <t>Mechanizované ožínání sazenic v ploškách sklon do 1:5 při viditelnosti střední, výšky od 30 do 60 cm</t>
  </si>
  <si>
    <t>ožínání stromů 1x ročně</t>
  </si>
  <si>
    <t>0,174</t>
  </si>
  <si>
    <t>184911111</t>
  </si>
  <si>
    <t>Znovuuvázání dřeviny ke kůlům</t>
  </si>
  <si>
    <t>1341600443</t>
  </si>
  <si>
    <t>Znovuuvázání dřeviny jedním úvazkem ke stávajícímu kůlu</t>
  </si>
  <si>
    <t>náhradní výsadba uhynulých kusů</t>
  </si>
  <si>
    <t>-2025330776</t>
  </si>
  <si>
    <t>náhradní výsadba uhynulých stromů - původní materiál</t>
  </si>
  <si>
    <t>0,5*9</t>
  </si>
  <si>
    <t>-451858756</t>
  </si>
  <si>
    <t>"1.rok" 5*9</t>
  </si>
  <si>
    <t>-466685380</t>
  </si>
  <si>
    <t>5 tablety na 1strom/keř</t>
  </si>
  <si>
    <t>-1293865535</t>
  </si>
  <si>
    <t>následná péče 1.rok 2x zálivka</t>
  </si>
  <si>
    <t>174*0,05*2</t>
  </si>
  <si>
    <t>700439323</t>
  </si>
  <si>
    <t>viz C.c.9.2.1, -2, -3. a pol.185804311</t>
  </si>
  <si>
    <t>17,4</t>
  </si>
  <si>
    <t>-491451618</t>
  </si>
  <si>
    <t>-137931192</t>
  </si>
  <si>
    <t>16244581</t>
  </si>
  <si>
    <t>kontrola stavu okusu 1. rok, 10% oprava</t>
  </si>
  <si>
    <t>174*3*0,5*0,1</t>
  </si>
  <si>
    <t>3*0,5*9</t>
  </si>
  <si>
    <t>105527398</t>
  </si>
  <si>
    <t>3,14*0,04*0,04*0,5*3*174*0,1</t>
  </si>
  <si>
    <t>-2128646447</t>
  </si>
  <si>
    <t>SO 802.2 - Následná péče - 2.rok</t>
  </si>
  <si>
    <t>-1478211590</t>
  </si>
  <si>
    <t xml:space="preserve">"2.rok  174*0,05=8,7"9</t>
  </si>
  <si>
    <t>-382190577</t>
  </si>
  <si>
    <t>"2.rok" 9</t>
  </si>
  <si>
    <t>1277572605</t>
  </si>
  <si>
    <t>náhradní výsadba - dle uhynulých kusů</t>
  </si>
  <si>
    <t>914323447</t>
  </si>
  <si>
    <t>254196958</t>
  </si>
  <si>
    <t>-540337341</t>
  </si>
  <si>
    <t>"2.rok" 9*0,12*3,14*1,5</t>
  </si>
  <si>
    <t>-687066936</t>
  </si>
  <si>
    <t>"2.rok" 174</t>
  </si>
  <si>
    <t>-1496805607</t>
  </si>
  <si>
    <t>"2.rok" 174*0,1</t>
  </si>
  <si>
    <t>184806111</t>
  </si>
  <si>
    <t>Řez stromů netrnitých průklestem D koruny do 2 m</t>
  </si>
  <si>
    <t>833400395</t>
  </si>
  <si>
    <t>Řez stromů, keřů nebo růží průklestem stromů netrnitých, o průměru koruny do 2 m</t>
  </si>
  <si>
    <t>výchovný řez 2.rok následné péče</t>
  </si>
  <si>
    <t>-1252379354</t>
  </si>
  <si>
    <t>1486200535</t>
  </si>
  <si>
    <t>212823678</t>
  </si>
  <si>
    <t>-2059548872</t>
  </si>
  <si>
    <t>1322725069</t>
  </si>
  <si>
    <t>"2.rok" 5*9</t>
  </si>
  <si>
    <t>1611759582</t>
  </si>
  <si>
    <t>303586986</t>
  </si>
  <si>
    <t>následná péče 2.rok 1x zálivka</t>
  </si>
  <si>
    <t>-1157815824</t>
  </si>
  <si>
    <t>-721270678</t>
  </si>
  <si>
    <t>-1702347670</t>
  </si>
  <si>
    <t>-770853347</t>
  </si>
  <si>
    <t>kontrola stavu okusu 2. rok, 10% oprava</t>
  </si>
  <si>
    <t>333290326</t>
  </si>
  <si>
    <t>-878593767</t>
  </si>
  <si>
    <t>SO 802.3 - Následná péče - 3.rok</t>
  </si>
  <si>
    <t>183972986</t>
  </si>
  <si>
    <t>"3.rok 174*0,05=8,7"9</t>
  </si>
  <si>
    <t>-775519052</t>
  </si>
  <si>
    <t>"3.rok"9</t>
  </si>
  <si>
    <t>-1010235523</t>
  </si>
  <si>
    <t>-866696939</t>
  </si>
  <si>
    <t>-1211643437</t>
  </si>
  <si>
    <t>1636168361</t>
  </si>
  <si>
    <t>"3.rok" 9*0,12*3,14*1,5</t>
  </si>
  <si>
    <t>173658735</t>
  </si>
  <si>
    <t>"3.rok" 174</t>
  </si>
  <si>
    <t>-1122282983</t>
  </si>
  <si>
    <t>"3.rok" 174*0,1</t>
  </si>
  <si>
    <t>-1555571383</t>
  </si>
  <si>
    <t>výchovný řez 3.rok následné péče</t>
  </si>
  <si>
    <t>-1587262256</t>
  </si>
  <si>
    <t>1005207139</t>
  </si>
  <si>
    <t>1708843830</t>
  </si>
  <si>
    <t>465046330</t>
  </si>
  <si>
    <t>-2139614844</t>
  </si>
  <si>
    <t>"3.rok" 5*9</t>
  </si>
  <si>
    <t>-563094808</t>
  </si>
  <si>
    <t>509869966</t>
  </si>
  <si>
    <t>následná péče 3.rok 1x zálivka</t>
  </si>
  <si>
    <t>1545584734</t>
  </si>
  <si>
    <t>1620941250</t>
  </si>
  <si>
    <t>1944171850</t>
  </si>
  <si>
    <t>676780205</t>
  </si>
  <si>
    <t>kontrola stavu okusu 3. rok, 10% oprava</t>
  </si>
  <si>
    <t>807883883</t>
  </si>
  <si>
    <t>-1590135017</t>
  </si>
  <si>
    <t>VRN SO 107, 802, 12, - Vedlejší rozpočtové náklady SO 107 + SO 802 + SO 12 (B) + SO 13 (B)</t>
  </si>
  <si>
    <t>VRN - Vedlejší rozpočtové náklady</t>
  </si>
  <si>
    <t xml:space="preserve">    VRN1 -  Průzkumné, geodetické a projektové práce</t>
  </si>
  <si>
    <t xml:space="preserve">    VRN3 -  Zařízení staveniště</t>
  </si>
  <si>
    <t xml:space="preserve">    VRN4 - Inženýrská činnost</t>
  </si>
  <si>
    <t xml:space="preserve">    VRN9 -  Ostatní náklady</t>
  </si>
  <si>
    <t>VRN</t>
  </si>
  <si>
    <t>Vedlejší rozpočtové náklady</t>
  </si>
  <si>
    <t>VRN1</t>
  </si>
  <si>
    <t xml:space="preserve"> Průzkumné, geodetické a projektové práce</t>
  </si>
  <si>
    <t>01131400R</t>
  </si>
  <si>
    <t>Protokolární předání dotčených pozemků a komunikací, uvedení do původního stavu, zpět jejich vlastníkům</t>
  </si>
  <si>
    <t>kpl</t>
  </si>
  <si>
    <t>1024</t>
  </si>
  <si>
    <t>-284800888</t>
  </si>
  <si>
    <t>01131401R</t>
  </si>
  <si>
    <t>Zajištění případného zvláštního užívání komunikace vč. zajištění rozhodnutí, poplatku, dodání a instalace dopravního značení</t>
  </si>
  <si>
    <t>-1895016570</t>
  </si>
  <si>
    <t>01220100R</t>
  </si>
  <si>
    <t>Vytýčení inženýrských sítí</t>
  </si>
  <si>
    <t>Kč</t>
  </si>
  <si>
    <t>1603428664</t>
  </si>
  <si>
    <t>Poznámka k položce:_x000d_
Vytýčení inženýrských sítí dotčených nebo souvisejících se stavbou před nebo v průběhu stavby</t>
  </si>
  <si>
    <t>012203000</t>
  </si>
  <si>
    <t>Geodetické práce při provádění stavby</t>
  </si>
  <si>
    <t>-1453193382</t>
  </si>
  <si>
    <t>Průzkumné, geodetické a projektové práce geodetické práce při provádění stavby</t>
  </si>
  <si>
    <t xml:space="preserve">Poznámka k položce:_x000d_
Položka zahrnuje vytýčení staveniště, skutečné zaměření stavby, včetně vyhotovení GP potřebných pro zápis VD do KN i pro dělení pozemků z důvodu vynětí částí pozemků ze ZPF, případně i GP pro zřízení  VB služebnosti nebo jiného typu (u nádraží a přeložky NN v mostku)</t>
  </si>
  <si>
    <t>013254000</t>
  </si>
  <si>
    <t>Dokumentace skutečného provedení stavby</t>
  </si>
  <si>
    <t>-330142176</t>
  </si>
  <si>
    <t>Průzkumné, geodetické a projektové práce projektové práce dokumentace stavby (výkresová a textová) skutečného provedení stavby</t>
  </si>
  <si>
    <t>Poznámka k položce:_x000d_
Dokumentace skutečného provedení v rozsahu dle platné vyhlášky na dokumentaci staveb v počtu podle SOD a VOP</t>
  </si>
  <si>
    <t>VRN3</t>
  </si>
  <si>
    <t xml:space="preserve"> Zařízení staveniště</t>
  </si>
  <si>
    <t>030001001</t>
  </si>
  <si>
    <t>Náklady na zřízení staveniště v souladu s ZOV</t>
  </si>
  <si>
    <t>-589243465</t>
  </si>
  <si>
    <t>Základní rozdělení průvodních činností a nákladů zařízení staveniště</t>
  </si>
  <si>
    <t>Poznámka k položce:_x000d_
Náklady na dokumentaci ZS, příprava pro území pro ZS včetně odstranění materiálů a konstrukcí, vybudování odběrných míst, zřízení přípojek energií, vlastní vybudování objektů ZS a provizorních komunikací.</t>
  </si>
  <si>
    <t>032903000</t>
  </si>
  <si>
    <t>Náklady na provoz a údržbu vybavení staveniště</t>
  </si>
  <si>
    <t>-1996741774</t>
  </si>
  <si>
    <t>Zařízení staveniště vybavení staveniště náklady na provoz a údržbu vybavení staveniště</t>
  </si>
  <si>
    <t>034403000</t>
  </si>
  <si>
    <t>Dopravní značení na staveništi</t>
  </si>
  <si>
    <t>-13463960</t>
  </si>
  <si>
    <t>Zařízení staveniště zabezpečení staveniště dopravní značení na staveništi</t>
  </si>
  <si>
    <t>039002003</t>
  </si>
  <si>
    <t>Zrušení zařízení staveniště</t>
  </si>
  <si>
    <t>-1206469022</t>
  </si>
  <si>
    <t>Hlavní tituly průvodních činností a nákladů zařízení staveniště zrušení zařízení staveniště</t>
  </si>
  <si>
    <t>Poznámka k položce:_x000d_
odstranění objektu ZS včetně přípojek a jejich odvozu, uvedení pozemku do původního stavu včetně nákladů s tím spojených</t>
  </si>
  <si>
    <t>VRN4</t>
  </si>
  <si>
    <t>Inženýrská činnost</t>
  </si>
  <si>
    <t>041903000</t>
  </si>
  <si>
    <t>Dozor jiné osoby</t>
  </si>
  <si>
    <t>616941373</t>
  </si>
  <si>
    <t>Poznámka k položce:_x000d_
Dohled geologa, zajištění programu a výkonu TBD nad vod. dílem během stavby</t>
  </si>
  <si>
    <t>043134000</t>
  </si>
  <si>
    <t>Zkoušky zatěžovací</t>
  </si>
  <si>
    <t>57012669</t>
  </si>
  <si>
    <t>VRN9</t>
  </si>
  <si>
    <t xml:space="preserve"> Ostatní náklady</t>
  </si>
  <si>
    <t>09150301R</t>
  </si>
  <si>
    <t>Náklady na vyhotovení fotodokumentace</t>
  </si>
  <si>
    <t>-571910993</t>
  </si>
  <si>
    <t>Náklady na vyhotovení fotodokumentace před stavbou, při stavbě a po ukončení stavby.</t>
  </si>
  <si>
    <t>09150330R</t>
  </si>
  <si>
    <t>Náklady na provedení zkoušek, revizí a měření</t>
  </si>
  <si>
    <t>448557641</t>
  </si>
  <si>
    <t>Poznámka k položce:_x000d_
Náklady na provedení zkoušek, revizí a měření, které jsou vyžadovány v technických normách a dalších předpisech ve vztahu k prováděným pracím, dodávkám a službám a jejichž počet a druh by měl být specifikovaný v dokumentu KZP vyhotoveným zohotovitelem.</t>
  </si>
  <si>
    <t>0915330R</t>
  </si>
  <si>
    <t>D+M prezentační tabule o financování z PRV - rozměr 30 x 40 cm</t>
  </si>
  <si>
    <t>366715390</t>
  </si>
  <si>
    <t>Poznámka k položce:_x000d_
Dodávka a montáž prezentační tabule o financování z PRV - rozměr 30x40, voděodolný materiál s životností minimálně 5 let., např. PVC deska, potisk dle požadavků PRV, instalace lepením na stěnu SFO nebo zavěšením na zábradlí</t>
  </si>
  <si>
    <t>0915351R</t>
  </si>
  <si>
    <t>Archeologický dohled</t>
  </si>
  <si>
    <t>9261957</t>
  </si>
  <si>
    <t>Poznámka k položce:_x000d_
Nacenění položký vychází pouze z předpokládaných nákladů. Dohled bude fakturován dle skutečného rozsahu (dle doloženého výkazu prací zhotovitelem na odbornou organizaci provádějící archeologický dohled).</t>
  </si>
  <si>
    <t>VRN SO 101,102,06 - Vedlejší rozpočtové náklady SO 101+ SO 102 + SO 06(B)</t>
  </si>
  <si>
    <t>B - Vodohospodářská a protierozní opatření</t>
  </si>
  <si>
    <t>SO 01 - Tůň T1</t>
  </si>
  <si>
    <t xml:space="preserve">    1 - Zemní práce</t>
  </si>
  <si>
    <t>Zemní práce</t>
  </si>
  <si>
    <t>112101102</t>
  </si>
  <si>
    <t>Odstranění stromů listnatých průměru kmene do 500 mm</t>
  </si>
  <si>
    <t>-1359771063</t>
  </si>
  <si>
    <t>Odstranění stromů s odřezáním kmene a s odvětvením listnatých, průměru kmene přes 300 do 500 mm</t>
  </si>
  <si>
    <t xml:space="preserve">viz D.a.1.1.a.1, -2 </t>
  </si>
  <si>
    <t>112201102</t>
  </si>
  <si>
    <t>Odstranění pařezů D do 500 mm</t>
  </si>
  <si>
    <t>-2018281960</t>
  </si>
  <si>
    <t xml:space="preserve">Odstranění pařezů  s jejich vykopáním, vytrháním nebo odstřelením, s přesekáním kořenů průměru přes 300 do 500 mm</t>
  </si>
  <si>
    <t>115101201</t>
  </si>
  <si>
    <t>Čerpání vody na dopravní výšku do 10 m průměrný přítok do 500 l/min</t>
  </si>
  <si>
    <t>hod</t>
  </si>
  <si>
    <t>1338643788</t>
  </si>
  <si>
    <t>Čerpání vody na dopravní výšku do 10 m s uvažovaným průměrným přítokem do 500 l/min</t>
  </si>
  <si>
    <t>viz D.a.1.1.a.1</t>
  </si>
  <si>
    <t>při zakládání objektu - dle potřeby</t>
  </si>
  <si>
    <t>115101301</t>
  </si>
  <si>
    <t>Pohotovost čerpací soupravy pro dopravní výšku do 10 m přítok do 500 l/min</t>
  </si>
  <si>
    <t>den</t>
  </si>
  <si>
    <t>-86277672</t>
  </si>
  <si>
    <t>Pohotovost záložní čerpací soupravy pro dopravní výšku do 10 m s uvažovaným průměrným přítokem do 500 l/min</t>
  </si>
  <si>
    <t xml:space="preserve">viz D.a.1.1.a.1, </t>
  </si>
  <si>
    <t>121151115</t>
  </si>
  <si>
    <t>Sejmutí ornice plochy do 500 m2 tl vrstvy do 300 mm strojně</t>
  </si>
  <si>
    <t>852625455</t>
  </si>
  <si>
    <t>Sejmutí ornice strojně při souvislé ploše přes 100 do 500 m2, tl. vrstvy přes 250 do 300 mm</t>
  </si>
  <si>
    <t>viz D.a.1.1.a.1, -64 C.8</t>
  </si>
  <si>
    <t>372,2</t>
  </si>
  <si>
    <t>1651358026</t>
  </si>
  <si>
    <t>viz D.a.1.1.a.1, -4, C.8</t>
  </si>
  <si>
    <t>ornice z mezideponie</t>
  </si>
  <si>
    <t>"pro ohumusování"197,8*0,3</t>
  </si>
  <si>
    <t>přebytek ornice k rozprostření</t>
  </si>
  <si>
    <t>111,66-59,34</t>
  </si>
  <si>
    <t>-912561097</t>
  </si>
  <si>
    <t>výkopy tůně</t>
  </si>
  <si>
    <t>240</t>
  </si>
  <si>
    <t>162201402</t>
  </si>
  <si>
    <t>Vodorovné přemístění větví stromů listnatých do 1 km D kmene do 500 mm</t>
  </si>
  <si>
    <t>-185544692</t>
  </si>
  <si>
    <t>Vodorovné přemístění větví, kmenů nebo pařezů s naložením, složením a dopravou do 1000 m větví stromů listnatých, průměru kmene přes 300 do 500 mm</t>
  </si>
  <si>
    <t>162201412</t>
  </si>
  <si>
    <t>Vodorovné přemístění kmenů stromů listnatých do 1 km D kmene do 500 mm</t>
  </si>
  <si>
    <t>1308078510</t>
  </si>
  <si>
    <t>Vodorovné přemístění větví, kmenů nebo pařezů s naložením, složením a dopravou do 1000 m kmenů stromů listnatých, průměru přes 300 do 500 mm</t>
  </si>
  <si>
    <t>odvoz v rámci obce - dle určení investorem</t>
  </si>
  <si>
    <t>162201422</t>
  </si>
  <si>
    <t>Vodorovné přemístění pařezů do 1 km D do 500 mm</t>
  </si>
  <si>
    <t>815628563</t>
  </si>
  <si>
    <t>Vodorovné přemístění větví, kmenů nebo pařezů s naložením, složením a dopravou do 1000 m pařezů kmenů, průměru přes 300 do 500 mm</t>
  </si>
  <si>
    <t>162301932</t>
  </si>
  <si>
    <t>Příplatek k vodorovnému přemístění větví stromů listnatých D kmene do 500 mm ZKD 1 km</t>
  </si>
  <si>
    <t>1920882979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</si>
  <si>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</si>
  <si>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1*14</t>
  </si>
  <si>
    <t>162301972</t>
  </si>
  <si>
    <t>Příplatek k vodorovnému přemístění pařezů D 500 mm ZKD 1 km</t>
  </si>
  <si>
    <t>-1567131204</t>
  </si>
  <si>
    <t>Vodorovné přemístění větví, kmenů nebo pařezů s naložením, složením a dopravou Příplatek k cenám za každých dalších i započatých 1000 m přes 1000 m pařezů kmenů, průměru přes 300 do 500 mm</t>
  </si>
  <si>
    <t>-2012169173</t>
  </si>
  <si>
    <t>111,66</t>
  </si>
  <si>
    <t xml:space="preserve">ornice z zpět meziskládky </t>
  </si>
  <si>
    <t>197,8*0,3</t>
  </si>
  <si>
    <t>výkop na mezideponii (pro zásyp)</t>
  </si>
  <si>
    <t>4,42</t>
  </si>
  <si>
    <t>955139083</t>
  </si>
  <si>
    <t>přebytek or nice k rozprostření (dle určení investorem)</t>
  </si>
  <si>
    <t>111,66-(197,8*0,3)</t>
  </si>
  <si>
    <t>-226341932</t>
  </si>
  <si>
    <t>odvoz přebytku zeminy na skládku do 15km</t>
  </si>
  <si>
    <t>výkop - násyp</t>
  </si>
  <si>
    <t>240-4,42</t>
  </si>
  <si>
    <t>-1171471664</t>
  </si>
  <si>
    <t>235,58*5</t>
  </si>
  <si>
    <t>-166959328</t>
  </si>
  <si>
    <t>ke zpětnému zásypu</t>
  </si>
  <si>
    <t>258036560</t>
  </si>
  <si>
    <t>uložení na mezideponii</t>
  </si>
  <si>
    <t>ornice</t>
  </si>
  <si>
    <t>výkop (pro zpětný zásyp)</t>
  </si>
  <si>
    <t>-456711904</t>
  </si>
  <si>
    <t>dle pol. 162701105</t>
  </si>
  <si>
    <t>235,58*1,7</t>
  </si>
  <si>
    <t>1948178593</t>
  </si>
  <si>
    <t>Zásyp sypaninou z jakékoliv horniny s uložením výkopku ve vrstvách se zhutněním jam, šachet, rýh nebo kolem objektů v těchto vykopávkách</t>
  </si>
  <si>
    <t xml:space="preserve">zpětný zásyp </t>
  </si>
  <si>
    <t>-297984802</t>
  </si>
  <si>
    <t>rozprostření přebytku ornice (dle určení investorem)</t>
  </si>
  <si>
    <t>52,32/0,3</t>
  </si>
  <si>
    <t>181351105</t>
  </si>
  <si>
    <t>Rozprostření ornice tl vrstvy do 300 mm pl do 500 m2 v rovině nebo ve svahu do 1:5 strojně</t>
  </si>
  <si>
    <t>-856081076</t>
  </si>
  <si>
    <t>Rozprostření a urovnání ornice v rovině nebo ve svahu sklonu do 1:5 strojně při souvislé ploše přes 100 do 500 m2, tl. vrstvy přes 250 do 300 mm</t>
  </si>
  <si>
    <t>197,8</t>
  </si>
  <si>
    <t>181411121</t>
  </si>
  <si>
    <t>Založení lučního trávníku výsevem plochy do 1000 m2 v rovině a ve svahu do 1:5</t>
  </si>
  <si>
    <t>-1592336342</t>
  </si>
  <si>
    <t>Založení trávníku na půdě předem připravené plochy do 1000 m2 výsevem včetně utažení lučního v rovině nebo na svahu do 1:5</t>
  </si>
  <si>
    <t>tůň</t>
  </si>
  <si>
    <t>osetí dotčených ploch</t>
  </si>
  <si>
    <t>1484</t>
  </si>
  <si>
    <t>00572472</t>
  </si>
  <si>
    <t>osivo směs travní krajinná-rovinná</t>
  </si>
  <si>
    <t>262889109</t>
  </si>
  <si>
    <t>specifikace k pol.181411121</t>
  </si>
  <si>
    <t>1681,8*0,03*1,03</t>
  </si>
  <si>
    <t>181951111</t>
  </si>
  <si>
    <t>Úprava pláně v hornině třídy těžitelnosti I, skupiny 1 až 3 bez zhutnění strojně</t>
  </si>
  <si>
    <t>1091252349</t>
  </si>
  <si>
    <t>Úprava pláně vyrovnáním výškových rozdílů strojně v hornině třídy těžitelnosti I, skupiny 1 až 3 bez zhutnění</t>
  </si>
  <si>
    <t>úprava terénu - dotčené plochy stavbou</t>
  </si>
  <si>
    <t>-2011770381</t>
  </si>
  <si>
    <t>275</t>
  </si>
  <si>
    <t>997013R1</t>
  </si>
  <si>
    <t>Poplatek za uložení dřevěného bioodpadu na skládce (skládkovné)</t>
  </si>
  <si>
    <t>1392701989</t>
  </si>
  <si>
    <t>pařezy na skládku</t>
  </si>
  <si>
    <t>1*0,6*0,6*0,6*1,0</t>
  </si>
  <si>
    <t>větve</t>
  </si>
  <si>
    <t>0,5*1,0*1</t>
  </si>
  <si>
    <t>998331011</t>
  </si>
  <si>
    <t>Přesun hmot pro nádrže</t>
  </si>
  <si>
    <t>-808370340</t>
  </si>
  <si>
    <t xml:space="preserve">Přesun hmot pro nádrže  dopravní vzdálenost do 500 m</t>
  </si>
  <si>
    <t>SO 02 - Tůň T2</t>
  </si>
  <si>
    <t>521233399</t>
  </si>
  <si>
    <t>-1449067119</t>
  </si>
  <si>
    <t>569178867</t>
  </si>
  <si>
    <t>2036542032</t>
  </si>
  <si>
    <t>1651746883</t>
  </si>
  <si>
    <t>viz D.a.1.1.a.1, -5 C.8</t>
  </si>
  <si>
    <t>468,76</t>
  </si>
  <si>
    <t>-336131673</t>
  </si>
  <si>
    <t>"pro ohumusování"276,67*0,3</t>
  </si>
  <si>
    <t>140,628-83,001</t>
  </si>
  <si>
    <t>-979883554</t>
  </si>
  <si>
    <t>viz D.a.1.1.a.1, -5, C.8</t>
  </si>
  <si>
    <t>260</t>
  </si>
  <si>
    <t>-391295500</t>
  </si>
  <si>
    <t>477525135</t>
  </si>
  <si>
    <t>-2142317196</t>
  </si>
  <si>
    <t>-825935393</t>
  </si>
  <si>
    <t>7*14</t>
  </si>
  <si>
    <t>735235308</t>
  </si>
  <si>
    <t>-1501563186</t>
  </si>
  <si>
    <t>140,628</t>
  </si>
  <si>
    <t>276,67*0,3</t>
  </si>
  <si>
    <t>4,47</t>
  </si>
  <si>
    <t>1049659714</t>
  </si>
  <si>
    <t>140,628-(276,67*0,3)</t>
  </si>
  <si>
    <t>365326069</t>
  </si>
  <si>
    <t>260-4,47</t>
  </si>
  <si>
    <t>2043854348</t>
  </si>
  <si>
    <t>255,53*5</t>
  </si>
  <si>
    <t>659969532</t>
  </si>
  <si>
    <t>-119501017</t>
  </si>
  <si>
    <t>2001530976</t>
  </si>
  <si>
    <t>viz D.a.1.1.a.1, -45 C.8</t>
  </si>
  <si>
    <t>255,53*1,7</t>
  </si>
  <si>
    <t>-1940109015</t>
  </si>
  <si>
    <t>-737314599</t>
  </si>
  <si>
    <t>57,627/0,3</t>
  </si>
  <si>
    <t>-952706768</t>
  </si>
  <si>
    <t>276,67</t>
  </si>
  <si>
    <t>-1843327530</t>
  </si>
  <si>
    <t>1610</t>
  </si>
  <si>
    <t>-261327503</t>
  </si>
  <si>
    <t>1886,67*0,03*1,03</t>
  </si>
  <si>
    <t>1404208722</t>
  </si>
  <si>
    <t>-25392759</t>
  </si>
  <si>
    <t>335</t>
  </si>
  <si>
    <t>503710763</t>
  </si>
  <si>
    <t>7*0,6*0,6*0,6*1,0</t>
  </si>
  <si>
    <t>0,5*1,0*7</t>
  </si>
  <si>
    <t>1284624591</t>
  </si>
  <si>
    <t>SO 03 - Tůň T3</t>
  </si>
  <si>
    <t xml:space="preserve">    9 - Ostatní konstrukce a práce, bourání</t>
  </si>
  <si>
    <t>111251103</t>
  </si>
  <si>
    <t>Odstranění křovin a stromů průměru kmene do 100 mm i s kořeny sklonu terénu do 1:5 z celkové plochy přes 500 m2 strojně</t>
  </si>
  <si>
    <t>283506559</t>
  </si>
  <si>
    <t>Odstranění křovin a stromů s odstraněním kořenů strojně průměru kmene do 100 mm v rovině nebo ve svahu sklonu terénu do 1:5, při celkové ploše přes 500 m2</t>
  </si>
  <si>
    <t xml:space="preserve">viz D.a.1.1.B.1, -2 </t>
  </si>
  <si>
    <t>670</t>
  </si>
  <si>
    <t>-1114593519</t>
  </si>
  <si>
    <t>1790674880</t>
  </si>
  <si>
    <t>-1641229878</t>
  </si>
  <si>
    <t>viz D.a.1.1.b.1</t>
  </si>
  <si>
    <t>562901366</t>
  </si>
  <si>
    <t xml:space="preserve">viz D.a.1.1.b.1, </t>
  </si>
  <si>
    <t>121151125</t>
  </si>
  <si>
    <t>Sejmutí ornice plochy přes 500 m2 tl vrstvy do 300 mm strojně</t>
  </si>
  <si>
    <t>829209183</t>
  </si>
  <si>
    <t>Sejmutí ornice strojně při souvislé ploše přes 500 m2, tl. vrstvy přes 250 do 300 mm</t>
  </si>
  <si>
    <t>viz D.a.1.1.B.1, -4, C.8</t>
  </si>
  <si>
    <t>1128,63</t>
  </si>
  <si>
    <t>-1073978841</t>
  </si>
  <si>
    <t>"pro ohumusování"467,89*0,3</t>
  </si>
  <si>
    <t>338,589-140,367</t>
  </si>
  <si>
    <t>131251105</t>
  </si>
  <si>
    <t>Hloubení jam nezapažených v hornině třídy těžitelnosti I, skupiny 3 objemu do 1000 m3 strojně</t>
  </si>
  <si>
    <t>-2029462871</t>
  </si>
  <si>
    <t>Hloubení nezapažených jam a zářezů strojně s urovnáním dna do předepsaného profilu a spádu v hornině třídy těžitelnosti I skupiny 3 přes 500 do 1 000 m3</t>
  </si>
  <si>
    <t>836</t>
  </si>
  <si>
    <t>718808269</t>
  </si>
  <si>
    <t>-350093305</t>
  </si>
  <si>
    <t xml:space="preserve">viz D.a.1.1.b.1, -2 </t>
  </si>
  <si>
    <t>-844667513</t>
  </si>
  <si>
    <t>162301501</t>
  </si>
  <si>
    <t>Vodorovné přemístění křovin do 15 km D kmene do 100 mm</t>
  </si>
  <si>
    <t>-914871865</t>
  </si>
  <si>
    <t xml:space="preserve">Vodorovné přemístění smýcených křovin  do průměru kmene 100 mm na vzdálenost do 15 000 m</t>
  </si>
  <si>
    <t>odvoz do 15km (předpoklad skládka)</t>
  </si>
  <si>
    <t>1313362823</t>
  </si>
  <si>
    <t>4*14</t>
  </si>
  <si>
    <t>-273438925</t>
  </si>
  <si>
    <t>276221944</t>
  </si>
  <si>
    <t>338,589</t>
  </si>
  <si>
    <t>467,89*0,3</t>
  </si>
  <si>
    <t>18,2</t>
  </si>
  <si>
    <t>146423761</t>
  </si>
  <si>
    <t>viz D.a.1.1.b.1, -4, C.8</t>
  </si>
  <si>
    <t>338,589-(467,89*0,3)</t>
  </si>
  <si>
    <t>-1988919397</t>
  </si>
  <si>
    <t>836-18,2</t>
  </si>
  <si>
    <t>446754837</t>
  </si>
  <si>
    <t>817,8*5</t>
  </si>
  <si>
    <t>2078839874</t>
  </si>
  <si>
    <t>1207893581</t>
  </si>
  <si>
    <t>-2115398287</t>
  </si>
  <si>
    <t>817,8*1,7</t>
  </si>
  <si>
    <t>222452960</t>
  </si>
  <si>
    <t>512735474</t>
  </si>
  <si>
    <t>198,22/0,3</t>
  </si>
  <si>
    <t>1477393836</t>
  </si>
  <si>
    <t>467,89</t>
  </si>
  <si>
    <t>-1349775211</t>
  </si>
  <si>
    <t>466,4</t>
  </si>
  <si>
    <t>-466274163</t>
  </si>
  <si>
    <t>934,29*0,03*1,03</t>
  </si>
  <si>
    <t>-431704497</t>
  </si>
  <si>
    <t>410</t>
  </si>
  <si>
    <t>1334172040</t>
  </si>
  <si>
    <t>340</t>
  </si>
  <si>
    <t>Ostatní konstrukce a práce, bourání</t>
  </si>
  <si>
    <t>961100R1</t>
  </si>
  <si>
    <t>Odstranění stávajícího objektu</t>
  </si>
  <si>
    <t>soub</t>
  </si>
  <si>
    <t>1050000917</t>
  </si>
  <si>
    <t>Odstranění stávajícího objektu (neznámého, tvořeného trubkou)</t>
  </si>
  <si>
    <t>Poznámka k položce:_x000d_
Odstranění stávajícího objektu tvořeného trubkou (neznámý vlastník či užití). Včetně potřebné manipulace a likvidace</t>
  </si>
  <si>
    <t>viz D.a.1.1.b.1, -2</t>
  </si>
  <si>
    <t>-1121338240</t>
  </si>
  <si>
    <t>4*0,6*0,6*0,6*1,0</t>
  </si>
  <si>
    <t>0,5*1,0*4</t>
  </si>
  <si>
    <t>křoviny</t>
  </si>
  <si>
    <t>670*0,1*1,0</t>
  </si>
  <si>
    <t>-428891499</t>
  </si>
  <si>
    <t>SO 06 - Protierozní mez PEO2</t>
  </si>
  <si>
    <t>111251101</t>
  </si>
  <si>
    <t>Odstranění křovin a stromů průměru kmene do 100 mm i s kořeny sklonu terénu do 1:5 z celkové plochy do 100 m2 strojně</t>
  </si>
  <si>
    <t>-74159823</t>
  </si>
  <si>
    <t>Odstranění křovin a stromů s odstraněním kořenů strojně průměru kmene do 100 mm v rovině nebo ve svahu sklonu terénu do 1:5, při celkové ploše do 100 m2</t>
  </si>
  <si>
    <t xml:space="preserve">viz D.b.1.1.b.1, -2 </t>
  </si>
  <si>
    <t>1693162512</t>
  </si>
  <si>
    <t xml:space="preserve">viz D.b.1.1.B.1, -2 </t>
  </si>
  <si>
    <t>-150398606</t>
  </si>
  <si>
    <t>-1174719523</t>
  </si>
  <si>
    <t>viz D.b.1.1.B.1, -4, C.8</t>
  </si>
  <si>
    <t>1874,72</t>
  </si>
  <si>
    <t>-90975678</t>
  </si>
  <si>
    <t>"pro ohumusování"(1830+15,5+2,8)*0,3</t>
  </si>
  <si>
    <t>562,416-554,49</t>
  </si>
  <si>
    <t>-607688549</t>
  </si>
  <si>
    <t xml:space="preserve">výkopy </t>
  </si>
  <si>
    <t>250+46,4+27,56</t>
  </si>
  <si>
    <t>viz D.b.1.1.b.6</t>
  </si>
  <si>
    <t>prohloubení pro propustek</t>
  </si>
  <si>
    <t>4,6*1,5</t>
  </si>
  <si>
    <t>12*1,0</t>
  </si>
  <si>
    <t>132251101</t>
  </si>
  <si>
    <t xml:space="preserve">Hloubení rýh nezapažených  š do 800 mm v hornině třídy těžitelnosti I, skupiny 3 objem do 20 m3 strojně</t>
  </si>
  <si>
    <t>-552116092</t>
  </si>
  <si>
    <t>Hloubení nezapažených rýh šířky do 800 mm strojně s urovnáním dna do předepsaného profilu a spádu v hornině třídy těžitelnosti I skupiny 3 do 20 m3</t>
  </si>
  <si>
    <t>rýhy prahy</t>
  </si>
  <si>
    <t>0,3*0,3*6,36*1,1</t>
  </si>
  <si>
    <t>0,3*0,3*6,3*1,1*2</t>
  </si>
  <si>
    <t>132251251</t>
  </si>
  <si>
    <t>Hloubení rýh nezapažených š do 2000 mm v hornině třídy těžitelnosti I, skupiny 3 objem do 20 m3 strojně</t>
  </si>
  <si>
    <t>-474785170</t>
  </si>
  <si>
    <t>Hloubení nezapažených rýh šířky přes 800 do 2 000 mm strojně s urovnáním dna do předepsaného profilu a spádu v hornině třídy těžitelnosti I skupiny 3 do 20 m3</t>
  </si>
  <si>
    <t>viz D.c.1.1.e.1, -5</t>
  </si>
  <si>
    <t>pro propustek</t>
  </si>
  <si>
    <t>1,3*(4,9+4,9)</t>
  </si>
  <si>
    <t>-281875779</t>
  </si>
  <si>
    <t>-1549997271</t>
  </si>
  <si>
    <t>-1666832458</t>
  </si>
  <si>
    <t>962692352</t>
  </si>
  <si>
    <t>6,9+12,0+12,74</t>
  </si>
  <si>
    <t>7,76+7,0</t>
  </si>
  <si>
    <t>1207549778</t>
  </si>
  <si>
    <t>1384755945</t>
  </si>
  <si>
    <t>48*14</t>
  </si>
  <si>
    <t>480614750</t>
  </si>
  <si>
    <t>1504978689</t>
  </si>
  <si>
    <t>562,416</t>
  </si>
  <si>
    <t>554,49*0,3</t>
  </si>
  <si>
    <t>323,96+1,877</t>
  </si>
  <si>
    <t>zpětný zásyp/násyp</t>
  </si>
  <si>
    <t>123</t>
  </si>
  <si>
    <t>-430495401</t>
  </si>
  <si>
    <t>viz D.b.1.1.b.1, -4, C.8</t>
  </si>
  <si>
    <t>932245037</t>
  </si>
  <si>
    <t>(323,96+1,877)-123</t>
  </si>
  <si>
    <t>přebytek propustek</t>
  </si>
  <si>
    <t>(6,9+12,74+12,0)-(7,76+7,0)</t>
  </si>
  <si>
    <t>383771942</t>
  </si>
  <si>
    <t>219,717*5</t>
  </si>
  <si>
    <t>302143043</t>
  </si>
  <si>
    <t>123,0</t>
  </si>
  <si>
    <t>"zoět zásyp"7,76+7,0</t>
  </si>
  <si>
    <t>"přebytek"(6,9+12,74+12,0)-(7,76+7,0)</t>
  </si>
  <si>
    <t>171151103</t>
  </si>
  <si>
    <t>Uložení sypaniny z hornin soudržných do násypů zhutněných strojně</t>
  </si>
  <si>
    <t>-657762219</t>
  </si>
  <si>
    <t>Uložení sypanin do násypů strojně s rozprostřením sypaniny ve vrstvách a s hrubým urovnáním zhutněných z hornin soudržných jakékoliv třídy těžitelnosti</t>
  </si>
  <si>
    <t>násyp</t>
  </si>
  <si>
    <t>-804184931</t>
  </si>
  <si>
    <t>6,9+12,74+12,0</t>
  </si>
  <si>
    <t>1572540732</t>
  </si>
  <si>
    <t>219,717*1,7</t>
  </si>
  <si>
    <t>1669475471</t>
  </si>
  <si>
    <t>0,7*(4,9+4,9)</t>
  </si>
  <si>
    <t>0,1*9</t>
  </si>
  <si>
    <t>7,0</t>
  </si>
  <si>
    <t>1744867619</t>
  </si>
  <si>
    <t>7,926/0,3</t>
  </si>
  <si>
    <t>-1977632274</t>
  </si>
  <si>
    <t>1617</t>
  </si>
  <si>
    <t>-1172916310</t>
  </si>
  <si>
    <t>1617*0,03*1,03</t>
  </si>
  <si>
    <t>181451122</t>
  </si>
  <si>
    <t>Založení lučního trávníku výsevem plochy přes 1000 m2 ve svahu do 1:2</t>
  </si>
  <si>
    <t>-1385474454</t>
  </si>
  <si>
    <t>Založení trávníku na půdě předem připravené plochy přes 1000 m2 výsevem včetně utažení lučního na svahu přes 1:5 do 1:2</t>
  </si>
  <si>
    <t>osetí meze</t>
  </si>
  <si>
    <t>1830+15,5+2,8</t>
  </si>
  <si>
    <t>-776897300</t>
  </si>
  <si>
    <t>specifikace k pol.181451122</t>
  </si>
  <si>
    <t>1848,3*0,03*1,03</t>
  </si>
  <si>
    <t>503984494</t>
  </si>
  <si>
    <t>mez</t>
  </si>
  <si>
    <t>1125</t>
  </si>
  <si>
    <t>-1146940312</t>
  </si>
  <si>
    <t>pod propustek</t>
  </si>
  <si>
    <t>10*1,1</t>
  </si>
  <si>
    <t>-1808304983</t>
  </si>
  <si>
    <t>1575</t>
  </si>
  <si>
    <t>15+14</t>
  </si>
  <si>
    <t>182301135</t>
  </si>
  <si>
    <t>Rozprostření ornice pl přes 500 m2 ve svahu přes 1:5 tl vrstvy do 300 mm</t>
  </si>
  <si>
    <t>-1803891210</t>
  </si>
  <si>
    <t>Rozprostření a urovnání ornice ve svahu sklonu přes 1:5 při souvislé ploše přes 500 m2, tl. vrstvy přes 250 do 300 mm</t>
  </si>
  <si>
    <t>ohumusování meze</t>
  </si>
  <si>
    <t>273311124</t>
  </si>
  <si>
    <t>Základové desky z betonu prostého C 12/15</t>
  </si>
  <si>
    <t>-2067293820</t>
  </si>
  <si>
    <t>Základové konstrukce z betonu prostého desky ve výkopu nebo na hlavách pilot C 12/15</t>
  </si>
  <si>
    <t>lože pod propustek</t>
  </si>
  <si>
    <t>10,0*0,2*1,1</t>
  </si>
  <si>
    <t>odpočet pražců</t>
  </si>
  <si>
    <t>-0,2*0,2*0,8*8</t>
  </si>
  <si>
    <t>273354111</t>
  </si>
  <si>
    <t>Bednění základových desek - zřízení</t>
  </si>
  <si>
    <t>918157626</t>
  </si>
  <si>
    <t>Bednění základových konstrukcí desek zřízení</t>
  </si>
  <si>
    <t>deska pod propustkem</t>
  </si>
  <si>
    <t>0,2*10,0*2</t>
  </si>
  <si>
    <t>0,2*1,1*2</t>
  </si>
  <si>
    <t>273354211</t>
  </si>
  <si>
    <t>Bednění základových desek - odstranění</t>
  </si>
  <si>
    <t>-556296074</t>
  </si>
  <si>
    <t>Bednění základových konstrukcí desek odstranění bednění</t>
  </si>
  <si>
    <t>viz pol.273354111</t>
  </si>
  <si>
    <t>3,444</t>
  </si>
  <si>
    <t>273361412</t>
  </si>
  <si>
    <t>Výztuž základových desek ze svařovaných sítí do 6 kg/m2</t>
  </si>
  <si>
    <t>-97679982</t>
  </si>
  <si>
    <t>Výztuž základových konstrukcí desek ze svařovaných sítí, hmotnosti přes 3,5 do 6 kg/m2</t>
  </si>
  <si>
    <t xml:space="preserve">výztuž obetonování - podkladu pod propustkem </t>
  </si>
  <si>
    <t>(1,94+5,056)*0,15</t>
  </si>
  <si>
    <t>2120348771</t>
  </si>
  <si>
    <t>pod zábradlí</t>
  </si>
  <si>
    <t>0,3*0,4*(5,43+5,13)</t>
  </si>
  <si>
    <t>-21862084</t>
  </si>
  <si>
    <t>0,3*(5,13+5,43)*2</t>
  </si>
  <si>
    <t>0,3*0,4*4</t>
  </si>
  <si>
    <t>519899065</t>
  </si>
  <si>
    <t>6,816</t>
  </si>
  <si>
    <t>2143130386</t>
  </si>
  <si>
    <t>1,267*0,15</t>
  </si>
  <si>
    <t>348171111</t>
  </si>
  <si>
    <t>Osazení mostního ocelového zábradlí nesnímatelného do betonu říms přímo</t>
  </si>
  <si>
    <t>-609311196</t>
  </si>
  <si>
    <t xml:space="preserve">Osazení mostního ocelového zábradlí  přímo do betonu říms</t>
  </si>
  <si>
    <t>4,5*2</t>
  </si>
  <si>
    <t>-897950014</t>
  </si>
  <si>
    <t>specifikace k pol.348171111</t>
  </si>
  <si>
    <t>451313521</t>
  </si>
  <si>
    <t>Podkladní vrstva z betonu prostého se zvýšenými nároky na prostředí pod dlažbu tl do 150 mm</t>
  </si>
  <si>
    <t>-1044118629</t>
  </si>
  <si>
    <t>Podkladní vrstva z betonu prostého pod dlažbu se zvýšenými nároky na prostředí tl. přes 100 do 150 mm</t>
  </si>
  <si>
    <t>opevnění kolem propustku</t>
  </si>
  <si>
    <t>(13,5+12,4)*1,1</t>
  </si>
  <si>
    <t>452218142</t>
  </si>
  <si>
    <t>Zajišťovací práh z upraveného lomového kamene na cementovou maltu</t>
  </si>
  <si>
    <t>1747271092</t>
  </si>
  <si>
    <t xml:space="preserve">Zajišťovací práh z upraveného lomového kamene  na dně a ve svahu melioračních kanálů, s patkami nebo bez patek s dlažbovitou úpravou viditelných ploch na cementovou maltu</t>
  </si>
  <si>
    <t>(6,36+6,3+6,3)*1,1*0,3*0,3</t>
  </si>
  <si>
    <t>-1062856806</t>
  </si>
  <si>
    <t>prahy propustek</t>
  </si>
  <si>
    <t>0,6*0,3*(4,9*1,1*2)</t>
  </si>
  <si>
    <t>-1357676722</t>
  </si>
  <si>
    <t>8*0,8</t>
  </si>
  <si>
    <t>-1367956589</t>
  </si>
  <si>
    <t>opevnění meze</t>
  </si>
  <si>
    <t>0,6*12,44</t>
  </si>
  <si>
    <t>68,91*0,1</t>
  </si>
  <si>
    <t>0,3*0,1*((6,36+6,3+6,3)*1,1)</t>
  </si>
  <si>
    <t>-1332870021</t>
  </si>
  <si>
    <t>21,1+20,7</t>
  </si>
  <si>
    <t>-2065631477</t>
  </si>
  <si>
    <t>68,9+70,4</t>
  </si>
  <si>
    <t>464451114</t>
  </si>
  <si>
    <t>Prolití vrstvy z lomového kamene maltou MC 25</t>
  </si>
  <si>
    <t>-598477026</t>
  </si>
  <si>
    <t>Prolití konstrukce z kamene vrstvy z lomového kamene cementovou maltou MC-25</t>
  </si>
  <si>
    <t>prolití prahů betonem</t>
  </si>
  <si>
    <t>1,877*0,2</t>
  </si>
  <si>
    <t>465512228</t>
  </si>
  <si>
    <t>Dlažba z lomového kamene na sucho se zalitím spár maltou cementovou tl 250 mm</t>
  </si>
  <si>
    <t>1613684267</t>
  </si>
  <si>
    <t xml:space="preserve">Dlažba z lomového kamene lomařsky upraveného  vodorovná nebo ve sklonu na sucho, se zalitím spár cementovou maltou MCs tl. 250 mm</t>
  </si>
  <si>
    <t>564931512</t>
  </si>
  <si>
    <t>Podklad z R-materiálu tl 100 mm</t>
  </si>
  <si>
    <t>-1736108072</t>
  </si>
  <si>
    <t>Podklad nebo podsyp z R-materiálu s rozprostřením a zhutněním, po zhutnění tl. 100 mm</t>
  </si>
  <si>
    <t>obnovení komunikace tl.200mm</t>
  </si>
  <si>
    <t>22,0*2</t>
  </si>
  <si>
    <t>565274861</t>
  </si>
  <si>
    <t>1518898287</t>
  </si>
  <si>
    <t>506172829</t>
  </si>
  <si>
    <t>0,7*10</t>
  </si>
  <si>
    <t>-1,944</t>
  </si>
  <si>
    <t>388624725</t>
  </si>
  <si>
    <t>8*0,6*0,6*0,6*1,0</t>
  </si>
  <si>
    <t>0,5*1,0*48</t>
  </si>
  <si>
    <t>21*0,1*1,0</t>
  </si>
  <si>
    <t>998332011</t>
  </si>
  <si>
    <t>Přesun hmot pro úpravy vodních toků a kanály</t>
  </si>
  <si>
    <t>1886683506</t>
  </si>
  <si>
    <t xml:space="preserve">Přesun hmot pro úpravy vodních toků a kanály, hráze rybníků apod.  dopravní vzdálenost do 500 m</t>
  </si>
  <si>
    <t>SO 12 - Záchytný průleh ZPRU1</t>
  </si>
  <si>
    <t>-606033695</t>
  </si>
  <si>
    <t xml:space="preserve">viz D.c.1.1.f.1, -2 </t>
  </si>
  <si>
    <t>-1330647232</t>
  </si>
  <si>
    <t>113107322</t>
  </si>
  <si>
    <t>Odstranění podkladu z kameniva drceného tl 200 mm strojně pl do 50 m2</t>
  </si>
  <si>
    <t>-963075024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</si>
  <si>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</si>
  <si>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viz D.c.1.1.f.8</t>
  </si>
  <si>
    <t>obnova povrchu komunikace</t>
  </si>
  <si>
    <t>"šd"11,5</t>
  </si>
  <si>
    <t>"sc-c"11,5</t>
  </si>
  <si>
    <t>113107342</t>
  </si>
  <si>
    <t>Odstranění podkladu živičného tl 100 mm strojně pl do 50 m2</t>
  </si>
  <si>
    <t>828875956</t>
  </si>
  <si>
    <t>Odstranění podkladů nebo krytů strojně plochy jednotlivě do 50 m2 s přemístěním hmot na skládku na vzdálenost do 3 m nebo s naložením na dopravní prostředek živičných, o tl. vrstvy přes 50 do 100 mm</t>
  </si>
  <si>
    <t>odstranění komunikace</t>
  </si>
  <si>
    <t>"acp"11,5</t>
  </si>
  <si>
    <t>113154122</t>
  </si>
  <si>
    <t>Frézování živičného krytu tl 40 mm pruh š 1 m pl do 500 m2 bez překážek v trase</t>
  </si>
  <si>
    <t>-1151791220</t>
  </si>
  <si>
    <t xml:space="preserve">Frézování živičného podkladu nebo krytu  s naložením na dopravní prostředek plochy do 500 m2 bez překážek v trase pruhu šířky přes 0,5 m do 1 m, tloušťky vrstvy 40 mm</t>
  </si>
  <si>
    <t>-1148487356</t>
  </si>
  <si>
    <t xml:space="preserve">viz D.c.1.1.f.1, -2  C.8</t>
  </si>
  <si>
    <t>8427,9</t>
  </si>
  <si>
    <t>122251106</t>
  </si>
  <si>
    <t>Odkopávky a prokopávky nezapažené v hornině třídy těžitelnosti I, skupiny 3 objem do 5000 m3 strojně</t>
  </si>
  <si>
    <t>-1165436014</t>
  </si>
  <si>
    <t>Odkopávky a prokopávky nezapažené strojně v hornině třídy těžitelnosti I skupiny 3 přes 1 000 do 5 000 m3</t>
  </si>
  <si>
    <t>viz D.c.1.1.f.1, -6, C.8</t>
  </si>
  <si>
    <t>"pro ohumusování"8026,9*0,3</t>
  </si>
  <si>
    <t>2528,37-2408,07</t>
  </si>
  <si>
    <t>131251106</t>
  </si>
  <si>
    <t>Hloubení jam nezapažených v hornině třídy těžitelnosti I, skupiny 3 objem do 5000 m3 strojně</t>
  </si>
  <si>
    <t>536138067</t>
  </si>
  <si>
    <t>Hloubení nezapažených jam a zářezů strojně s urovnáním dna do předepsaného profilu a spádu v hornině třídy těžitelnosti I skupiny 3 přes 1 000 do 5 000 m3</t>
  </si>
  <si>
    <t>viz D.c.1.1.f.1, -6 , C.8</t>
  </si>
  <si>
    <t>"průleh"3110</t>
  </si>
  <si>
    <t>"opevnění"518,2</t>
  </si>
  <si>
    <t>výkop pro propustek</t>
  </si>
  <si>
    <t>14,6*5,3</t>
  </si>
  <si>
    <t>"základy"(1,6+0,9)*5,3</t>
  </si>
  <si>
    <t>132251253</t>
  </si>
  <si>
    <t>Hloubení rýh nezapažených š do 2000 mm v hornině třídy těžitelnosti I, skupiny 3 objem do 100 m3 strojně</t>
  </si>
  <si>
    <t>84055023</t>
  </si>
  <si>
    <t>Hloubení nezapažených rýh šířky přes 800 do 2 000 mm strojně s urovnáním dna do předepsaného profilu a spádu v hornině třídy těžitelnosti I skupiny 3 přes 50 do 100 m3</t>
  </si>
  <si>
    <t xml:space="preserve">viz D.c.1.1.f.1, -6 </t>
  </si>
  <si>
    <t>pro prahy</t>
  </si>
  <si>
    <t>53,8</t>
  </si>
  <si>
    <t>pro práh</t>
  </si>
  <si>
    <t>0,4*6,5</t>
  </si>
  <si>
    <t>-1081083216</t>
  </si>
  <si>
    <t>-19000342</t>
  </si>
  <si>
    <t>1049816731</t>
  </si>
  <si>
    <t>1184183919</t>
  </si>
  <si>
    <t>90,63+2,6</t>
  </si>
  <si>
    <t>70,496</t>
  </si>
  <si>
    <t>-1749571411</t>
  </si>
  <si>
    <t>-1256627739</t>
  </si>
  <si>
    <t>771754453</t>
  </si>
  <si>
    <t>2528,37</t>
  </si>
  <si>
    <t>8026,9*0,3</t>
  </si>
  <si>
    <t>6,24+300</t>
  </si>
  <si>
    <t>-748444630</t>
  </si>
  <si>
    <t>2528,37-(8026,9*0,3)</t>
  </si>
  <si>
    <t>1670117668</t>
  </si>
  <si>
    <t>viz D.c.1.1.f.1, -2, C.8</t>
  </si>
  <si>
    <t>(3110+518,2+53,8)-(6,24+300)</t>
  </si>
  <si>
    <t>(90,63+2,6)-70,496</t>
  </si>
  <si>
    <t>-1710739357</t>
  </si>
  <si>
    <t>3398,494*5</t>
  </si>
  <si>
    <t>527905361</t>
  </si>
  <si>
    <t xml:space="preserve">viz D.c.1.1.f.1, -6  C.8</t>
  </si>
  <si>
    <t>pro násyp</t>
  </si>
  <si>
    <t>300</t>
  </si>
  <si>
    <t>"zpět zásyp"70,496</t>
  </si>
  <si>
    <t>"přebytek"(90,63+2,6)-70,496</t>
  </si>
  <si>
    <t>171151131</t>
  </si>
  <si>
    <t>Uložení sypaniny z hornin nesoudržných a soudržných střídavě do násypů zhutněných strojně</t>
  </si>
  <si>
    <t>-1479270172</t>
  </si>
  <si>
    <t>Uložení sypanin do násypů strojně s rozprostřením sypaniny ve vrstvách a s hrubým urovnáním zhutněných z hornin nesoudržných a soudržných střídavě ukládaných</t>
  </si>
  <si>
    <t xml:space="preserve">viz D.c.1.1.f.1, -6,  C.8</t>
  </si>
  <si>
    <t>520989777</t>
  </si>
  <si>
    <t>300+6,24</t>
  </si>
  <si>
    <t>-582855859</t>
  </si>
  <si>
    <t>3398,494*1,7</t>
  </si>
  <si>
    <t>1829174589</t>
  </si>
  <si>
    <t>viz D.c.1.1.f.1, - 4</t>
  </si>
  <si>
    <t>prahy</t>
  </si>
  <si>
    <t>6,24</t>
  </si>
  <si>
    <t>(14,6-3,6)*5,3</t>
  </si>
  <si>
    <t>"základy"(0,6+0,62+0,35+0,4)*5,3</t>
  </si>
  <si>
    <t>"práh"(0,15+0,12)*6,5</t>
  </si>
  <si>
    <t>-1165906335</t>
  </si>
  <si>
    <t>viz D.c.1.1.f.1, -2 , C.8</t>
  </si>
  <si>
    <t>120,3/0,3</t>
  </si>
  <si>
    <t>181451121</t>
  </si>
  <si>
    <t>Založení lučního trávníku výsevem plochy přes 1000 m2 v rovině a ve svahu do 1:5</t>
  </si>
  <si>
    <t>1480966098</t>
  </si>
  <si>
    <t>Založení trávníku na půdě předem připravené plochy přes 1000 m2 výsevem včetně utažení lučního v rovině nebo na svahu do 1:5</t>
  </si>
  <si>
    <t>4620,9</t>
  </si>
  <si>
    <t>953320732</t>
  </si>
  <si>
    <t>specifikace k pol.181451121</t>
  </si>
  <si>
    <t>4620,9*0,03*1,03</t>
  </si>
  <si>
    <t>-1884295637</t>
  </si>
  <si>
    <t>viz D.c.1.1.f.1, -4 , C.8</t>
  </si>
  <si>
    <t>osetí průlehu</t>
  </si>
  <si>
    <t>8026,9</t>
  </si>
  <si>
    <t>-827414690</t>
  </si>
  <si>
    <t>8026,9*0,03*1,03</t>
  </si>
  <si>
    <t>-936422529</t>
  </si>
  <si>
    <t>průleh</t>
  </si>
  <si>
    <t>10025</t>
  </si>
  <si>
    <t>-487138219</t>
  </si>
  <si>
    <t>21,4</t>
  </si>
  <si>
    <t>pod komunikaci</t>
  </si>
  <si>
    <t>-1437663866</t>
  </si>
  <si>
    <t>1865</t>
  </si>
  <si>
    <t>5,1+4,1+19,2+22,3</t>
  </si>
  <si>
    <t>-911677402</t>
  </si>
  <si>
    <t>viz D.c.1.1.f.1, -4, C.8</t>
  </si>
  <si>
    <t>ohumusování průleh</t>
  </si>
  <si>
    <t>21722168</t>
  </si>
  <si>
    <t>-485205333</t>
  </si>
  <si>
    <t>02650R2</t>
  </si>
  <si>
    <t xml:space="preserve">lípa velkolistá (Tilia platyphylla)  OK 10-12 cm, ZB</t>
  </si>
  <si>
    <t>1578283641</t>
  </si>
  <si>
    <t>-1900451883</t>
  </si>
  <si>
    <t>605912550</t>
  </si>
  <si>
    <t>kůl vyvazovací dřevěný impregnovaný délka 250 cm průměr 8 cm</t>
  </si>
  <si>
    <t>-1063635782</t>
  </si>
  <si>
    <t>-1240132219</t>
  </si>
  <si>
    <t>1645891592</t>
  </si>
  <si>
    <t>0,04*0,04*3,14*0,5*3*2</t>
  </si>
  <si>
    <t>-1517748871</t>
  </si>
  <si>
    <t>820426226</t>
  </si>
  <si>
    <t>0,12*3,14*1,5*2</t>
  </si>
  <si>
    <t>-1307897906</t>
  </si>
  <si>
    <t xml:space="preserve">Ošetření vysazených dřevin  solitérních v rovině nebo na svahu do 1:5</t>
  </si>
  <si>
    <t>následná 3.letá péče</t>
  </si>
  <si>
    <t>695796947</t>
  </si>
  <si>
    <t>-1681396775</t>
  </si>
  <si>
    <t>1756664721</t>
  </si>
  <si>
    <t>0,5*2</t>
  </si>
  <si>
    <t>-387279101</t>
  </si>
  <si>
    <t>2*0,15*0,5</t>
  </si>
  <si>
    <t>976674668</t>
  </si>
  <si>
    <t>408954139</t>
  </si>
  <si>
    <t>858927892</t>
  </si>
  <si>
    <t>2*0,05</t>
  </si>
  <si>
    <t>0,05*2*3</t>
  </si>
  <si>
    <t>-2012700678</t>
  </si>
  <si>
    <t xml:space="preserve">viz D.c.1.1.f.1, -2  a pol.185804311</t>
  </si>
  <si>
    <t>0,4</t>
  </si>
  <si>
    <t>-501807718</t>
  </si>
  <si>
    <t>-1440211087</t>
  </si>
  <si>
    <t>4,5*0,3*1,93</t>
  </si>
  <si>
    <t>-0,2*0,2*1,2*4</t>
  </si>
  <si>
    <t>1597262886</t>
  </si>
  <si>
    <t>0,3*5,3*2</t>
  </si>
  <si>
    <t>0,3*1,93*2</t>
  </si>
  <si>
    <t>-1060597548</t>
  </si>
  <si>
    <t>4,338</t>
  </si>
  <si>
    <t>1849968030</t>
  </si>
  <si>
    <t>(2,414+6,596)*0,15</t>
  </si>
  <si>
    <t>-534328178</t>
  </si>
  <si>
    <t>pod čela</t>
  </si>
  <si>
    <t>0,4*0,75*5,3</t>
  </si>
  <si>
    <t>0,4*1,05*5,3</t>
  </si>
  <si>
    <t>-343614516</t>
  </si>
  <si>
    <t>0,75*5,3*2</t>
  </si>
  <si>
    <t>0,75*0,4*2</t>
  </si>
  <si>
    <t>1,05*5,3*2</t>
  </si>
  <si>
    <t>1,05*0,4</t>
  </si>
  <si>
    <t>-1861573410</t>
  </si>
  <si>
    <t>20,1</t>
  </si>
  <si>
    <t>861802415</t>
  </si>
  <si>
    <t>3,816*0,15</t>
  </si>
  <si>
    <t>-1676660586</t>
  </si>
  <si>
    <t>římsa na propustku</t>
  </si>
  <si>
    <t>0,135*5,3*2</t>
  </si>
  <si>
    <t>1092273728</t>
  </si>
  <si>
    <t>0,35*5,3*4</t>
  </si>
  <si>
    <t>0,15*4</t>
  </si>
  <si>
    <t>-2111950450</t>
  </si>
  <si>
    <t>8,02</t>
  </si>
  <si>
    <t>1847736558</t>
  </si>
  <si>
    <t>1,431*0,15</t>
  </si>
  <si>
    <t>-733898760</t>
  </si>
  <si>
    <t>0,105*5,3</t>
  </si>
  <si>
    <t>0,135*5,3</t>
  </si>
  <si>
    <t>50164474</t>
  </si>
  <si>
    <t>1,273</t>
  </si>
  <si>
    <t>1574723162</t>
  </si>
  <si>
    <t>0,8*5,3</t>
  </si>
  <si>
    <t>0,5*5,3</t>
  </si>
  <si>
    <t>-0,6*0,6*3,14*0,4*2</t>
  </si>
  <si>
    <t>976676559</t>
  </si>
  <si>
    <t>čelo a křídlo</t>
  </si>
  <si>
    <t>2,1*5,3*2</t>
  </si>
  <si>
    <t>0,8*2</t>
  </si>
  <si>
    <t>2,2*5,3*2</t>
  </si>
  <si>
    <t>0,85*2</t>
  </si>
  <si>
    <t>-897115168</t>
  </si>
  <si>
    <t>48,88</t>
  </si>
  <si>
    <t>334361412</t>
  </si>
  <si>
    <t>Výztuž opěr, prahů, křídel, pilířů, sloupů ze svařovaných sítí do 6 kg/m2</t>
  </si>
  <si>
    <t>-1106036077</t>
  </si>
  <si>
    <t xml:space="preserve">Výztuž betonářská mostních konstrukcí  opěr, úložných prahů, křídel, závěrných zídek, bloků ložisek, pilířů a sloupů ze svařovaných sítí do 6 kg/m2</t>
  </si>
  <si>
    <t>5,986*0,15</t>
  </si>
  <si>
    <t>-1649739040</t>
  </si>
  <si>
    <t>484372181</t>
  </si>
  <si>
    <t>244445093</t>
  </si>
  <si>
    <t>(21,15+22,6+5+4,3)*1,1</t>
  </si>
  <si>
    <t>451315114</t>
  </si>
  <si>
    <t>Podkladní nebo výplňová vrstva z betonu C 12/15 tl do 100 mm</t>
  </si>
  <si>
    <t>-1513777389</t>
  </si>
  <si>
    <t xml:space="preserve">Podkladní a výplňové vrstvy z betonu prostého  tloušťky do 100 mm, z betonu C 12/15</t>
  </si>
  <si>
    <t xml:space="preserve">pod čela </t>
  </si>
  <si>
    <t>0,6*2*5,3</t>
  </si>
  <si>
    <t>746254102</t>
  </si>
  <si>
    <t>viz D.c.1.1.f.1, -2 ,-4, C.8</t>
  </si>
  <si>
    <t>5,6*1,1*0,6*1,3</t>
  </si>
  <si>
    <t>5,75*1,1*0,6*1,3</t>
  </si>
  <si>
    <t>7,12*1,1*0,6*1,3</t>
  </si>
  <si>
    <t>8,56*1,1*0,6*1,3</t>
  </si>
  <si>
    <t>10,62*1,1*0,6*1,3</t>
  </si>
  <si>
    <t>12,32*1,1*0,6*1,3</t>
  </si>
  <si>
    <t>1285424823</t>
  </si>
  <si>
    <t>prah beton</t>
  </si>
  <si>
    <t>14,1*1,1*0,6*1,3</t>
  </si>
  <si>
    <t>prah propustek</t>
  </si>
  <si>
    <t>0,3*0,6*6,5*1,1</t>
  </si>
  <si>
    <t>-21254455</t>
  </si>
  <si>
    <t>4*1,2</t>
  </si>
  <si>
    <t>-1792330211</t>
  </si>
  <si>
    <t>opevnění průlehu</t>
  </si>
  <si>
    <t>122,2*0,1</t>
  </si>
  <si>
    <t>182,45*0,1</t>
  </si>
  <si>
    <t>3,84</t>
  </si>
  <si>
    <t>pod přejezd</t>
  </si>
  <si>
    <t>63*0,1</t>
  </si>
  <si>
    <t>práh propustku</t>
  </si>
  <si>
    <t>0,3*0,1*6,5*1,1</t>
  </si>
  <si>
    <t>1283956017</t>
  </si>
  <si>
    <t>122,2*0,3</t>
  </si>
  <si>
    <t>182,45*0,3</t>
  </si>
  <si>
    <t>376283130</t>
  </si>
  <si>
    <t>122,2</t>
  </si>
  <si>
    <t>182,45</t>
  </si>
  <si>
    <t>-211554124</t>
  </si>
  <si>
    <t>viz D.c.1.1.f.1, -2</t>
  </si>
  <si>
    <t>opevnění přejezdu</t>
  </si>
  <si>
    <t>63,0*0,3</t>
  </si>
  <si>
    <t>486259101</t>
  </si>
  <si>
    <t>přejezd</t>
  </si>
  <si>
    <t>83</t>
  </si>
  <si>
    <t>1872145654</t>
  </si>
  <si>
    <t>84</t>
  </si>
  <si>
    <t>1669325023</t>
  </si>
  <si>
    <t xml:space="preserve">Podklad ze štěrkodrti ŠD  s rozprostřením a zhutněním, po zhutnění tl. 200 mm</t>
  </si>
  <si>
    <t>obnova komunikace</t>
  </si>
  <si>
    <t>85</t>
  </si>
  <si>
    <t>565145111</t>
  </si>
  <si>
    <t>Asfaltový beton vrstva podkladní ACP 16 (obalované kamenivo OKS) tl 60 mm š do 3 m</t>
  </si>
  <si>
    <t>-1630880362</t>
  </si>
  <si>
    <t xml:space="preserve">Asfaltový beton vrstva podkladní ACP 16 (obalované kamenivo střednězrnné - OKS)  s rozprostřením a zhutněním v pruhu šířky do 3 m, po zhutnění tl. 60 mm</t>
  </si>
  <si>
    <t>86</t>
  </si>
  <si>
    <t>567122111</t>
  </si>
  <si>
    <t>Podklad ze směsi stmelené cementem SC C 8/10 (KSC I) tl 120 mm</t>
  </si>
  <si>
    <t>-674088762</t>
  </si>
  <si>
    <t>Podklad ze směsi stmelené cementem SC bez dilatačních spár, s rozprostřením a zhutněním SC C 8/10 (KSC I), po zhutnění tl. 120 mm</t>
  </si>
  <si>
    <t>87</t>
  </si>
  <si>
    <t>-1588512734</t>
  </si>
  <si>
    <t>88</t>
  </si>
  <si>
    <t>1069203177</t>
  </si>
  <si>
    <t>89</t>
  </si>
  <si>
    <t>577134131</t>
  </si>
  <si>
    <t>Asfaltový beton vrstva obrusná ACO 11 (ABS) tř. I tl 40 mm š do 3 m z modifikovaného asfaltu</t>
  </si>
  <si>
    <t>-1061430677</t>
  </si>
  <si>
    <t xml:space="preserve">Asfaltový beton vrstva obrusná ACO 11 (ABS)  s rozprostřením a se zhutněním z modifikovaného asfaltu v pruhu šířky do 3 m, po zhutnění tl. 40 mm</t>
  </si>
  <si>
    <t>1728681892</t>
  </si>
  <si>
    <t>obklad kamenem</t>
  </si>
  <si>
    <t>(0,53+0,68)*5,3</t>
  </si>
  <si>
    <t>91</t>
  </si>
  <si>
    <t>919521210</t>
  </si>
  <si>
    <t>Zřízení silničního propustku z trub betonových nebo ŽB DN 1200</t>
  </si>
  <si>
    <t>1186537832</t>
  </si>
  <si>
    <t xml:space="preserve">Zřízení silničního propustku z trub betonových nebo železobetonových  DN 1200 mm</t>
  </si>
  <si>
    <t>5,3</t>
  </si>
  <si>
    <t>92</t>
  </si>
  <si>
    <t>59222004</t>
  </si>
  <si>
    <t>trouba hrdlová přímá železobet. s integrovaným těsněním 120 x 250 x 15 cm</t>
  </si>
  <si>
    <t>-132545124</t>
  </si>
  <si>
    <t>specifikace k pol.919521210</t>
  </si>
  <si>
    <t>93</t>
  </si>
  <si>
    <t>-609758183</t>
  </si>
  <si>
    <t>1,7*5,3</t>
  </si>
  <si>
    <t>-2,414</t>
  </si>
  <si>
    <t>94</t>
  </si>
  <si>
    <t>311449073</t>
  </si>
  <si>
    <t xml:space="preserve">po obnově komunikace </t>
  </si>
  <si>
    <t>"napojení"3,5*2</t>
  </si>
  <si>
    <t>95</t>
  </si>
  <si>
    <t>1780236727</t>
  </si>
  <si>
    <t xml:space="preserve">Řezání stávajícího živičného krytu nebo podkladu  hloubky do 50 mm</t>
  </si>
  <si>
    <t>3,5*2</t>
  </si>
  <si>
    <t>96</t>
  </si>
  <si>
    <t>-1216435952</t>
  </si>
  <si>
    <t>uchycení zábradlí přes patky</t>
  </si>
  <si>
    <t>4*2</t>
  </si>
  <si>
    <t>97</t>
  </si>
  <si>
    <t>-866804199</t>
  </si>
  <si>
    <t>98</t>
  </si>
  <si>
    <t>936450R1</t>
  </si>
  <si>
    <t>Přesunutí žulového kříže s betonovým základem</t>
  </si>
  <si>
    <t>-565858799</t>
  </si>
  <si>
    <t>Poznámka k položce:_x000d_
Položka zahrnuje veškeré práce potřebné k přesunutí. Technologie zvolena dle zhotovitele.</t>
  </si>
  <si>
    <t>-1997889350</t>
  </si>
  <si>
    <t>100</t>
  </si>
  <si>
    <t>-2097029855</t>
  </si>
  <si>
    <t>vybouraná komunikace</t>
  </si>
  <si>
    <t>6,67+2,53+1,185</t>
  </si>
  <si>
    <t>101</t>
  </si>
  <si>
    <t>334080706</t>
  </si>
  <si>
    <t>viz D.c.1.1.f.8,-1</t>
  </si>
  <si>
    <t>10,385*14</t>
  </si>
  <si>
    <t>102</t>
  </si>
  <si>
    <t>1413347800</t>
  </si>
  <si>
    <t>vybour. komunikace</t>
  </si>
  <si>
    <t>6,67</t>
  </si>
  <si>
    <t>103</t>
  </si>
  <si>
    <t>997221875</t>
  </si>
  <si>
    <t>Poplatek za uložení stavebního odpadu na recyklační skládce (skládkovné) asfaltového bez obsahu dehtu zatříděného do Katalogu odpadů pod kódem 17 03 02</t>
  </si>
  <si>
    <t>1080504223</t>
  </si>
  <si>
    <t>2,53+1,185</t>
  </si>
  <si>
    <t>104</t>
  </si>
  <si>
    <t>-1532686183</t>
  </si>
  <si>
    <t>105</t>
  </si>
  <si>
    <t>1700017061</t>
  </si>
  <si>
    <t>2*3*0,5</t>
  </si>
  <si>
    <t>106</t>
  </si>
  <si>
    <t>-1936573848</t>
  </si>
  <si>
    <t>3,14*0,04*0,04*0,5*3*2</t>
  </si>
  <si>
    <t>107</t>
  </si>
  <si>
    <t>-1818083812</t>
  </si>
  <si>
    <t>SO 13 - Svodný průleh SPRU1</t>
  </si>
  <si>
    <t>44267281</t>
  </si>
  <si>
    <t>mladá bučina průlehu</t>
  </si>
  <si>
    <t>500</t>
  </si>
  <si>
    <t>1225469816</t>
  </si>
  <si>
    <t>-985645996</t>
  </si>
  <si>
    <t>-1590771651</t>
  </si>
  <si>
    <t xml:space="preserve">viz D.c.1.1.f.1, -5  C.8</t>
  </si>
  <si>
    <t>809,51</t>
  </si>
  <si>
    <t>1240447957</t>
  </si>
  <si>
    <t>"pro ohumusování"437,01*0,3</t>
  </si>
  <si>
    <t>242,853-131,103</t>
  </si>
  <si>
    <t>-1946751801</t>
  </si>
  <si>
    <t>viz D.c.1.1.f.1, -5 , C.8</t>
  </si>
  <si>
    <t>výkopy průleh</t>
  </si>
  <si>
    <t>1081,8</t>
  </si>
  <si>
    <t>132251254</t>
  </si>
  <si>
    <t>Hloubení rýh nezapažených š do 2000 mm v hornině třídy těžitelnosti I, skupiny 3 objem do 500 m3 strojně</t>
  </si>
  <si>
    <t>-2110157437</t>
  </si>
  <si>
    <t>Hloubení nezapažených rýh šířky přes 800 do 2 000 mm strojně s urovnáním dna do předepsaného profilu a spádu v hornině třídy těžitelnosti I skupiny 3 přes 100 do 500 m3</t>
  </si>
  <si>
    <t xml:space="preserve">viz D.c.1.1.f.1, -4 </t>
  </si>
  <si>
    <t>104,88</t>
  </si>
  <si>
    <t>1976663881</t>
  </si>
  <si>
    <t>401366888</t>
  </si>
  <si>
    <t>456881542</t>
  </si>
  <si>
    <t>Vodorovné přemístění křovin do 5 km D kmene do 100 mm</t>
  </si>
  <si>
    <t>-1888711136</t>
  </si>
  <si>
    <t xml:space="preserve">Vodorovné přemístění smýcených křovin  do průměru kmene 100 mm na vzdálenost do 5 000 m</t>
  </si>
  <si>
    <t>-1755592874</t>
  </si>
  <si>
    <t>12*14</t>
  </si>
  <si>
    <t>-1486445128</t>
  </si>
  <si>
    <t>162301981</t>
  </si>
  <si>
    <t>Příplatek k vodorovnému přemístění křovin D kmene do 100 mm ZKD 1 km</t>
  </si>
  <si>
    <t>396492783</t>
  </si>
  <si>
    <t>Vodorovné přemístění smýcených křovin Příplatek k ceně za každých dalších i započatých 1 000 m</t>
  </si>
  <si>
    <t>500*10</t>
  </si>
  <si>
    <t>-1702962660</t>
  </si>
  <si>
    <t xml:space="preserve">viz D.c.1.1.f.1, -4  C.8</t>
  </si>
  <si>
    <t>242,853</t>
  </si>
  <si>
    <t>437,01*0,3</t>
  </si>
  <si>
    <t>123,1</t>
  </si>
  <si>
    <t>719421042</t>
  </si>
  <si>
    <t>1719782994</t>
  </si>
  <si>
    <t>(1081,8+104,88)-123,1</t>
  </si>
  <si>
    <t>1029751435</t>
  </si>
  <si>
    <t>1063,58*5</t>
  </si>
  <si>
    <t>785233455</t>
  </si>
  <si>
    <t>viz D.c.1.1.f.1, -4 ,C.8</t>
  </si>
  <si>
    <t>-1185530103</t>
  </si>
  <si>
    <t>-659460671</t>
  </si>
  <si>
    <t>1063,58*1,7</t>
  </si>
  <si>
    <t>-1076007246</t>
  </si>
  <si>
    <t>181351103</t>
  </si>
  <si>
    <t>Rozprostření ornice tl vrstvy do 200 mm pl do 500 m2 v rovině nebo ve svahu do 1:5 strojně</t>
  </si>
  <si>
    <t>-1974980107</t>
  </si>
  <si>
    <t>Rozprostření a urovnání ornice v rovině nebo ve svahu sklonu do 1:5 strojně při souvislé ploše přes 100 do 500 m2, tl. vrstvy do 200 mm</t>
  </si>
  <si>
    <t>111,75/0,3</t>
  </si>
  <si>
    <t>378353849</t>
  </si>
  <si>
    <t>876</t>
  </si>
  <si>
    <t>2132004914</t>
  </si>
  <si>
    <t>876*0,03*1,03</t>
  </si>
  <si>
    <t>-1955674584</t>
  </si>
  <si>
    <t xml:space="preserve">viz D.c.1.1.f.1, -4,  C.8</t>
  </si>
  <si>
    <t>437,01</t>
  </si>
  <si>
    <t>1946418704</t>
  </si>
  <si>
    <t>437,01*0,03*1,03</t>
  </si>
  <si>
    <t>-522969028</t>
  </si>
  <si>
    <t>0,7*41,3</t>
  </si>
  <si>
    <t>1115374772</t>
  </si>
  <si>
    <t>"pod opevnění"229,2</t>
  </si>
  <si>
    <t>"prahy"123*0,3</t>
  </si>
  <si>
    <t>12,3*0,3</t>
  </si>
  <si>
    <t>-308140437</t>
  </si>
  <si>
    <t>-674338560</t>
  </si>
  <si>
    <t>96,02</t>
  </si>
  <si>
    <t>-1850484688</t>
  </si>
  <si>
    <t>299,2*1,1*0,1</t>
  </si>
  <si>
    <t>0,37+7,39</t>
  </si>
  <si>
    <t>1443924461</t>
  </si>
  <si>
    <t>299,2*1,1*0,3</t>
  </si>
  <si>
    <t>opevnění soutok</t>
  </si>
  <si>
    <t>1,11</t>
  </si>
  <si>
    <t>823376123</t>
  </si>
  <si>
    <t>299,2*1,1</t>
  </si>
  <si>
    <t>soutok</t>
  </si>
  <si>
    <t>1,11/0,3</t>
  </si>
  <si>
    <t>582405255</t>
  </si>
  <si>
    <t>"u soutoklu"1,11*0,2</t>
  </si>
  <si>
    <t>181963446</t>
  </si>
  <si>
    <t>12*0,6*0,6*0,6*1,0</t>
  </si>
  <si>
    <t>0,5*1,0*12</t>
  </si>
  <si>
    <t>500*0,1*1,0</t>
  </si>
  <si>
    <t>980283127</t>
  </si>
  <si>
    <t>VRN SO 01,02 - Vedlejší rozpočtové náklady SO 01 + SO 02</t>
  </si>
  <si>
    <t>-1722779282</t>
  </si>
  <si>
    <t>-2071818878</t>
  </si>
  <si>
    <t>-1750848646</t>
  </si>
  <si>
    <t>-945551763</t>
  </si>
  <si>
    <t>-1219104119</t>
  </si>
  <si>
    <t>410590174</t>
  </si>
  <si>
    <t>-1616292220</t>
  </si>
  <si>
    <t>1516992244</t>
  </si>
  <si>
    <t>-920784189</t>
  </si>
  <si>
    <t>049203000</t>
  </si>
  <si>
    <t>Náklady stanovené zvláštními předpisy</t>
  </si>
  <si>
    <t>878378836</t>
  </si>
  <si>
    <t>Poznámka k položce:_x000d_
Havarijní a protipovodňový plán</t>
  </si>
  <si>
    <t>-1724503079</t>
  </si>
  <si>
    <t>-192456164</t>
  </si>
  <si>
    <t>VRN SO 03 - Vedlejší rozpočtové náklady SO 03</t>
  </si>
  <si>
    <t>1631548700</t>
  </si>
  <si>
    <t>-464322366</t>
  </si>
  <si>
    <t>833470389</t>
  </si>
  <si>
    <t>-1491738524</t>
  </si>
  <si>
    <t>-1514821361</t>
  </si>
  <si>
    <t>-903065490</t>
  </si>
  <si>
    <t>-543510295</t>
  </si>
  <si>
    <t>-373667383</t>
  </si>
  <si>
    <t>-751936530</t>
  </si>
  <si>
    <t>-65141662</t>
  </si>
  <si>
    <t>-757852256</t>
  </si>
  <si>
    <t>1791517669</t>
  </si>
  <si>
    <t>-1081053420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</si>
</sst>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styles" Target="styles.xml" /><Relationship Id="rId20" Type="http://schemas.openxmlformats.org/officeDocument/2006/relationships/theme" Target="theme/theme1.xml" /><Relationship Id="rId21" Type="http://schemas.openxmlformats.org/officeDocument/2006/relationships/calcChain" Target="calcChain.xml" /><Relationship Id="rId2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hidden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31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4.4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2822/2021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Realizace SZ Budišovsko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Budišov n./B., Podlesí n./O., Staré Oldřůvky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1. 4. 2021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6.4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AGPOL s.r.o., Jungmannova 153/12, 77900 Olomouc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26.4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34</v>
      </c>
      <c r="AJ90" s="41"/>
      <c r="AK90" s="41"/>
      <c r="AL90" s="41"/>
      <c r="AM90" s="81" t="str">
        <f>IF(E20="","",E20)</f>
        <v>AGPOL s.r.o., Jungmannova 153/12, 77900 Olomouc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ROUND(AG95+AG106,2)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ROUND(AS95+AS106,2)</f>
        <v>0</v>
      </c>
      <c r="AT94" s="115">
        <f>ROUND(SUM(AV94:AW94),2)</f>
        <v>0</v>
      </c>
      <c r="AU94" s="116">
        <f>ROUND(AU95+AU106,5)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ROUND(AZ95+AZ106,2)</f>
        <v>0</v>
      </c>
      <c r="BA94" s="115">
        <f>ROUND(BA95+BA106,2)</f>
        <v>0</v>
      </c>
      <c r="BB94" s="115">
        <f>ROUND(BB95+BB106,2)</f>
        <v>0</v>
      </c>
      <c r="BC94" s="115">
        <f>ROUND(BC95+BC106,2)</f>
        <v>0</v>
      </c>
      <c r="BD94" s="117">
        <f>ROUND(BD95+BD106,2)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4.4" customHeight="1">
      <c r="A95" s="7"/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ROUND(AG96+SUM(AG97:AG99)+AG104+AG105,2)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82</v>
      </c>
      <c r="AR95" s="127"/>
      <c r="AS95" s="128">
        <f>ROUND(AS96+SUM(AS97:AS99)+AS104+AS105,2)</f>
        <v>0</v>
      </c>
      <c r="AT95" s="129">
        <f>ROUND(SUM(AV95:AW95),2)</f>
        <v>0</v>
      </c>
      <c r="AU95" s="130">
        <f>ROUND(AU96+SUM(AU97:AU99)+AU104+AU105,5)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ROUND(AZ96+SUM(AZ97:AZ99)+AZ104+AZ105,2)</f>
        <v>0</v>
      </c>
      <c r="BA95" s="129">
        <f>ROUND(BA96+SUM(BA97:BA99)+BA104+BA105,2)</f>
        <v>0</v>
      </c>
      <c r="BB95" s="129">
        <f>ROUND(BB96+SUM(BB97:BB99)+BB104+BB105,2)</f>
        <v>0</v>
      </c>
      <c r="BC95" s="129">
        <f>ROUND(BC96+SUM(BC97:BC99)+BC104+BC105,2)</f>
        <v>0</v>
      </c>
      <c r="BD95" s="131">
        <f>ROUND(BD96+SUM(BD97:BD99)+BD104+BD105,2)</f>
        <v>0</v>
      </c>
      <c r="BE95" s="7"/>
      <c r="BS95" s="132" t="s">
        <v>75</v>
      </c>
      <c r="BT95" s="132" t="s">
        <v>83</v>
      </c>
      <c r="BU95" s="132" t="s">
        <v>77</v>
      </c>
      <c r="BV95" s="132" t="s">
        <v>78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4" customFormat="1" ht="14.4" customHeight="1">
      <c r="A96" s="133" t="s">
        <v>86</v>
      </c>
      <c r="B96" s="71"/>
      <c r="C96" s="134"/>
      <c r="D96" s="134"/>
      <c r="E96" s="135" t="s">
        <v>87</v>
      </c>
      <c r="F96" s="135"/>
      <c r="G96" s="135"/>
      <c r="H96" s="135"/>
      <c r="I96" s="135"/>
      <c r="J96" s="134"/>
      <c r="K96" s="135" t="s">
        <v>88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'SO 101 - Polní cesta C11'!J32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89</v>
      </c>
      <c r="AR96" s="73"/>
      <c r="AS96" s="138">
        <v>0</v>
      </c>
      <c r="AT96" s="139">
        <f>ROUND(SUM(AV96:AW96),2)</f>
        <v>0</v>
      </c>
      <c r="AU96" s="140">
        <f>'SO 101 - Polní cesta C11'!P129</f>
        <v>0</v>
      </c>
      <c r="AV96" s="139">
        <f>'SO 101 - Polní cesta C11'!J35</f>
        <v>0</v>
      </c>
      <c r="AW96" s="139">
        <f>'SO 101 - Polní cesta C11'!J36</f>
        <v>0</v>
      </c>
      <c r="AX96" s="139">
        <f>'SO 101 - Polní cesta C11'!J37</f>
        <v>0</v>
      </c>
      <c r="AY96" s="139">
        <f>'SO 101 - Polní cesta C11'!J38</f>
        <v>0</v>
      </c>
      <c r="AZ96" s="139">
        <f>'SO 101 - Polní cesta C11'!F35</f>
        <v>0</v>
      </c>
      <c r="BA96" s="139">
        <f>'SO 101 - Polní cesta C11'!F36</f>
        <v>0</v>
      </c>
      <c r="BB96" s="139">
        <f>'SO 101 - Polní cesta C11'!F37</f>
        <v>0</v>
      </c>
      <c r="BC96" s="139">
        <f>'SO 101 - Polní cesta C11'!F38</f>
        <v>0</v>
      </c>
      <c r="BD96" s="141">
        <f>'SO 101 - Polní cesta C11'!F39</f>
        <v>0</v>
      </c>
      <c r="BE96" s="4"/>
      <c r="BT96" s="142" t="s">
        <v>85</v>
      </c>
      <c r="BV96" s="142" t="s">
        <v>78</v>
      </c>
      <c r="BW96" s="142" t="s">
        <v>90</v>
      </c>
      <c r="BX96" s="142" t="s">
        <v>84</v>
      </c>
      <c r="CL96" s="142" t="s">
        <v>1</v>
      </c>
    </row>
    <row r="97" s="4" customFormat="1" ht="14.4" customHeight="1">
      <c r="A97" s="133" t="s">
        <v>86</v>
      </c>
      <c r="B97" s="71"/>
      <c r="C97" s="134"/>
      <c r="D97" s="134"/>
      <c r="E97" s="135" t="s">
        <v>91</v>
      </c>
      <c r="F97" s="135"/>
      <c r="G97" s="135"/>
      <c r="H97" s="135"/>
      <c r="I97" s="135"/>
      <c r="J97" s="134"/>
      <c r="K97" s="135" t="s">
        <v>92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'SO 102 - Hlavní polní ces...'!J32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89</v>
      </c>
      <c r="AR97" s="73"/>
      <c r="AS97" s="138">
        <v>0</v>
      </c>
      <c r="AT97" s="139">
        <f>ROUND(SUM(AV97:AW97),2)</f>
        <v>0</v>
      </c>
      <c r="AU97" s="140">
        <f>'SO 102 - Hlavní polní ces...'!P131</f>
        <v>0</v>
      </c>
      <c r="AV97" s="139">
        <f>'SO 102 - Hlavní polní ces...'!J35</f>
        <v>0</v>
      </c>
      <c r="AW97" s="139">
        <f>'SO 102 - Hlavní polní ces...'!J36</f>
        <v>0</v>
      </c>
      <c r="AX97" s="139">
        <f>'SO 102 - Hlavní polní ces...'!J37</f>
        <v>0</v>
      </c>
      <c r="AY97" s="139">
        <f>'SO 102 - Hlavní polní ces...'!J38</f>
        <v>0</v>
      </c>
      <c r="AZ97" s="139">
        <f>'SO 102 - Hlavní polní ces...'!F35</f>
        <v>0</v>
      </c>
      <c r="BA97" s="139">
        <f>'SO 102 - Hlavní polní ces...'!F36</f>
        <v>0</v>
      </c>
      <c r="BB97" s="139">
        <f>'SO 102 - Hlavní polní ces...'!F37</f>
        <v>0</v>
      </c>
      <c r="BC97" s="139">
        <f>'SO 102 - Hlavní polní ces...'!F38</f>
        <v>0</v>
      </c>
      <c r="BD97" s="141">
        <f>'SO 102 - Hlavní polní ces...'!F39</f>
        <v>0</v>
      </c>
      <c r="BE97" s="4"/>
      <c r="BT97" s="142" t="s">
        <v>85</v>
      </c>
      <c r="BV97" s="142" t="s">
        <v>78</v>
      </c>
      <c r="BW97" s="142" t="s">
        <v>93</v>
      </c>
      <c r="BX97" s="142" t="s">
        <v>84</v>
      </c>
      <c r="CL97" s="142" t="s">
        <v>1</v>
      </c>
    </row>
    <row r="98" s="4" customFormat="1" ht="14.4" customHeight="1">
      <c r="A98" s="133" t="s">
        <v>86</v>
      </c>
      <c r="B98" s="71"/>
      <c r="C98" s="134"/>
      <c r="D98" s="134"/>
      <c r="E98" s="135" t="s">
        <v>94</v>
      </c>
      <c r="F98" s="135"/>
      <c r="G98" s="135"/>
      <c r="H98" s="135"/>
      <c r="I98" s="135"/>
      <c r="J98" s="134"/>
      <c r="K98" s="135" t="s">
        <v>95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'SO 107 - Hlavní polní ces...'!J32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89</v>
      </c>
      <c r="AR98" s="73"/>
      <c r="AS98" s="138">
        <v>0</v>
      </c>
      <c r="AT98" s="139">
        <f>ROUND(SUM(AV98:AW98),2)</f>
        <v>0</v>
      </c>
      <c r="AU98" s="140">
        <f>'SO 107 - Hlavní polní ces...'!P128</f>
        <v>0</v>
      </c>
      <c r="AV98" s="139">
        <f>'SO 107 - Hlavní polní ces...'!J35</f>
        <v>0</v>
      </c>
      <c r="AW98" s="139">
        <f>'SO 107 - Hlavní polní ces...'!J36</f>
        <v>0</v>
      </c>
      <c r="AX98" s="139">
        <f>'SO 107 - Hlavní polní ces...'!J37</f>
        <v>0</v>
      </c>
      <c r="AY98" s="139">
        <f>'SO 107 - Hlavní polní ces...'!J38</f>
        <v>0</v>
      </c>
      <c r="AZ98" s="139">
        <f>'SO 107 - Hlavní polní ces...'!F35</f>
        <v>0</v>
      </c>
      <c r="BA98" s="139">
        <f>'SO 107 - Hlavní polní ces...'!F36</f>
        <v>0</v>
      </c>
      <c r="BB98" s="139">
        <f>'SO 107 - Hlavní polní ces...'!F37</f>
        <v>0</v>
      </c>
      <c r="BC98" s="139">
        <f>'SO 107 - Hlavní polní ces...'!F38</f>
        <v>0</v>
      </c>
      <c r="BD98" s="141">
        <f>'SO 107 - Hlavní polní ces...'!F39</f>
        <v>0</v>
      </c>
      <c r="BE98" s="4"/>
      <c r="BT98" s="142" t="s">
        <v>85</v>
      </c>
      <c r="BV98" s="142" t="s">
        <v>78</v>
      </c>
      <c r="BW98" s="142" t="s">
        <v>96</v>
      </c>
      <c r="BX98" s="142" t="s">
        <v>84</v>
      </c>
      <c r="CL98" s="142" t="s">
        <v>1</v>
      </c>
    </row>
    <row r="99" s="4" customFormat="1" ht="14.4" customHeight="1">
      <c r="A99" s="4"/>
      <c r="B99" s="71"/>
      <c r="C99" s="134"/>
      <c r="D99" s="134"/>
      <c r="E99" s="135" t="s">
        <v>97</v>
      </c>
      <c r="F99" s="135"/>
      <c r="G99" s="135"/>
      <c r="H99" s="135"/>
      <c r="I99" s="135"/>
      <c r="J99" s="134"/>
      <c r="K99" s="135" t="s">
        <v>98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43">
        <f>ROUND(SUM(AG100:AG103),2)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89</v>
      </c>
      <c r="AR99" s="73"/>
      <c r="AS99" s="138">
        <f>ROUND(SUM(AS100:AS103),2)</f>
        <v>0</v>
      </c>
      <c r="AT99" s="139">
        <f>ROUND(SUM(AV99:AW99),2)</f>
        <v>0</v>
      </c>
      <c r="AU99" s="140">
        <f>ROUND(SUM(AU100:AU103),5)</f>
        <v>0</v>
      </c>
      <c r="AV99" s="139">
        <f>ROUND(AZ99*L29,2)</f>
        <v>0</v>
      </c>
      <c r="AW99" s="139">
        <f>ROUND(BA99*L30,2)</f>
        <v>0</v>
      </c>
      <c r="AX99" s="139">
        <f>ROUND(BB99*L29,2)</f>
        <v>0</v>
      </c>
      <c r="AY99" s="139">
        <f>ROUND(BC99*L30,2)</f>
        <v>0</v>
      </c>
      <c r="AZ99" s="139">
        <f>ROUND(SUM(AZ100:AZ103),2)</f>
        <v>0</v>
      </c>
      <c r="BA99" s="139">
        <f>ROUND(SUM(BA100:BA103),2)</f>
        <v>0</v>
      </c>
      <c r="BB99" s="139">
        <f>ROUND(SUM(BB100:BB103),2)</f>
        <v>0</v>
      </c>
      <c r="BC99" s="139">
        <f>ROUND(SUM(BC100:BC103),2)</f>
        <v>0</v>
      </c>
      <c r="BD99" s="141">
        <f>ROUND(SUM(BD100:BD103),2)</f>
        <v>0</v>
      </c>
      <c r="BE99" s="4"/>
      <c r="BS99" s="142" t="s">
        <v>75</v>
      </c>
      <c r="BT99" s="142" t="s">
        <v>85</v>
      </c>
      <c r="BV99" s="142" t="s">
        <v>78</v>
      </c>
      <c r="BW99" s="142" t="s">
        <v>99</v>
      </c>
      <c r="BX99" s="142" t="s">
        <v>84</v>
      </c>
      <c r="CL99" s="142" t="s">
        <v>1</v>
      </c>
    </row>
    <row r="100" s="4" customFormat="1" ht="14.4" customHeight="1">
      <c r="A100" s="133" t="s">
        <v>86</v>
      </c>
      <c r="B100" s="71"/>
      <c r="C100" s="134"/>
      <c r="D100" s="134"/>
      <c r="E100" s="134"/>
      <c r="F100" s="135" t="s">
        <v>97</v>
      </c>
      <c r="G100" s="135"/>
      <c r="H100" s="135"/>
      <c r="I100" s="135"/>
      <c r="J100" s="135"/>
      <c r="K100" s="134"/>
      <c r="L100" s="135" t="s">
        <v>98</v>
      </c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'SO 802 - Doprovodná zeleň...'!J32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89</v>
      </c>
      <c r="AR100" s="73"/>
      <c r="AS100" s="138">
        <v>0</v>
      </c>
      <c r="AT100" s="139">
        <f>ROUND(SUM(AV100:AW100),2)</f>
        <v>0</v>
      </c>
      <c r="AU100" s="140">
        <f>'SO 802 - Doprovodná zeleň...'!P126</f>
        <v>0</v>
      </c>
      <c r="AV100" s="139">
        <f>'SO 802 - Doprovodná zeleň...'!J35</f>
        <v>0</v>
      </c>
      <c r="AW100" s="139">
        <f>'SO 802 - Doprovodná zeleň...'!J36</f>
        <v>0</v>
      </c>
      <c r="AX100" s="139">
        <f>'SO 802 - Doprovodná zeleň...'!J37</f>
        <v>0</v>
      </c>
      <c r="AY100" s="139">
        <f>'SO 802 - Doprovodná zeleň...'!J38</f>
        <v>0</v>
      </c>
      <c r="AZ100" s="139">
        <f>'SO 802 - Doprovodná zeleň...'!F35</f>
        <v>0</v>
      </c>
      <c r="BA100" s="139">
        <f>'SO 802 - Doprovodná zeleň...'!F36</f>
        <v>0</v>
      </c>
      <c r="BB100" s="139">
        <f>'SO 802 - Doprovodná zeleň...'!F37</f>
        <v>0</v>
      </c>
      <c r="BC100" s="139">
        <f>'SO 802 - Doprovodná zeleň...'!F38</f>
        <v>0</v>
      </c>
      <c r="BD100" s="141">
        <f>'SO 802 - Doprovodná zeleň...'!F39</f>
        <v>0</v>
      </c>
      <c r="BE100" s="4"/>
      <c r="BT100" s="142" t="s">
        <v>100</v>
      </c>
      <c r="BU100" s="142" t="s">
        <v>101</v>
      </c>
      <c r="BV100" s="142" t="s">
        <v>78</v>
      </c>
      <c r="BW100" s="142" t="s">
        <v>99</v>
      </c>
      <c r="BX100" s="142" t="s">
        <v>84</v>
      </c>
      <c r="CL100" s="142" t="s">
        <v>1</v>
      </c>
    </row>
    <row r="101" s="4" customFormat="1" ht="24" customHeight="1">
      <c r="A101" s="133" t="s">
        <v>86</v>
      </c>
      <c r="B101" s="71"/>
      <c r="C101" s="134"/>
      <c r="D101" s="134"/>
      <c r="E101" s="134"/>
      <c r="F101" s="135" t="s">
        <v>102</v>
      </c>
      <c r="G101" s="135"/>
      <c r="H101" s="135"/>
      <c r="I101" s="135"/>
      <c r="J101" s="135"/>
      <c r="K101" s="134"/>
      <c r="L101" s="135" t="s">
        <v>103</v>
      </c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'SO 802.1 - Následná péče ...'!J34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89</v>
      </c>
      <c r="AR101" s="73"/>
      <c r="AS101" s="138">
        <v>0</v>
      </c>
      <c r="AT101" s="139">
        <f>ROUND(SUM(AV101:AW101),2)</f>
        <v>0</v>
      </c>
      <c r="AU101" s="140">
        <f>'SO 802.1 - Následná péče ...'!P130</f>
        <v>0</v>
      </c>
      <c r="AV101" s="139">
        <f>'SO 802.1 - Následná péče ...'!J37</f>
        <v>0</v>
      </c>
      <c r="AW101" s="139">
        <f>'SO 802.1 - Následná péče ...'!J38</f>
        <v>0</v>
      </c>
      <c r="AX101" s="139">
        <f>'SO 802.1 - Následná péče ...'!J39</f>
        <v>0</v>
      </c>
      <c r="AY101" s="139">
        <f>'SO 802.1 - Následná péče ...'!J40</f>
        <v>0</v>
      </c>
      <c r="AZ101" s="139">
        <f>'SO 802.1 - Následná péče ...'!F37</f>
        <v>0</v>
      </c>
      <c r="BA101" s="139">
        <f>'SO 802.1 - Následná péče ...'!F38</f>
        <v>0</v>
      </c>
      <c r="BB101" s="139">
        <f>'SO 802.1 - Následná péče ...'!F39</f>
        <v>0</v>
      </c>
      <c r="BC101" s="139">
        <f>'SO 802.1 - Následná péče ...'!F40</f>
        <v>0</v>
      </c>
      <c r="BD101" s="141">
        <f>'SO 802.1 - Následná péče ...'!F41</f>
        <v>0</v>
      </c>
      <c r="BE101" s="4"/>
      <c r="BT101" s="142" t="s">
        <v>100</v>
      </c>
      <c r="BV101" s="142" t="s">
        <v>78</v>
      </c>
      <c r="BW101" s="142" t="s">
        <v>104</v>
      </c>
      <c r="BX101" s="142" t="s">
        <v>99</v>
      </c>
      <c r="CL101" s="142" t="s">
        <v>1</v>
      </c>
    </row>
    <row r="102" s="4" customFormat="1" ht="24" customHeight="1">
      <c r="A102" s="133" t="s">
        <v>86</v>
      </c>
      <c r="B102" s="71"/>
      <c r="C102" s="134"/>
      <c r="D102" s="134"/>
      <c r="E102" s="134"/>
      <c r="F102" s="135" t="s">
        <v>105</v>
      </c>
      <c r="G102" s="135"/>
      <c r="H102" s="135"/>
      <c r="I102" s="135"/>
      <c r="J102" s="135"/>
      <c r="K102" s="134"/>
      <c r="L102" s="135" t="s">
        <v>106</v>
      </c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'SO 802.2 - Následná péče ...'!J34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89</v>
      </c>
      <c r="AR102" s="73"/>
      <c r="AS102" s="138">
        <v>0</v>
      </c>
      <c r="AT102" s="139">
        <f>ROUND(SUM(AV102:AW102),2)</f>
        <v>0</v>
      </c>
      <c r="AU102" s="140">
        <f>'SO 802.2 - Následná péče ...'!P130</f>
        <v>0</v>
      </c>
      <c r="AV102" s="139">
        <f>'SO 802.2 - Následná péče ...'!J37</f>
        <v>0</v>
      </c>
      <c r="AW102" s="139">
        <f>'SO 802.2 - Následná péče ...'!J38</f>
        <v>0</v>
      </c>
      <c r="AX102" s="139">
        <f>'SO 802.2 - Následná péče ...'!J39</f>
        <v>0</v>
      </c>
      <c r="AY102" s="139">
        <f>'SO 802.2 - Následná péče ...'!J40</f>
        <v>0</v>
      </c>
      <c r="AZ102" s="139">
        <f>'SO 802.2 - Následná péče ...'!F37</f>
        <v>0</v>
      </c>
      <c r="BA102" s="139">
        <f>'SO 802.2 - Následná péče ...'!F38</f>
        <v>0</v>
      </c>
      <c r="BB102" s="139">
        <f>'SO 802.2 - Následná péče ...'!F39</f>
        <v>0</v>
      </c>
      <c r="BC102" s="139">
        <f>'SO 802.2 - Následná péče ...'!F40</f>
        <v>0</v>
      </c>
      <c r="BD102" s="141">
        <f>'SO 802.2 - Následná péče ...'!F41</f>
        <v>0</v>
      </c>
      <c r="BE102" s="4"/>
      <c r="BT102" s="142" t="s">
        <v>100</v>
      </c>
      <c r="BV102" s="142" t="s">
        <v>78</v>
      </c>
      <c r="BW102" s="142" t="s">
        <v>107</v>
      </c>
      <c r="BX102" s="142" t="s">
        <v>99</v>
      </c>
      <c r="CL102" s="142" t="s">
        <v>1</v>
      </c>
    </row>
    <row r="103" s="4" customFormat="1" ht="24" customHeight="1">
      <c r="A103" s="133" t="s">
        <v>86</v>
      </c>
      <c r="B103" s="71"/>
      <c r="C103" s="134"/>
      <c r="D103" s="134"/>
      <c r="E103" s="134"/>
      <c r="F103" s="135" t="s">
        <v>108</v>
      </c>
      <c r="G103" s="135"/>
      <c r="H103" s="135"/>
      <c r="I103" s="135"/>
      <c r="J103" s="135"/>
      <c r="K103" s="134"/>
      <c r="L103" s="135" t="s">
        <v>109</v>
      </c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'SO 802.3 - Následná péče ...'!J34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89</v>
      </c>
      <c r="AR103" s="73"/>
      <c r="AS103" s="138">
        <v>0</v>
      </c>
      <c r="AT103" s="139">
        <f>ROUND(SUM(AV103:AW103),2)</f>
        <v>0</v>
      </c>
      <c r="AU103" s="140">
        <f>'SO 802.3 - Následná péče ...'!P130</f>
        <v>0</v>
      </c>
      <c r="AV103" s="139">
        <f>'SO 802.3 - Následná péče ...'!J37</f>
        <v>0</v>
      </c>
      <c r="AW103" s="139">
        <f>'SO 802.3 - Následná péče ...'!J38</f>
        <v>0</v>
      </c>
      <c r="AX103" s="139">
        <f>'SO 802.3 - Následná péče ...'!J39</f>
        <v>0</v>
      </c>
      <c r="AY103" s="139">
        <f>'SO 802.3 - Následná péče ...'!J40</f>
        <v>0</v>
      </c>
      <c r="AZ103" s="139">
        <f>'SO 802.3 - Následná péče ...'!F37</f>
        <v>0</v>
      </c>
      <c r="BA103" s="139">
        <f>'SO 802.3 - Následná péče ...'!F38</f>
        <v>0</v>
      </c>
      <c r="BB103" s="139">
        <f>'SO 802.3 - Následná péče ...'!F39</f>
        <v>0</v>
      </c>
      <c r="BC103" s="139">
        <f>'SO 802.3 - Následná péče ...'!F40</f>
        <v>0</v>
      </c>
      <c r="BD103" s="141">
        <f>'SO 802.3 - Následná péče ...'!F41</f>
        <v>0</v>
      </c>
      <c r="BE103" s="4"/>
      <c r="BT103" s="142" t="s">
        <v>100</v>
      </c>
      <c r="BV103" s="142" t="s">
        <v>78</v>
      </c>
      <c r="BW103" s="142" t="s">
        <v>110</v>
      </c>
      <c r="BX103" s="142" t="s">
        <v>99</v>
      </c>
      <c r="CL103" s="142" t="s">
        <v>1</v>
      </c>
    </row>
    <row r="104" s="4" customFormat="1" ht="36" customHeight="1">
      <c r="A104" s="133" t="s">
        <v>86</v>
      </c>
      <c r="B104" s="71"/>
      <c r="C104" s="134"/>
      <c r="D104" s="134"/>
      <c r="E104" s="135" t="s">
        <v>111</v>
      </c>
      <c r="F104" s="135"/>
      <c r="G104" s="135"/>
      <c r="H104" s="135"/>
      <c r="I104" s="135"/>
      <c r="J104" s="134"/>
      <c r="K104" s="135" t="s">
        <v>112</v>
      </c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'VRN SO 107, 802, 12, - Ve...'!J32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89</v>
      </c>
      <c r="AR104" s="73"/>
      <c r="AS104" s="138">
        <v>0</v>
      </c>
      <c r="AT104" s="139">
        <f>ROUND(SUM(AV104:AW104),2)</f>
        <v>0</v>
      </c>
      <c r="AU104" s="140">
        <f>'VRN SO 107, 802, 12, - Ve...'!P125</f>
        <v>0</v>
      </c>
      <c r="AV104" s="139">
        <f>'VRN SO 107, 802, 12, - Ve...'!J35</f>
        <v>0</v>
      </c>
      <c r="AW104" s="139">
        <f>'VRN SO 107, 802, 12, - Ve...'!J36</f>
        <v>0</v>
      </c>
      <c r="AX104" s="139">
        <f>'VRN SO 107, 802, 12, - Ve...'!J37</f>
        <v>0</v>
      </c>
      <c r="AY104" s="139">
        <f>'VRN SO 107, 802, 12, - Ve...'!J38</f>
        <v>0</v>
      </c>
      <c r="AZ104" s="139">
        <f>'VRN SO 107, 802, 12, - Ve...'!F35</f>
        <v>0</v>
      </c>
      <c r="BA104" s="139">
        <f>'VRN SO 107, 802, 12, - Ve...'!F36</f>
        <v>0</v>
      </c>
      <c r="BB104" s="139">
        <f>'VRN SO 107, 802, 12, - Ve...'!F37</f>
        <v>0</v>
      </c>
      <c r="BC104" s="139">
        <f>'VRN SO 107, 802, 12, - Ve...'!F38</f>
        <v>0</v>
      </c>
      <c r="BD104" s="141">
        <f>'VRN SO 107, 802, 12, - Ve...'!F39</f>
        <v>0</v>
      </c>
      <c r="BE104" s="4"/>
      <c r="BT104" s="142" t="s">
        <v>85</v>
      </c>
      <c r="BV104" s="142" t="s">
        <v>78</v>
      </c>
      <c r="BW104" s="142" t="s">
        <v>113</v>
      </c>
      <c r="BX104" s="142" t="s">
        <v>84</v>
      </c>
      <c r="CL104" s="142" t="s">
        <v>1</v>
      </c>
    </row>
    <row r="105" s="4" customFormat="1" ht="48" customHeight="1">
      <c r="A105" s="133" t="s">
        <v>86</v>
      </c>
      <c r="B105" s="71"/>
      <c r="C105" s="134"/>
      <c r="D105" s="134"/>
      <c r="E105" s="135" t="s">
        <v>114</v>
      </c>
      <c r="F105" s="135"/>
      <c r="G105" s="135"/>
      <c r="H105" s="135"/>
      <c r="I105" s="135"/>
      <c r="J105" s="134"/>
      <c r="K105" s="135" t="s">
        <v>115</v>
      </c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'VRN SO 101,102,06 - Vedle...'!J32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89</v>
      </c>
      <c r="AR105" s="73"/>
      <c r="AS105" s="138">
        <v>0</v>
      </c>
      <c r="AT105" s="139">
        <f>ROUND(SUM(AV105:AW105),2)</f>
        <v>0</v>
      </c>
      <c r="AU105" s="140">
        <f>'VRN SO 101,102,06 - Vedle...'!P125</f>
        <v>0</v>
      </c>
      <c r="AV105" s="139">
        <f>'VRN SO 101,102,06 - Vedle...'!J35</f>
        <v>0</v>
      </c>
      <c r="AW105" s="139">
        <f>'VRN SO 101,102,06 - Vedle...'!J36</f>
        <v>0</v>
      </c>
      <c r="AX105" s="139">
        <f>'VRN SO 101,102,06 - Vedle...'!J37</f>
        <v>0</v>
      </c>
      <c r="AY105" s="139">
        <f>'VRN SO 101,102,06 - Vedle...'!J38</f>
        <v>0</v>
      </c>
      <c r="AZ105" s="139">
        <f>'VRN SO 101,102,06 - Vedle...'!F35</f>
        <v>0</v>
      </c>
      <c r="BA105" s="139">
        <f>'VRN SO 101,102,06 - Vedle...'!F36</f>
        <v>0</v>
      </c>
      <c r="BB105" s="139">
        <f>'VRN SO 101,102,06 - Vedle...'!F37</f>
        <v>0</v>
      </c>
      <c r="BC105" s="139">
        <f>'VRN SO 101,102,06 - Vedle...'!F38</f>
        <v>0</v>
      </c>
      <c r="BD105" s="141">
        <f>'VRN SO 101,102,06 - Vedle...'!F39</f>
        <v>0</v>
      </c>
      <c r="BE105" s="4"/>
      <c r="BT105" s="142" t="s">
        <v>85</v>
      </c>
      <c r="BV105" s="142" t="s">
        <v>78</v>
      </c>
      <c r="BW105" s="142" t="s">
        <v>116</v>
      </c>
      <c r="BX105" s="142" t="s">
        <v>84</v>
      </c>
      <c r="CL105" s="142" t="s">
        <v>1</v>
      </c>
    </row>
    <row r="106" s="7" customFormat="1" ht="14.4" customHeight="1">
      <c r="A106" s="7"/>
      <c r="B106" s="120"/>
      <c r="C106" s="121"/>
      <c r="D106" s="122" t="s">
        <v>117</v>
      </c>
      <c r="E106" s="122"/>
      <c r="F106" s="122"/>
      <c r="G106" s="122"/>
      <c r="H106" s="122"/>
      <c r="I106" s="123"/>
      <c r="J106" s="122" t="s">
        <v>118</v>
      </c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4">
        <f>ROUND(SUM(AG107:AG114),2)</f>
        <v>0</v>
      </c>
      <c r="AH106" s="123"/>
      <c r="AI106" s="123"/>
      <c r="AJ106" s="123"/>
      <c r="AK106" s="123"/>
      <c r="AL106" s="123"/>
      <c r="AM106" s="123"/>
      <c r="AN106" s="125">
        <f>SUM(AG106,AT106)</f>
        <v>0</v>
      </c>
      <c r="AO106" s="123"/>
      <c r="AP106" s="123"/>
      <c r="AQ106" s="126" t="s">
        <v>82</v>
      </c>
      <c r="AR106" s="127"/>
      <c r="AS106" s="128">
        <f>ROUND(SUM(AS107:AS114),2)</f>
        <v>0</v>
      </c>
      <c r="AT106" s="129">
        <f>ROUND(SUM(AV106:AW106),2)</f>
        <v>0</v>
      </c>
      <c r="AU106" s="130">
        <f>ROUND(SUM(AU107:AU114),5)</f>
        <v>0</v>
      </c>
      <c r="AV106" s="129">
        <f>ROUND(AZ106*L29,2)</f>
        <v>0</v>
      </c>
      <c r="AW106" s="129">
        <f>ROUND(BA106*L30,2)</f>
        <v>0</v>
      </c>
      <c r="AX106" s="129">
        <f>ROUND(BB106*L29,2)</f>
        <v>0</v>
      </c>
      <c r="AY106" s="129">
        <f>ROUND(BC106*L30,2)</f>
        <v>0</v>
      </c>
      <c r="AZ106" s="129">
        <f>ROUND(SUM(AZ107:AZ114),2)</f>
        <v>0</v>
      </c>
      <c r="BA106" s="129">
        <f>ROUND(SUM(BA107:BA114),2)</f>
        <v>0</v>
      </c>
      <c r="BB106" s="129">
        <f>ROUND(SUM(BB107:BB114),2)</f>
        <v>0</v>
      </c>
      <c r="BC106" s="129">
        <f>ROUND(SUM(BC107:BC114),2)</f>
        <v>0</v>
      </c>
      <c r="BD106" s="131">
        <f>ROUND(SUM(BD107:BD114),2)</f>
        <v>0</v>
      </c>
      <c r="BE106" s="7"/>
      <c r="BS106" s="132" t="s">
        <v>75</v>
      </c>
      <c r="BT106" s="132" t="s">
        <v>83</v>
      </c>
      <c r="BU106" s="132" t="s">
        <v>77</v>
      </c>
      <c r="BV106" s="132" t="s">
        <v>78</v>
      </c>
      <c r="BW106" s="132" t="s">
        <v>119</v>
      </c>
      <c r="BX106" s="132" t="s">
        <v>5</v>
      </c>
      <c r="CL106" s="132" t="s">
        <v>1</v>
      </c>
      <c r="CM106" s="132" t="s">
        <v>85</v>
      </c>
    </row>
    <row r="107" s="4" customFormat="1" ht="14.4" customHeight="1">
      <c r="A107" s="133" t="s">
        <v>86</v>
      </c>
      <c r="B107" s="71"/>
      <c r="C107" s="134"/>
      <c r="D107" s="134"/>
      <c r="E107" s="135" t="s">
        <v>120</v>
      </c>
      <c r="F107" s="135"/>
      <c r="G107" s="135"/>
      <c r="H107" s="135"/>
      <c r="I107" s="135"/>
      <c r="J107" s="134"/>
      <c r="K107" s="135" t="s">
        <v>121</v>
      </c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6">
        <f>'SO 01 - Tůň T1'!J32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89</v>
      </c>
      <c r="AR107" s="73"/>
      <c r="AS107" s="138">
        <v>0</v>
      </c>
      <c r="AT107" s="139">
        <f>ROUND(SUM(AV107:AW107),2)</f>
        <v>0</v>
      </c>
      <c r="AU107" s="140">
        <f>'SO 01 - Tůň T1'!P125</f>
        <v>0</v>
      </c>
      <c r="AV107" s="139">
        <f>'SO 01 - Tůň T1'!J35</f>
        <v>0</v>
      </c>
      <c r="AW107" s="139">
        <f>'SO 01 - Tůň T1'!J36</f>
        <v>0</v>
      </c>
      <c r="AX107" s="139">
        <f>'SO 01 - Tůň T1'!J37</f>
        <v>0</v>
      </c>
      <c r="AY107" s="139">
        <f>'SO 01 - Tůň T1'!J38</f>
        <v>0</v>
      </c>
      <c r="AZ107" s="139">
        <f>'SO 01 - Tůň T1'!F35</f>
        <v>0</v>
      </c>
      <c r="BA107" s="139">
        <f>'SO 01 - Tůň T1'!F36</f>
        <v>0</v>
      </c>
      <c r="BB107" s="139">
        <f>'SO 01 - Tůň T1'!F37</f>
        <v>0</v>
      </c>
      <c r="BC107" s="139">
        <f>'SO 01 - Tůň T1'!F38</f>
        <v>0</v>
      </c>
      <c r="BD107" s="141">
        <f>'SO 01 - Tůň T1'!F39</f>
        <v>0</v>
      </c>
      <c r="BE107" s="4"/>
      <c r="BT107" s="142" t="s">
        <v>85</v>
      </c>
      <c r="BV107" s="142" t="s">
        <v>78</v>
      </c>
      <c r="BW107" s="142" t="s">
        <v>122</v>
      </c>
      <c r="BX107" s="142" t="s">
        <v>119</v>
      </c>
      <c r="CL107" s="142" t="s">
        <v>1</v>
      </c>
    </row>
    <row r="108" s="4" customFormat="1" ht="14.4" customHeight="1">
      <c r="A108" s="133" t="s">
        <v>86</v>
      </c>
      <c r="B108" s="71"/>
      <c r="C108" s="134"/>
      <c r="D108" s="134"/>
      <c r="E108" s="135" t="s">
        <v>123</v>
      </c>
      <c r="F108" s="135"/>
      <c r="G108" s="135"/>
      <c r="H108" s="135"/>
      <c r="I108" s="135"/>
      <c r="J108" s="134"/>
      <c r="K108" s="135" t="s">
        <v>124</v>
      </c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'SO 02 - Tůň T2'!J32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89</v>
      </c>
      <c r="AR108" s="73"/>
      <c r="AS108" s="138">
        <v>0</v>
      </c>
      <c r="AT108" s="139">
        <f>ROUND(SUM(AV108:AW108),2)</f>
        <v>0</v>
      </c>
      <c r="AU108" s="140">
        <f>'SO 02 - Tůň T2'!P124</f>
        <v>0</v>
      </c>
      <c r="AV108" s="139">
        <f>'SO 02 - Tůň T2'!J35</f>
        <v>0</v>
      </c>
      <c r="AW108" s="139">
        <f>'SO 02 - Tůň T2'!J36</f>
        <v>0</v>
      </c>
      <c r="AX108" s="139">
        <f>'SO 02 - Tůň T2'!J37</f>
        <v>0</v>
      </c>
      <c r="AY108" s="139">
        <f>'SO 02 - Tůň T2'!J38</f>
        <v>0</v>
      </c>
      <c r="AZ108" s="139">
        <f>'SO 02 - Tůň T2'!F35</f>
        <v>0</v>
      </c>
      <c r="BA108" s="139">
        <f>'SO 02 - Tůň T2'!F36</f>
        <v>0</v>
      </c>
      <c r="BB108" s="139">
        <f>'SO 02 - Tůň T2'!F37</f>
        <v>0</v>
      </c>
      <c r="BC108" s="139">
        <f>'SO 02 - Tůň T2'!F38</f>
        <v>0</v>
      </c>
      <c r="BD108" s="141">
        <f>'SO 02 - Tůň T2'!F39</f>
        <v>0</v>
      </c>
      <c r="BE108" s="4"/>
      <c r="BT108" s="142" t="s">
        <v>85</v>
      </c>
      <c r="BV108" s="142" t="s">
        <v>78</v>
      </c>
      <c r="BW108" s="142" t="s">
        <v>125</v>
      </c>
      <c r="BX108" s="142" t="s">
        <v>119</v>
      </c>
      <c r="CL108" s="142" t="s">
        <v>1</v>
      </c>
    </row>
    <row r="109" s="4" customFormat="1" ht="14.4" customHeight="1">
      <c r="A109" s="133" t="s">
        <v>86</v>
      </c>
      <c r="B109" s="71"/>
      <c r="C109" s="134"/>
      <c r="D109" s="134"/>
      <c r="E109" s="135" t="s">
        <v>126</v>
      </c>
      <c r="F109" s="135"/>
      <c r="G109" s="135"/>
      <c r="H109" s="135"/>
      <c r="I109" s="135"/>
      <c r="J109" s="134"/>
      <c r="K109" s="135" t="s">
        <v>127</v>
      </c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'SO 03 - Tůň T3'!J32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89</v>
      </c>
      <c r="AR109" s="73"/>
      <c r="AS109" s="138">
        <v>0</v>
      </c>
      <c r="AT109" s="139">
        <f>ROUND(SUM(AV109:AW109),2)</f>
        <v>0</v>
      </c>
      <c r="AU109" s="140">
        <f>'SO 03 - Tůň T3'!P125</f>
        <v>0</v>
      </c>
      <c r="AV109" s="139">
        <f>'SO 03 - Tůň T3'!J35</f>
        <v>0</v>
      </c>
      <c r="AW109" s="139">
        <f>'SO 03 - Tůň T3'!J36</f>
        <v>0</v>
      </c>
      <c r="AX109" s="139">
        <f>'SO 03 - Tůň T3'!J37</f>
        <v>0</v>
      </c>
      <c r="AY109" s="139">
        <f>'SO 03 - Tůň T3'!J38</f>
        <v>0</v>
      </c>
      <c r="AZ109" s="139">
        <f>'SO 03 - Tůň T3'!F35</f>
        <v>0</v>
      </c>
      <c r="BA109" s="139">
        <f>'SO 03 - Tůň T3'!F36</f>
        <v>0</v>
      </c>
      <c r="BB109" s="139">
        <f>'SO 03 - Tůň T3'!F37</f>
        <v>0</v>
      </c>
      <c r="BC109" s="139">
        <f>'SO 03 - Tůň T3'!F38</f>
        <v>0</v>
      </c>
      <c r="BD109" s="141">
        <f>'SO 03 - Tůň T3'!F39</f>
        <v>0</v>
      </c>
      <c r="BE109" s="4"/>
      <c r="BT109" s="142" t="s">
        <v>85</v>
      </c>
      <c r="BV109" s="142" t="s">
        <v>78</v>
      </c>
      <c r="BW109" s="142" t="s">
        <v>128</v>
      </c>
      <c r="BX109" s="142" t="s">
        <v>119</v>
      </c>
      <c r="CL109" s="142" t="s">
        <v>1</v>
      </c>
    </row>
    <row r="110" s="4" customFormat="1" ht="14.4" customHeight="1">
      <c r="A110" s="133" t="s">
        <v>86</v>
      </c>
      <c r="B110" s="71"/>
      <c r="C110" s="134"/>
      <c r="D110" s="134"/>
      <c r="E110" s="135" t="s">
        <v>129</v>
      </c>
      <c r="F110" s="135"/>
      <c r="G110" s="135"/>
      <c r="H110" s="135"/>
      <c r="I110" s="135"/>
      <c r="J110" s="134"/>
      <c r="K110" s="135" t="s">
        <v>130</v>
      </c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6">
        <f>'SO 06 - Protierozní mez PEO2'!J32</f>
        <v>0</v>
      </c>
      <c r="AH110" s="134"/>
      <c r="AI110" s="134"/>
      <c r="AJ110" s="134"/>
      <c r="AK110" s="134"/>
      <c r="AL110" s="134"/>
      <c r="AM110" s="134"/>
      <c r="AN110" s="136">
        <f>SUM(AG110,AT110)</f>
        <v>0</v>
      </c>
      <c r="AO110" s="134"/>
      <c r="AP110" s="134"/>
      <c r="AQ110" s="137" t="s">
        <v>89</v>
      </c>
      <c r="AR110" s="73"/>
      <c r="AS110" s="138">
        <v>0</v>
      </c>
      <c r="AT110" s="139">
        <f>ROUND(SUM(AV110:AW110),2)</f>
        <v>0</v>
      </c>
      <c r="AU110" s="140">
        <f>'SO 06 - Protierozní mez PEO2'!P129</f>
        <v>0</v>
      </c>
      <c r="AV110" s="139">
        <f>'SO 06 - Protierozní mez PEO2'!J35</f>
        <v>0</v>
      </c>
      <c r="AW110" s="139">
        <f>'SO 06 - Protierozní mez PEO2'!J36</f>
        <v>0</v>
      </c>
      <c r="AX110" s="139">
        <f>'SO 06 - Protierozní mez PEO2'!J37</f>
        <v>0</v>
      </c>
      <c r="AY110" s="139">
        <f>'SO 06 - Protierozní mez PEO2'!J38</f>
        <v>0</v>
      </c>
      <c r="AZ110" s="139">
        <f>'SO 06 - Protierozní mez PEO2'!F35</f>
        <v>0</v>
      </c>
      <c r="BA110" s="139">
        <f>'SO 06 - Protierozní mez PEO2'!F36</f>
        <v>0</v>
      </c>
      <c r="BB110" s="139">
        <f>'SO 06 - Protierozní mez PEO2'!F37</f>
        <v>0</v>
      </c>
      <c r="BC110" s="139">
        <f>'SO 06 - Protierozní mez PEO2'!F38</f>
        <v>0</v>
      </c>
      <c r="BD110" s="141">
        <f>'SO 06 - Protierozní mez PEO2'!F39</f>
        <v>0</v>
      </c>
      <c r="BE110" s="4"/>
      <c r="BT110" s="142" t="s">
        <v>85</v>
      </c>
      <c r="BV110" s="142" t="s">
        <v>78</v>
      </c>
      <c r="BW110" s="142" t="s">
        <v>131</v>
      </c>
      <c r="BX110" s="142" t="s">
        <v>119</v>
      </c>
      <c r="CL110" s="142" t="s">
        <v>1</v>
      </c>
    </row>
    <row r="111" s="4" customFormat="1" ht="14.4" customHeight="1">
      <c r="A111" s="133" t="s">
        <v>86</v>
      </c>
      <c r="B111" s="71"/>
      <c r="C111" s="134"/>
      <c r="D111" s="134"/>
      <c r="E111" s="135" t="s">
        <v>132</v>
      </c>
      <c r="F111" s="135"/>
      <c r="G111" s="135"/>
      <c r="H111" s="135"/>
      <c r="I111" s="135"/>
      <c r="J111" s="134"/>
      <c r="K111" s="135" t="s">
        <v>133</v>
      </c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6">
        <f>'SO 12 - Záchytný průleh Z...'!J32</f>
        <v>0</v>
      </c>
      <c r="AH111" s="134"/>
      <c r="AI111" s="134"/>
      <c r="AJ111" s="134"/>
      <c r="AK111" s="134"/>
      <c r="AL111" s="134"/>
      <c r="AM111" s="134"/>
      <c r="AN111" s="136">
        <f>SUM(AG111,AT111)</f>
        <v>0</v>
      </c>
      <c r="AO111" s="134"/>
      <c r="AP111" s="134"/>
      <c r="AQ111" s="137" t="s">
        <v>89</v>
      </c>
      <c r="AR111" s="73"/>
      <c r="AS111" s="138">
        <v>0</v>
      </c>
      <c r="AT111" s="139">
        <f>ROUND(SUM(AV111:AW111),2)</f>
        <v>0</v>
      </c>
      <c r="AU111" s="140">
        <f>'SO 12 - Záchytný průleh Z...'!P132</f>
        <v>0</v>
      </c>
      <c r="AV111" s="139">
        <f>'SO 12 - Záchytný průleh Z...'!J35</f>
        <v>0</v>
      </c>
      <c r="AW111" s="139">
        <f>'SO 12 - Záchytný průleh Z...'!J36</f>
        <v>0</v>
      </c>
      <c r="AX111" s="139">
        <f>'SO 12 - Záchytný průleh Z...'!J37</f>
        <v>0</v>
      </c>
      <c r="AY111" s="139">
        <f>'SO 12 - Záchytný průleh Z...'!J38</f>
        <v>0</v>
      </c>
      <c r="AZ111" s="139">
        <f>'SO 12 - Záchytný průleh Z...'!F35</f>
        <v>0</v>
      </c>
      <c r="BA111" s="139">
        <f>'SO 12 - Záchytný průleh Z...'!F36</f>
        <v>0</v>
      </c>
      <c r="BB111" s="139">
        <f>'SO 12 - Záchytný průleh Z...'!F37</f>
        <v>0</v>
      </c>
      <c r="BC111" s="139">
        <f>'SO 12 - Záchytný průleh Z...'!F38</f>
        <v>0</v>
      </c>
      <c r="BD111" s="141">
        <f>'SO 12 - Záchytný průleh Z...'!F39</f>
        <v>0</v>
      </c>
      <c r="BE111" s="4"/>
      <c r="BT111" s="142" t="s">
        <v>85</v>
      </c>
      <c r="BV111" s="142" t="s">
        <v>78</v>
      </c>
      <c r="BW111" s="142" t="s">
        <v>134</v>
      </c>
      <c r="BX111" s="142" t="s">
        <v>119</v>
      </c>
      <c r="CL111" s="142" t="s">
        <v>1</v>
      </c>
    </row>
    <row r="112" s="4" customFormat="1" ht="14.4" customHeight="1">
      <c r="A112" s="133" t="s">
        <v>86</v>
      </c>
      <c r="B112" s="71"/>
      <c r="C112" s="134"/>
      <c r="D112" s="134"/>
      <c r="E112" s="135" t="s">
        <v>135</v>
      </c>
      <c r="F112" s="135"/>
      <c r="G112" s="135"/>
      <c r="H112" s="135"/>
      <c r="I112" s="135"/>
      <c r="J112" s="134"/>
      <c r="K112" s="135" t="s">
        <v>136</v>
      </c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6">
        <f>'SO 13 - Svodný průleh SPRU1'!J32</f>
        <v>0</v>
      </c>
      <c r="AH112" s="134"/>
      <c r="AI112" s="134"/>
      <c r="AJ112" s="134"/>
      <c r="AK112" s="134"/>
      <c r="AL112" s="134"/>
      <c r="AM112" s="134"/>
      <c r="AN112" s="136">
        <f>SUM(AG112,AT112)</f>
        <v>0</v>
      </c>
      <c r="AO112" s="134"/>
      <c r="AP112" s="134"/>
      <c r="AQ112" s="137" t="s">
        <v>89</v>
      </c>
      <c r="AR112" s="73"/>
      <c r="AS112" s="138">
        <v>0</v>
      </c>
      <c r="AT112" s="139">
        <f>ROUND(SUM(AV112:AW112),2)</f>
        <v>0</v>
      </c>
      <c r="AU112" s="140">
        <f>'SO 13 - Svodný průleh SPRU1'!P125</f>
        <v>0</v>
      </c>
      <c r="AV112" s="139">
        <f>'SO 13 - Svodný průleh SPRU1'!J35</f>
        <v>0</v>
      </c>
      <c r="AW112" s="139">
        <f>'SO 13 - Svodný průleh SPRU1'!J36</f>
        <v>0</v>
      </c>
      <c r="AX112" s="139">
        <f>'SO 13 - Svodný průleh SPRU1'!J37</f>
        <v>0</v>
      </c>
      <c r="AY112" s="139">
        <f>'SO 13 - Svodný průleh SPRU1'!J38</f>
        <v>0</v>
      </c>
      <c r="AZ112" s="139">
        <f>'SO 13 - Svodný průleh SPRU1'!F35</f>
        <v>0</v>
      </c>
      <c r="BA112" s="139">
        <f>'SO 13 - Svodný průleh SPRU1'!F36</f>
        <v>0</v>
      </c>
      <c r="BB112" s="139">
        <f>'SO 13 - Svodný průleh SPRU1'!F37</f>
        <v>0</v>
      </c>
      <c r="BC112" s="139">
        <f>'SO 13 - Svodný průleh SPRU1'!F38</f>
        <v>0</v>
      </c>
      <c r="BD112" s="141">
        <f>'SO 13 - Svodný průleh SPRU1'!F39</f>
        <v>0</v>
      </c>
      <c r="BE112" s="4"/>
      <c r="BT112" s="142" t="s">
        <v>85</v>
      </c>
      <c r="BV112" s="142" t="s">
        <v>78</v>
      </c>
      <c r="BW112" s="142" t="s">
        <v>137</v>
      </c>
      <c r="BX112" s="142" t="s">
        <v>119</v>
      </c>
      <c r="CL112" s="142" t="s">
        <v>1</v>
      </c>
    </row>
    <row r="113" s="4" customFormat="1" ht="24" customHeight="1">
      <c r="A113" s="133" t="s">
        <v>86</v>
      </c>
      <c r="B113" s="71"/>
      <c r="C113" s="134"/>
      <c r="D113" s="134"/>
      <c r="E113" s="135" t="s">
        <v>138</v>
      </c>
      <c r="F113" s="135"/>
      <c r="G113" s="135"/>
      <c r="H113" s="135"/>
      <c r="I113" s="135"/>
      <c r="J113" s="134"/>
      <c r="K113" s="135" t="s">
        <v>139</v>
      </c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6">
        <f>'VRN SO 01,02 - Vedlejší r...'!J32</f>
        <v>0</v>
      </c>
      <c r="AH113" s="134"/>
      <c r="AI113" s="134"/>
      <c r="AJ113" s="134"/>
      <c r="AK113" s="134"/>
      <c r="AL113" s="134"/>
      <c r="AM113" s="134"/>
      <c r="AN113" s="136">
        <f>SUM(AG113,AT113)</f>
        <v>0</v>
      </c>
      <c r="AO113" s="134"/>
      <c r="AP113" s="134"/>
      <c r="AQ113" s="137" t="s">
        <v>89</v>
      </c>
      <c r="AR113" s="73"/>
      <c r="AS113" s="138">
        <v>0</v>
      </c>
      <c r="AT113" s="139">
        <f>ROUND(SUM(AV113:AW113),2)</f>
        <v>0</v>
      </c>
      <c r="AU113" s="140">
        <f>'VRN SO 01,02 - Vedlejší r...'!P125</f>
        <v>0</v>
      </c>
      <c r="AV113" s="139">
        <f>'VRN SO 01,02 - Vedlejší r...'!J35</f>
        <v>0</v>
      </c>
      <c r="AW113" s="139">
        <f>'VRN SO 01,02 - Vedlejší r...'!J36</f>
        <v>0</v>
      </c>
      <c r="AX113" s="139">
        <f>'VRN SO 01,02 - Vedlejší r...'!J37</f>
        <v>0</v>
      </c>
      <c r="AY113" s="139">
        <f>'VRN SO 01,02 - Vedlejší r...'!J38</f>
        <v>0</v>
      </c>
      <c r="AZ113" s="139">
        <f>'VRN SO 01,02 - Vedlejší r...'!F35</f>
        <v>0</v>
      </c>
      <c r="BA113" s="139">
        <f>'VRN SO 01,02 - Vedlejší r...'!F36</f>
        <v>0</v>
      </c>
      <c r="BB113" s="139">
        <f>'VRN SO 01,02 - Vedlejší r...'!F37</f>
        <v>0</v>
      </c>
      <c r="BC113" s="139">
        <f>'VRN SO 01,02 - Vedlejší r...'!F38</f>
        <v>0</v>
      </c>
      <c r="BD113" s="141">
        <f>'VRN SO 01,02 - Vedlejší r...'!F39</f>
        <v>0</v>
      </c>
      <c r="BE113" s="4"/>
      <c r="BT113" s="142" t="s">
        <v>85</v>
      </c>
      <c r="BV113" s="142" t="s">
        <v>78</v>
      </c>
      <c r="BW113" s="142" t="s">
        <v>140</v>
      </c>
      <c r="BX113" s="142" t="s">
        <v>119</v>
      </c>
      <c r="CL113" s="142" t="s">
        <v>1</v>
      </c>
    </row>
    <row r="114" s="4" customFormat="1" ht="24" customHeight="1">
      <c r="A114" s="133" t="s">
        <v>86</v>
      </c>
      <c r="B114" s="71"/>
      <c r="C114" s="134"/>
      <c r="D114" s="134"/>
      <c r="E114" s="135" t="s">
        <v>141</v>
      </c>
      <c r="F114" s="135"/>
      <c r="G114" s="135"/>
      <c r="H114" s="135"/>
      <c r="I114" s="135"/>
      <c r="J114" s="134"/>
      <c r="K114" s="135" t="s">
        <v>142</v>
      </c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6">
        <f>'VRN SO 03 - Vedlejší rozp...'!J32</f>
        <v>0</v>
      </c>
      <c r="AH114" s="134"/>
      <c r="AI114" s="134"/>
      <c r="AJ114" s="134"/>
      <c r="AK114" s="134"/>
      <c r="AL114" s="134"/>
      <c r="AM114" s="134"/>
      <c r="AN114" s="136">
        <f>SUM(AG114,AT114)</f>
        <v>0</v>
      </c>
      <c r="AO114" s="134"/>
      <c r="AP114" s="134"/>
      <c r="AQ114" s="137" t="s">
        <v>89</v>
      </c>
      <c r="AR114" s="73"/>
      <c r="AS114" s="144">
        <v>0</v>
      </c>
      <c r="AT114" s="145">
        <f>ROUND(SUM(AV114:AW114),2)</f>
        <v>0</v>
      </c>
      <c r="AU114" s="146">
        <f>'VRN SO 03 - Vedlejší rozp...'!P125</f>
        <v>0</v>
      </c>
      <c r="AV114" s="145">
        <f>'VRN SO 03 - Vedlejší rozp...'!J35</f>
        <v>0</v>
      </c>
      <c r="AW114" s="145">
        <f>'VRN SO 03 - Vedlejší rozp...'!J36</f>
        <v>0</v>
      </c>
      <c r="AX114" s="145">
        <f>'VRN SO 03 - Vedlejší rozp...'!J37</f>
        <v>0</v>
      </c>
      <c r="AY114" s="145">
        <f>'VRN SO 03 - Vedlejší rozp...'!J38</f>
        <v>0</v>
      </c>
      <c r="AZ114" s="145">
        <f>'VRN SO 03 - Vedlejší rozp...'!F35</f>
        <v>0</v>
      </c>
      <c r="BA114" s="145">
        <f>'VRN SO 03 - Vedlejší rozp...'!F36</f>
        <v>0</v>
      </c>
      <c r="BB114" s="145">
        <f>'VRN SO 03 - Vedlejší rozp...'!F37</f>
        <v>0</v>
      </c>
      <c r="BC114" s="145">
        <f>'VRN SO 03 - Vedlejší rozp...'!F38</f>
        <v>0</v>
      </c>
      <c r="BD114" s="147">
        <f>'VRN SO 03 - Vedlejší rozp...'!F39</f>
        <v>0</v>
      </c>
      <c r="BE114" s="4"/>
      <c r="BT114" s="142" t="s">
        <v>85</v>
      </c>
      <c r="BV114" s="142" t="s">
        <v>78</v>
      </c>
      <c r="BW114" s="142" t="s">
        <v>143</v>
      </c>
      <c r="BX114" s="142" t="s">
        <v>119</v>
      </c>
      <c r="CL114" s="142" t="s">
        <v>1</v>
      </c>
    </row>
    <row r="115" s="2" customFormat="1" ht="30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5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</row>
    <row r="116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45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</row>
  </sheetData>
  <sheetProtection sheet="1" formatColumns="0" formatRows="0" objects="1" scenarios="1" spinCount="100000" saltValue="CsTlDKFiNv4oyI3KBGLT+YdtL1mfAuUmn/DjcuTr/QKaCJYI43WSoC1YhPGR4QlV66l0hV8pRxdnGtfwEtgoHA==" hashValue="hWADsuchMaVrh+UnIzE0LaiSN5YLc7LYSY2zGAF1+9LZRp9xCnIJCyq6oLW7KO8ASzZU9k+ivuHkpdfux8PizA==" algorithmName="SHA-512" password="CC35"/>
  <mergeCells count="118">
    <mergeCell ref="C92:G92"/>
    <mergeCell ref="D95:H95"/>
    <mergeCell ref="E98:I98"/>
    <mergeCell ref="E99:I99"/>
    <mergeCell ref="E97:I97"/>
    <mergeCell ref="E96:I96"/>
    <mergeCell ref="E104:I104"/>
    <mergeCell ref="F103:J103"/>
    <mergeCell ref="F102:J102"/>
    <mergeCell ref="F101:J101"/>
    <mergeCell ref="F100:J100"/>
    <mergeCell ref="I92:AF92"/>
    <mergeCell ref="J95:AF95"/>
    <mergeCell ref="K96:AF96"/>
    <mergeCell ref="K99:AF99"/>
    <mergeCell ref="K104:AF104"/>
    <mergeCell ref="K98:AF98"/>
    <mergeCell ref="K97:AF97"/>
    <mergeCell ref="L103:AF103"/>
    <mergeCell ref="L102:AF102"/>
    <mergeCell ref="L101:AF101"/>
    <mergeCell ref="L100:AF100"/>
    <mergeCell ref="L85:AO85"/>
    <mergeCell ref="E105:I105"/>
    <mergeCell ref="K105:AF105"/>
    <mergeCell ref="D106:H106"/>
    <mergeCell ref="J106:AF106"/>
    <mergeCell ref="E107:I107"/>
    <mergeCell ref="K107:AF107"/>
    <mergeCell ref="E108:I108"/>
    <mergeCell ref="K108:AF108"/>
    <mergeCell ref="E109:I109"/>
    <mergeCell ref="K109:AF109"/>
    <mergeCell ref="E110:I110"/>
    <mergeCell ref="K110:AF110"/>
    <mergeCell ref="E111:I111"/>
    <mergeCell ref="K111:AF111"/>
    <mergeCell ref="E112:I112"/>
    <mergeCell ref="K112:AF112"/>
    <mergeCell ref="E113:I113"/>
    <mergeCell ref="K113:AF113"/>
    <mergeCell ref="E114:I114"/>
    <mergeCell ref="K114:AF114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98:AM98"/>
    <mergeCell ref="AG104:AM104"/>
    <mergeCell ref="AG103:AM103"/>
    <mergeCell ref="AG99:AM99"/>
    <mergeCell ref="AG92:AM92"/>
    <mergeCell ref="AG102:AM102"/>
    <mergeCell ref="AG95:AM95"/>
    <mergeCell ref="AG97:AM97"/>
    <mergeCell ref="AG96:AM96"/>
    <mergeCell ref="AG100:AM100"/>
    <mergeCell ref="AG101:AM101"/>
    <mergeCell ref="AM90:AP90"/>
    <mergeCell ref="AM87:AN87"/>
    <mergeCell ref="AM89:AP89"/>
    <mergeCell ref="AN100:AP100"/>
    <mergeCell ref="AN95:AP95"/>
    <mergeCell ref="AN102:AP102"/>
    <mergeCell ref="AN99:AP99"/>
    <mergeCell ref="AN103:AP103"/>
    <mergeCell ref="AN98:AP98"/>
    <mergeCell ref="AN92:AP92"/>
    <mergeCell ref="AN97:AP97"/>
    <mergeCell ref="AN104:AP104"/>
    <mergeCell ref="AN96:AP96"/>
    <mergeCell ref="AN101:AP101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N114:AP114"/>
    <mergeCell ref="AG114:AM114"/>
    <mergeCell ref="AN94:AP94"/>
  </mergeCells>
  <hyperlinks>
    <hyperlink ref="A96" location="'SO 101 - Polní cesta C11'!C2" display="/"/>
    <hyperlink ref="A97" location="'SO 102 - Hlavní polní ces...'!C2" display="/"/>
    <hyperlink ref="A98" location="'SO 107 - Hlavní polní ces...'!C2" display="/"/>
    <hyperlink ref="A100" location="'SO 802 - Doprovodná zeleň...'!C2" display="/"/>
    <hyperlink ref="A101" location="'SO 802.1 - Následná péče ...'!C2" display="/"/>
    <hyperlink ref="A102" location="'SO 802.2 - Následná péče ...'!C2" display="/"/>
    <hyperlink ref="A103" location="'SO 802.3 - Následná péče ...'!C2" display="/"/>
    <hyperlink ref="A104" location="'VRN SO 107, 802, 12, - Ve...'!C2" display="/"/>
    <hyperlink ref="A105" location="'VRN SO 101,102,06 - Vedle...'!C2" display="/"/>
    <hyperlink ref="A107" location="'SO 01 - Tůň T1'!C2" display="/"/>
    <hyperlink ref="A108" location="'SO 02 - Tůň T2'!C2" display="/"/>
    <hyperlink ref="A109" location="'SO 03 - Tůň T3'!C2" display="/"/>
    <hyperlink ref="A110" location="'SO 06 - Protierozní mez PEO2'!C2" display="/"/>
    <hyperlink ref="A111" location="'SO 12 - Záchytný průleh Z...'!C2" display="/"/>
    <hyperlink ref="A112" location="'SO 13 - Svodný průleh SPRU1'!C2" display="/"/>
    <hyperlink ref="A113" location="'VRN SO 01,02 - Vedlejší r...'!C2" display="/"/>
    <hyperlink ref="A114" location="'VRN SO 03 - Vedlejší rozp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144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4.4" customHeight="1">
      <c r="B7" s="21"/>
      <c r="E7" s="153" t="str">
        <f>'Rekapitulace stavby'!K6</f>
        <v>Realizace SZ Budišovsko</v>
      </c>
      <c r="F7" s="152"/>
      <c r="G7" s="152"/>
      <c r="H7" s="152"/>
      <c r="L7" s="21"/>
    </row>
    <row r="8" s="1" customFormat="1" ht="12" customHeight="1">
      <c r="B8" s="21"/>
      <c r="D8" s="152" t="s">
        <v>145</v>
      </c>
      <c r="L8" s="21"/>
    </row>
    <row r="9" s="2" customFormat="1" ht="14.4" customHeight="1">
      <c r="A9" s="39"/>
      <c r="B9" s="45"/>
      <c r="C9" s="39"/>
      <c r="D9" s="39"/>
      <c r="E9" s="153" t="s">
        <v>146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5.6" customHeight="1">
      <c r="A11" s="39"/>
      <c r="B11" s="45"/>
      <c r="C11" s="39"/>
      <c r="D11" s="39"/>
      <c r="E11" s="154" t="s">
        <v>148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1. 4. 2021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34</v>
      </c>
      <c r="E25" s="39"/>
      <c r="F25" s="39"/>
      <c r="G25" s="39"/>
      <c r="H25" s="39"/>
      <c r="I25" s="152" t="s">
        <v>25</v>
      </c>
      <c r="J25" s="142" t="s">
        <v>31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32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.4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ROUND((SUM(BE129:BE407)),  2)</f>
        <v>0</v>
      </c>
      <c r="G35" s="39"/>
      <c r="H35" s="39"/>
      <c r="I35" s="166">
        <v>0.20999999999999999</v>
      </c>
      <c r="J35" s="165">
        <f>ROUND(((SUM(BE129:BE407))*I35),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ROUND((SUM(BF129:BF407)),  2)</f>
        <v>0</v>
      </c>
      <c r="G36" s="39"/>
      <c r="H36" s="39"/>
      <c r="I36" s="166">
        <v>0.14999999999999999</v>
      </c>
      <c r="J36" s="165">
        <f>ROUND(((SUM(BF129:BF407))*I36),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ROUND((SUM(BG129:BG407)),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ROUND((SUM(BH129:BH407)),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ROUND((SUM(BI129:BI407)),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85" t="str">
        <f>E7</f>
        <v>Realizace SZ Budišovsko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85" t="s">
        <v>146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6" customHeight="1">
      <c r="A89" s="39"/>
      <c r="B89" s="40"/>
      <c r="C89" s="41"/>
      <c r="D89" s="41"/>
      <c r="E89" s="77" t="str">
        <f>E11</f>
        <v>SO 101 - Polní cesta C11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Budišov n./B., Podlesí n./O., Staré Oldřůvky</v>
      </c>
      <c r="G91" s="41"/>
      <c r="H91" s="41"/>
      <c r="I91" s="33" t="s">
        <v>22</v>
      </c>
      <c r="J91" s="80" t="str">
        <f>IF(J14="","",J14)</f>
        <v>1. 4. 2021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55.2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AGPOL s.r.o., Jungmannova 153/12, 77900 Olomouc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55.2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>AGPOL s.r.o., Jungmannova 153/12, 77900 Olomouc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150</v>
      </c>
      <c r="D96" s="187"/>
      <c r="E96" s="187"/>
      <c r="F96" s="187"/>
      <c r="G96" s="187"/>
      <c r="H96" s="187"/>
      <c r="I96" s="187"/>
      <c r="J96" s="188" t="s">
        <v>151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152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153</v>
      </c>
    </row>
    <row r="99" s="9" customFormat="1" ht="24.96" customHeight="1">
      <c r="A99" s="9"/>
      <c r="B99" s="190"/>
      <c r="C99" s="191"/>
      <c r="D99" s="192" t="s">
        <v>154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155</v>
      </c>
      <c r="E100" s="198"/>
      <c r="F100" s="198"/>
      <c r="G100" s="198"/>
      <c r="H100" s="198"/>
      <c r="I100" s="198"/>
      <c r="J100" s="199">
        <f>J131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156</v>
      </c>
      <c r="E101" s="198"/>
      <c r="F101" s="198"/>
      <c r="G101" s="198"/>
      <c r="H101" s="198"/>
      <c r="I101" s="198"/>
      <c r="J101" s="199">
        <f>J218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157</v>
      </c>
      <c r="E102" s="198"/>
      <c r="F102" s="198"/>
      <c r="G102" s="198"/>
      <c r="H102" s="198"/>
      <c r="I102" s="198"/>
      <c r="J102" s="199">
        <f>J235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158</v>
      </c>
      <c r="E103" s="198"/>
      <c r="F103" s="198"/>
      <c r="G103" s="198"/>
      <c r="H103" s="198"/>
      <c r="I103" s="198"/>
      <c r="J103" s="199">
        <f>J302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159</v>
      </c>
      <c r="E104" s="198"/>
      <c r="F104" s="198"/>
      <c r="G104" s="198"/>
      <c r="H104" s="198"/>
      <c r="I104" s="198"/>
      <c r="J104" s="199">
        <f>J348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160</v>
      </c>
      <c r="E105" s="198"/>
      <c r="F105" s="198"/>
      <c r="G105" s="198"/>
      <c r="H105" s="198"/>
      <c r="I105" s="198"/>
      <c r="J105" s="199">
        <f>J354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161</v>
      </c>
      <c r="E106" s="198"/>
      <c r="F106" s="198"/>
      <c r="G106" s="198"/>
      <c r="H106" s="198"/>
      <c r="I106" s="198"/>
      <c r="J106" s="199">
        <f>J386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162</v>
      </c>
      <c r="E107" s="198"/>
      <c r="F107" s="198"/>
      <c r="G107" s="198"/>
      <c r="H107" s="198"/>
      <c r="I107" s="198"/>
      <c r="J107" s="199">
        <f>J405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163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4.4" customHeight="1">
      <c r="A117" s="39"/>
      <c r="B117" s="40"/>
      <c r="C117" s="41"/>
      <c r="D117" s="41"/>
      <c r="E117" s="185" t="str">
        <f>E7</f>
        <v>Realizace SZ Budišovsko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145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4.4" customHeight="1">
      <c r="A119" s="39"/>
      <c r="B119" s="40"/>
      <c r="C119" s="41"/>
      <c r="D119" s="41"/>
      <c r="E119" s="185" t="s">
        <v>146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147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6" customHeight="1">
      <c r="A121" s="39"/>
      <c r="B121" s="40"/>
      <c r="C121" s="41"/>
      <c r="D121" s="41"/>
      <c r="E121" s="77" t="str">
        <f>E11</f>
        <v>SO 101 - Polní cesta C11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Budišov n./B., Podlesí n./O., Staré Oldřůvky</v>
      </c>
      <c r="G123" s="41"/>
      <c r="H123" s="41"/>
      <c r="I123" s="33" t="s">
        <v>22</v>
      </c>
      <c r="J123" s="80" t="str">
        <f>IF(J14="","",J14)</f>
        <v>1. 4. 2021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55.2" customHeight="1">
      <c r="A125" s="39"/>
      <c r="B125" s="40"/>
      <c r="C125" s="33" t="s">
        <v>24</v>
      </c>
      <c r="D125" s="41"/>
      <c r="E125" s="41"/>
      <c r="F125" s="28" t="str">
        <f>E17</f>
        <v xml:space="preserve"> </v>
      </c>
      <c r="G125" s="41"/>
      <c r="H125" s="41"/>
      <c r="I125" s="33" t="s">
        <v>30</v>
      </c>
      <c r="J125" s="37" t="str">
        <f>E23</f>
        <v>AGPOL s.r.o., Jungmannova 153/12, 77900 Olomouc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55.2" customHeight="1">
      <c r="A126" s="39"/>
      <c r="B126" s="40"/>
      <c r="C126" s="33" t="s">
        <v>28</v>
      </c>
      <c r="D126" s="41"/>
      <c r="E126" s="41"/>
      <c r="F126" s="28" t="str">
        <f>IF(E20="","",E20)</f>
        <v>Vyplň údaj</v>
      </c>
      <c r="G126" s="41"/>
      <c r="H126" s="41"/>
      <c r="I126" s="33" t="s">
        <v>34</v>
      </c>
      <c r="J126" s="37" t="str">
        <f>E26</f>
        <v>AGPOL s.r.o., Jungmannova 153/12, 77900 Olomouc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164</v>
      </c>
      <c r="D128" s="204" t="s">
        <v>61</v>
      </c>
      <c r="E128" s="204" t="s">
        <v>57</v>
      </c>
      <c r="F128" s="204" t="s">
        <v>58</v>
      </c>
      <c r="G128" s="204" t="s">
        <v>165</v>
      </c>
      <c r="H128" s="204" t="s">
        <v>166</v>
      </c>
      <c r="I128" s="204" t="s">
        <v>167</v>
      </c>
      <c r="J128" s="204" t="s">
        <v>151</v>
      </c>
      <c r="K128" s="205" t="s">
        <v>168</v>
      </c>
      <c r="L128" s="206"/>
      <c r="M128" s="101" t="s">
        <v>1</v>
      </c>
      <c r="N128" s="102" t="s">
        <v>40</v>
      </c>
      <c r="O128" s="102" t="s">
        <v>169</v>
      </c>
      <c r="P128" s="102" t="s">
        <v>170</v>
      </c>
      <c r="Q128" s="102" t="s">
        <v>171</v>
      </c>
      <c r="R128" s="102" t="s">
        <v>172</v>
      </c>
      <c r="S128" s="102" t="s">
        <v>173</v>
      </c>
      <c r="T128" s="103" t="s">
        <v>174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175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</f>
        <v>0</v>
      </c>
      <c r="Q129" s="105"/>
      <c r="R129" s="209">
        <f>R130</f>
        <v>284.06674424000005</v>
      </c>
      <c r="S129" s="105"/>
      <c r="T129" s="210">
        <f>T130</f>
        <v>23.6325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153</v>
      </c>
      <c r="BK129" s="211">
        <f>BK130</f>
        <v>0</v>
      </c>
    </row>
    <row r="130" s="12" customFormat="1" ht="25.92" customHeight="1">
      <c r="A130" s="12"/>
      <c r="B130" s="212"/>
      <c r="C130" s="213"/>
      <c r="D130" s="214" t="s">
        <v>75</v>
      </c>
      <c r="E130" s="215" t="s">
        <v>176</v>
      </c>
      <c r="F130" s="215" t="s">
        <v>177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P131+P218+P235+P302+P348+P354+P386+P405</f>
        <v>0</v>
      </c>
      <c r="Q130" s="220"/>
      <c r="R130" s="221">
        <f>R131+R218+R235+R302+R348+R354+R386+R405</f>
        <v>284.06674424000005</v>
      </c>
      <c r="S130" s="220"/>
      <c r="T130" s="222">
        <f>T131+T218+T235+T302+T348+T354+T386+T405</f>
        <v>23.6325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76</v>
      </c>
      <c r="AY130" s="223" t="s">
        <v>178</v>
      </c>
      <c r="BK130" s="225">
        <f>BK131+BK218+BK235+BK302+BK348+BK354+BK386+BK405</f>
        <v>0</v>
      </c>
    </row>
    <row r="131" s="12" customFormat="1" ht="22.8" customHeight="1">
      <c r="A131" s="12"/>
      <c r="B131" s="212"/>
      <c r="C131" s="213"/>
      <c r="D131" s="214" t="s">
        <v>75</v>
      </c>
      <c r="E131" s="226" t="s">
        <v>83</v>
      </c>
      <c r="F131" s="226" t="s">
        <v>179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SUM(P132:P217)</f>
        <v>0</v>
      </c>
      <c r="Q131" s="220"/>
      <c r="R131" s="221">
        <f>SUM(R132:R217)</f>
        <v>0</v>
      </c>
      <c r="S131" s="220"/>
      <c r="T131" s="222">
        <f>SUM(T132:T217)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83</v>
      </c>
      <c r="AY131" s="223" t="s">
        <v>178</v>
      </c>
      <c r="BK131" s="225">
        <f>SUM(BK132:BK217)</f>
        <v>0</v>
      </c>
    </row>
    <row r="132" s="2" customFormat="1">
      <c r="A132" s="39"/>
      <c r="B132" s="40"/>
      <c r="C132" s="228" t="s">
        <v>83</v>
      </c>
      <c r="D132" s="228" t="s">
        <v>180</v>
      </c>
      <c r="E132" s="229" t="s">
        <v>181</v>
      </c>
      <c r="F132" s="230" t="s">
        <v>182</v>
      </c>
      <c r="G132" s="231" t="s">
        <v>183</v>
      </c>
      <c r="H132" s="232">
        <v>422.94</v>
      </c>
      <c r="I132" s="233"/>
      <c r="J132" s="234">
        <f>ROUND(I132*H132,2)</f>
        <v>0</v>
      </c>
      <c r="K132" s="230" t="s">
        <v>184</v>
      </c>
      <c r="L132" s="45"/>
      <c r="M132" s="235" t="s">
        <v>1</v>
      </c>
      <c r="N132" s="236" t="s">
        <v>41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185</v>
      </c>
      <c r="AT132" s="239" t="s">
        <v>180</v>
      </c>
      <c r="AU132" s="239" t="s">
        <v>85</v>
      </c>
      <c r="AY132" s="18" t="s">
        <v>178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83</v>
      </c>
      <c r="BK132" s="240">
        <f>ROUND(I132*H132,2)</f>
        <v>0</v>
      </c>
      <c r="BL132" s="18" t="s">
        <v>185</v>
      </c>
      <c r="BM132" s="239" t="s">
        <v>186</v>
      </c>
    </row>
    <row r="133" s="2" customFormat="1">
      <c r="A133" s="39"/>
      <c r="B133" s="40"/>
      <c r="C133" s="41"/>
      <c r="D133" s="241" t="s">
        <v>187</v>
      </c>
      <c r="E133" s="41"/>
      <c r="F133" s="242" t="s">
        <v>188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187</v>
      </c>
      <c r="AU133" s="18" t="s">
        <v>85</v>
      </c>
    </row>
    <row r="134" s="13" customFormat="1">
      <c r="A134" s="13"/>
      <c r="B134" s="246"/>
      <c r="C134" s="247"/>
      <c r="D134" s="241" t="s">
        <v>189</v>
      </c>
      <c r="E134" s="248" t="s">
        <v>1</v>
      </c>
      <c r="F134" s="249" t="s">
        <v>190</v>
      </c>
      <c r="G134" s="247"/>
      <c r="H134" s="248" t="s">
        <v>1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5" t="s">
        <v>189</v>
      </c>
      <c r="AU134" s="255" t="s">
        <v>85</v>
      </c>
      <c r="AV134" s="13" t="s">
        <v>83</v>
      </c>
      <c r="AW134" s="13" t="s">
        <v>33</v>
      </c>
      <c r="AX134" s="13" t="s">
        <v>76</v>
      </c>
      <c r="AY134" s="255" t="s">
        <v>178</v>
      </c>
    </row>
    <row r="135" s="13" customFormat="1">
      <c r="A135" s="13"/>
      <c r="B135" s="246"/>
      <c r="C135" s="247"/>
      <c r="D135" s="241" t="s">
        <v>189</v>
      </c>
      <c r="E135" s="248" t="s">
        <v>1</v>
      </c>
      <c r="F135" s="249" t="s">
        <v>191</v>
      </c>
      <c r="G135" s="247"/>
      <c r="H135" s="248" t="s">
        <v>1</v>
      </c>
      <c r="I135" s="250"/>
      <c r="J135" s="247"/>
      <c r="K135" s="247"/>
      <c r="L135" s="251"/>
      <c r="M135" s="252"/>
      <c r="N135" s="253"/>
      <c r="O135" s="253"/>
      <c r="P135" s="253"/>
      <c r="Q135" s="253"/>
      <c r="R135" s="253"/>
      <c r="S135" s="253"/>
      <c r="T135" s="25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5" t="s">
        <v>189</v>
      </c>
      <c r="AU135" s="255" t="s">
        <v>85</v>
      </c>
      <c r="AV135" s="13" t="s">
        <v>83</v>
      </c>
      <c r="AW135" s="13" t="s">
        <v>33</v>
      </c>
      <c r="AX135" s="13" t="s">
        <v>76</v>
      </c>
      <c r="AY135" s="255" t="s">
        <v>178</v>
      </c>
    </row>
    <row r="136" s="14" customFormat="1">
      <c r="A136" s="14"/>
      <c r="B136" s="256"/>
      <c r="C136" s="257"/>
      <c r="D136" s="241" t="s">
        <v>189</v>
      </c>
      <c r="E136" s="258" t="s">
        <v>1</v>
      </c>
      <c r="F136" s="259" t="s">
        <v>192</v>
      </c>
      <c r="G136" s="257"/>
      <c r="H136" s="260">
        <v>422.94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6" t="s">
        <v>189</v>
      </c>
      <c r="AU136" s="266" t="s">
        <v>85</v>
      </c>
      <c r="AV136" s="14" t="s">
        <v>85</v>
      </c>
      <c r="AW136" s="14" t="s">
        <v>33</v>
      </c>
      <c r="AX136" s="14" t="s">
        <v>76</v>
      </c>
      <c r="AY136" s="266" t="s">
        <v>178</v>
      </c>
    </row>
    <row r="137" s="15" customFormat="1">
      <c r="A137" s="15"/>
      <c r="B137" s="267"/>
      <c r="C137" s="268"/>
      <c r="D137" s="241" t="s">
        <v>189</v>
      </c>
      <c r="E137" s="269" t="s">
        <v>1</v>
      </c>
      <c r="F137" s="270" t="s">
        <v>193</v>
      </c>
      <c r="G137" s="268"/>
      <c r="H137" s="271">
        <v>422.94</v>
      </c>
      <c r="I137" s="272"/>
      <c r="J137" s="268"/>
      <c r="K137" s="268"/>
      <c r="L137" s="273"/>
      <c r="M137" s="274"/>
      <c r="N137" s="275"/>
      <c r="O137" s="275"/>
      <c r="P137" s="275"/>
      <c r="Q137" s="275"/>
      <c r="R137" s="275"/>
      <c r="S137" s="275"/>
      <c r="T137" s="276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7" t="s">
        <v>189</v>
      </c>
      <c r="AU137" s="277" t="s">
        <v>85</v>
      </c>
      <c r="AV137" s="15" t="s">
        <v>185</v>
      </c>
      <c r="AW137" s="15" t="s">
        <v>33</v>
      </c>
      <c r="AX137" s="15" t="s">
        <v>83</v>
      </c>
      <c r="AY137" s="277" t="s">
        <v>178</v>
      </c>
    </row>
    <row r="138" s="2" customFormat="1">
      <c r="A138" s="39"/>
      <c r="B138" s="40"/>
      <c r="C138" s="228" t="s">
        <v>85</v>
      </c>
      <c r="D138" s="228" t="s">
        <v>180</v>
      </c>
      <c r="E138" s="229" t="s">
        <v>194</v>
      </c>
      <c r="F138" s="230" t="s">
        <v>195</v>
      </c>
      <c r="G138" s="231" t="s">
        <v>183</v>
      </c>
      <c r="H138" s="232">
        <v>69.799999999999997</v>
      </c>
      <c r="I138" s="233"/>
      <c r="J138" s="234">
        <f>ROUND(I138*H138,2)</f>
        <v>0</v>
      </c>
      <c r="K138" s="230" t="s">
        <v>184</v>
      </c>
      <c r="L138" s="45"/>
      <c r="M138" s="235" t="s">
        <v>1</v>
      </c>
      <c r="N138" s="236" t="s">
        <v>41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185</v>
      </c>
      <c r="AT138" s="239" t="s">
        <v>180</v>
      </c>
      <c r="AU138" s="239" t="s">
        <v>85</v>
      </c>
      <c r="AY138" s="18" t="s">
        <v>178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83</v>
      </c>
      <c r="BK138" s="240">
        <f>ROUND(I138*H138,2)</f>
        <v>0</v>
      </c>
      <c r="BL138" s="18" t="s">
        <v>185</v>
      </c>
      <c r="BM138" s="239" t="s">
        <v>196</v>
      </c>
    </row>
    <row r="139" s="2" customFormat="1">
      <c r="A139" s="39"/>
      <c r="B139" s="40"/>
      <c r="C139" s="41"/>
      <c r="D139" s="241" t="s">
        <v>187</v>
      </c>
      <c r="E139" s="41"/>
      <c r="F139" s="242" t="s">
        <v>197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187</v>
      </c>
      <c r="AU139" s="18" t="s">
        <v>85</v>
      </c>
    </row>
    <row r="140" s="13" customFormat="1">
      <c r="A140" s="13"/>
      <c r="B140" s="246"/>
      <c r="C140" s="247"/>
      <c r="D140" s="241" t="s">
        <v>189</v>
      </c>
      <c r="E140" s="248" t="s">
        <v>1</v>
      </c>
      <c r="F140" s="249" t="s">
        <v>198</v>
      </c>
      <c r="G140" s="247"/>
      <c r="H140" s="248" t="s">
        <v>1</v>
      </c>
      <c r="I140" s="250"/>
      <c r="J140" s="247"/>
      <c r="K140" s="247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189</v>
      </c>
      <c r="AU140" s="255" t="s">
        <v>85</v>
      </c>
      <c r="AV140" s="13" t="s">
        <v>83</v>
      </c>
      <c r="AW140" s="13" t="s">
        <v>33</v>
      </c>
      <c r="AX140" s="13" t="s">
        <v>76</v>
      </c>
      <c r="AY140" s="255" t="s">
        <v>178</v>
      </c>
    </row>
    <row r="141" s="13" customFormat="1">
      <c r="A141" s="13"/>
      <c r="B141" s="246"/>
      <c r="C141" s="247"/>
      <c r="D141" s="241" t="s">
        <v>189</v>
      </c>
      <c r="E141" s="248" t="s">
        <v>1</v>
      </c>
      <c r="F141" s="249" t="s">
        <v>199</v>
      </c>
      <c r="G141" s="247"/>
      <c r="H141" s="248" t="s">
        <v>1</v>
      </c>
      <c r="I141" s="250"/>
      <c r="J141" s="247"/>
      <c r="K141" s="247"/>
      <c r="L141" s="251"/>
      <c r="M141" s="252"/>
      <c r="N141" s="253"/>
      <c r="O141" s="253"/>
      <c r="P141" s="253"/>
      <c r="Q141" s="253"/>
      <c r="R141" s="253"/>
      <c r="S141" s="253"/>
      <c r="T141" s="25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5" t="s">
        <v>189</v>
      </c>
      <c r="AU141" s="255" t="s">
        <v>85</v>
      </c>
      <c r="AV141" s="13" t="s">
        <v>83</v>
      </c>
      <c r="AW141" s="13" t="s">
        <v>33</v>
      </c>
      <c r="AX141" s="13" t="s">
        <v>76</v>
      </c>
      <c r="AY141" s="255" t="s">
        <v>178</v>
      </c>
    </row>
    <row r="142" s="14" customFormat="1">
      <c r="A142" s="14"/>
      <c r="B142" s="256"/>
      <c r="C142" s="257"/>
      <c r="D142" s="241" t="s">
        <v>189</v>
      </c>
      <c r="E142" s="258" t="s">
        <v>1</v>
      </c>
      <c r="F142" s="259" t="s">
        <v>200</v>
      </c>
      <c r="G142" s="257"/>
      <c r="H142" s="260">
        <v>62.100000000000001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6" t="s">
        <v>189</v>
      </c>
      <c r="AU142" s="266" t="s">
        <v>85</v>
      </c>
      <c r="AV142" s="14" t="s">
        <v>85</v>
      </c>
      <c r="AW142" s="14" t="s">
        <v>33</v>
      </c>
      <c r="AX142" s="14" t="s">
        <v>76</v>
      </c>
      <c r="AY142" s="266" t="s">
        <v>178</v>
      </c>
    </row>
    <row r="143" s="13" customFormat="1">
      <c r="A143" s="13"/>
      <c r="B143" s="246"/>
      <c r="C143" s="247"/>
      <c r="D143" s="241" t="s">
        <v>189</v>
      </c>
      <c r="E143" s="248" t="s">
        <v>1</v>
      </c>
      <c r="F143" s="249" t="s">
        <v>201</v>
      </c>
      <c r="G143" s="247"/>
      <c r="H143" s="248" t="s">
        <v>1</v>
      </c>
      <c r="I143" s="250"/>
      <c r="J143" s="247"/>
      <c r="K143" s="247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189</v>
      </c>
      <c r="AU143" s="255" t="s">
        <v>85</v>
      </c>
      <c r="AV143" s="13" t="s">
        <v>83</v>
      </c>
      <c r="AW143" s="13" t="s">
        <v>33</v>
      </c>
      <c r="AX143" s="13" t="s">
        <v>76</v>
      </c>
      <c r="AY143" s="255" t="s">
        <v>178</v>
      </c>
    </row>
    <row r="144" s="14" customFormat="1">
      <c r="A144" s="14"/>
      <c r="B144" s="256"/>
      <c r="C144" s="257"/>
      <c r="D144" s="241" t="s">
        <v>189</v>
      </c>
      <c r="E144" s="258" t="s">
        <v>1</v>
      </c>
      <c r="F144" s="259" t="s">
        <v>202</v>
      </c>
      <c r="G144" s="257"/>
      <c r="H144" s="260">
        <v>7.7000000000000002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189</v>
      </c>
      <c r="AU144" s="266" t="s">
        <v>85</v>
      </c>
      <c r="AV144" s="14" t="s">
        <v>85</v>
      </c>
      <c r="AW144" s="14" t="s">
        <v>33</v>
      </c>
      <c r="AX144" s="14" t="s">
        <v>76</v>
      </c>
      <c r="AY144" s="266" t="s">
        <v>178</v>
      </c>
    </row>
    <row r="145" s="15" customFormat="1">
      <c r="A145" s="15"/>
      <c r="B145" s="267"/>
      <c r="C145" s="268"/>
      <c r="D145" s="241" t="s">
        <v>189</v>
      </c>
      <c r="E145" s="269" t="s">
        <v>1</v>
      </c>
      <c r="F145" s="270" t="s">
        <v>193</v>
      </c>
      <c r="G145" s="268"/>
      <c r="H145" s="271">
        <v>69.799999999999997</v>
      </c>
      <c r="I145" s="272"/>
      <c r="J145" s="268"/>
      <c r="K145" s="268"/>
      <c r="L145" s="273"/>
      <c r="M145" s="274"/>
      <c r="N145" s="275"/>
      <c r="O145" s="275"/>
      <c r="P145" s="275"/>
      <c r="Q145" s="275"/>
      <c r="R145" s="275"/>
      <c r="S145" s="275"/>
      <c r="T145" s="27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7" t="s">
        <v>189</v>
      </c>
      <c r="AU145" s="277" t="s">
        <v>85</v>
      </c>
      <c r="AV145" s="15" t="s">
        <v>185</v>
      </c>
      <c r="AW145" s="15" t="s">
        <v>33</v>
      </c>
      <c r="AX145" s="15" t="s">
        <v>83</v>
      </c>
      <c r="AY145" s="277" t="s">
        <v>178</v>
      </c>
    </row>
    <row r="146" s="2" customFormat="1" ht="30" customHeight="1">
      <c r="A146" s="39"/>
      <c r="B146" s="40"/>
      <c r="C146" s="228" t="s">
        <v>100</v>
      </c>
      <c r="D146" s="228" t="s">
        <v>180</v>
      </c>
      <c r="E146" s="229" t="s">
        <v>203</v>
      </c>
      <c r="F146" s="230" t="s">
        <v>204</v>
      </c>
      <c r="G146" s="231" t="s">
        <v>183</v>
      </c>
      <c r="H146" s="232">
        <v>33.100999999999999</v>
      </c>
      <c r="I146" s="233"/>
      <c r="J146" s="234">
        <f>ROUND(I146*H146,2)</f>
        <v>0</v>
      </c>
      <c r="K146" s="230" t="s">
        <v>184</v>
      </c>
      <c r="L146" s="45"/>
      <c r="M146" s="235" t="s">
        <v>1</v>
      </c>
      <c r="N146" s="236" t="s">
        <v>41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185</v>
      </c>
      <c r="AT146" s="239" t="s">
        <v>180</v>
      </c>
      <c r="AU146" s="239" t="s">
        <v>85</v>
      </c>
      <c r="AY146" s="18" t="s">
        <v>178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83</v>
      </c>
      <c r="BK146" s="240">
        <f>ROUND(I146*H146,2)</f>
        <v>0</v>
      </c>
      <c r="BL146" s="18" t="s">
        <v>185</v>
      </c>
      <c r="BM146" s="239" t="s">
        <v>205</v>
      </c>
    </row>
    <row r="147" s="2" customFormat="1">
      <c r="A147" s="39"/>
      <c r="B147" s="40"/>
      <c r="C147" s="41"/>
      <c r="D147" s="241" t="s">
        <v>187</v>
      </c>
      <c r="E147" s="41"/>
      <c r="F147" s="242" t="s">
        <v>206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187</v>
      </c>
      <c r="AU147" s="18" t="s">
        <v>85</v>
      </c>
    </row>
    <row r="148" s="13" customFormat="1">
      <c r="A148" s="13"/>
      <c r="B148" s="246"/>
      <c r="C148" s="247"/>
      <c r="D148" s="241" t="s">
        <v>189</v>
      </c>
      <c r="E148" s="248" t="s">
        <v>1</v>
      </c>
      <c r="F148" s="249" t="s">
        <v>207</v>
      </c>
      <c r="G148" s="247"/>
      <c r="H148" s="248" t="s">
        <v>1</v>
      </c>
      <c r="I148" s="250"/>
      <c r="J148" s="247"/>
      <c r="K148" s="247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189</v>
      </c>
      <c r="AU148" s="255" t="s">
        <v>85</v>
      </c>
      <c r="AV148" s="13" t="s">
        <v>83</v>
      </c>
      <c r="AW148" s="13" t="s">
        <v>33</v>
      </c>
      <c r="AX148" s="13" t="s">
        <v>76</v>
      </c>
      <c r="AY148" s="255" t="s">
        <v>178</v>
      </c>
    </row>
    <row r="149" s="13" customFormat="1">
      <c r="A149" s="13"/>
      <c r="B149" s="246"/>
      <c r="C149" s="247"/>
      <c r="D149" s="241" t="s">
        <v>189</v>
      </c>
      <c r="E149" s="248" t="s">
        <v>1</v>
      </c>
      <c r="F149" s="249" t="s">
        <v>208</v>
      </c>
      <c r="G149" s="247"/>
      <c r="H149" s="248" t="s">
        <v>1</v>
      </c>
      <c r="I149" s="250"/>
      <c r="J149" s="247"/>
      <c r="K149" s="247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189</v>
      </c>
      <c r="AU149" s="255" t="s">
        <v>85</v>
      </c>
      <c r="AV149" s="13" t="s">
        <v>83</v>
      </c>
      <c r="AW149" s="13" t="s">
        <v>33</v>
      </c>
      <c r="AX149" s="13" t="s">
        <v>76</v>
      </c>
      <c r="AY149" s="255" t="s">
        <v>178</v>
      </c>
    </row>
    <row r="150" s="14" customFormat="1">
      <c r="A150" s="14"/>
      <c r="B150" s="256"/>
      <c r="C150" s="257"/>
      <c r="D150" s="241" t="s">
        <v>189</v>
      </c>
      <c r="E150" s="258" t="s">
        <v>1</v>
      </c>
      <c r="F150" s="259" t="s">
        <v>209</v>
      </c>
      <c r="G150" s="257"/>
      <c r="H150" s="260">
        <v>32.560000000000002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189</v>
      </c>
      <c r="AU150" s="266" t="s">
        <v>85</v>
      </c>
      <c r="AV150" s="14" t="s">
        <v>85</v>
      </c>
      <c r="AW150" s="14" t="s">
        <v>33</v>
      </c>
      <c r="AX150" s="14" t="s">
        <v>76</v>
      </c>
      <c r="AY150" s="266" t="s">
        <v>178</v>
      </c>
    </row>
    <row r="151" s="13" customFormat="1">
      <c r="A151" s="13"/>
      <c r="B151" s="246"/>
      <c r="C151" s="247"/>
      <c r="D151" s="241" t="s">
        <v>189</v>
      </c>
      <c r="E151" s="248" t="s">
        <v>1</v>
      </c>
      <c r="F151" s="249" t="s">
        <v>210</v>
      </c>
      <c r="G151" s="247"/>
      <c r="H151" s="248" t="s">
        <v>1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189</v>
      </c>
      <c r="AU151" s="255" t="s">
        <v>85</v>
      </c>
      <c r="AV151" s="13" t="s">
        <v>83</v>
      </c>
      <c r="AW151" s="13" t="s">
        <v>33</v>
      </c>
      <c r="AX151" s="13" t="s">
        <v>76</v>
      </c>
      <c r="AY151" s="255" t="s">
        <v>178</v>
      </c>
    </row>
    <row r="152" s="14" customFormat="1">
      <c r="A152" s="14"/>
      <c r="B152" s="256"/>
      <c r="C152" s="257"/>
      <c r="D152" s="241" t="s">
        <v>189</v>
      </c>
      <c r="E152" s="258" t="s">
        <v>1</v>
      </c>
      <c r="F152" s="259" t="s">
        <v>211</v>
      </c>
      <c r="G152" s="257"/>
      <c r="H152" s="260">
        <v>0.54100000000000004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189</v>
      </c>
      <c r="AU152" s="266" t="s">
        <v>85</v>
      </c>
      <c r="AV152" s="14" t="s">
        <v>85</v>
      </c>
      <c r="AW152" s="14" t="s">
        <v>33</v>
      </c>
      <c r="AX152" s="14" t="s">
        <v>76</v>
      </c>
      <c r="AY152" s="266" t="s">
        <v>178</v>
      </c>
    </row>
    <row r="153" s="15" customFormat="1">
      <c r="A153" s="15"/>
      <c r="B153" s="267"/>
      <c r="C153" s="268"/>
      <c r="D153" s="241" t="s">
        <v>189</v>
      </c>
      <c r="E153" s="269" t="s">
        <v>1</v>
      </c>
      <c r="F153" s="270" t="s">
        <v>193</v>
      </c>
      <c r="G153" s="268"/>
      <c r="H153" s="271">
        <v>33.100999999999999</v>
      </c>
      <c r="I153" s="272"/>
      <c r="J153" s="268"/>
      <c r="K153" s="268"/>
      <c r="L153" s="273"/>
      <c r="M153" s="274"/>
      <c r="N153" s="275"/>
      <c r="O153" s="275"/>
      <c r="P153" s="275"/>
      <c r="Q153" s="275"/>
      <c r="R153" s="275"/>
      <c r="S153" s="275"/>
      <c r="T153" s="27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7" t="s">
        <v>189</v>
      </c>
      <c r="AU153" s="277" t="s">
        <v>85</v>
      </c>
      <c r="AV153" s="15" t="s">
        <v>185</v>
      </c>
      <c r="AW153" s="15" t="s">
        <v>33</v>
      </c>
      <c r="AX153" s="15" t="s">
        <v>83</v>
      </c>
      <c r="AY153" s="277" t="s">
        <v>178</v>
      </c>
    </row>
    <row r="154" s="2" customFormat="1">
      <c r="A154" s="39"/>
      <c r="B154" s="40"/>
      <c r="C154" s="228" t="s">
        <v>185</v>
      </c>
      <c r="D154" s="228" t="s">
        <v>180</v>
      </c>
      <c r="E154" s="229" t="s">
        <v>212</v>
      </c>
      <c r="F154" s="230" t="s">
        <v>213</v>
      </c>
      <c r="G154" s="231" t="s">
        <v>183</v>
      </c>
      <c r="H154" s="232">
        <v>97.400000000000006</v>
      </c>
      <c r="I154" s="233"/>
      <c r="J154" s="234">
        <f>ROUND(I154*H154,2)</f>
        <v>0</v>
      </c>
      <c r="K154" s="230" t="s">
        <v>184</v>
      </c>
      <c r="L154" s="45"/>
      <c r="M154" s="235" t="s">
        <v>1</v>
      </c>
      <c r="N154" s="236" t="s">
        <v>41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185</v>
      </c>
      <c r="AT154" s="239" t="s">
        <v>180</v>
      </c>
      <c r="AU154" s="239" t="s">
        <v>85</v>
      </c>
      <c r="AY154" s="18" t="s">
        <v>178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83</v>
      </c>
      <c r="BK154" s="240">
        <f>ROUND(I154*H154,2)</f>
        <v>0</v>
      </c>
      <c r="BL154" s="18" t="s">
        <v>185</v>
      </c>
      <c r="BM154" s="239" t="s">
        <v>214</v>
      </c>
    </row>
    <row r="155" s="2" customFormat="1">
      <c r="A155" s="39"/>
      <c r="B155" s="40"/>
      <c r="C155" s="41"/>
      <c r="D155" s="241" t="s">
        <v>187</v>
      </c>
      <c r="E155" s="41"/>
      <c r="F155" s="242" t="s">
        <v>215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187</v>
      </c>
      <c r="AU155" s="18" t="s">
        <v>85</v>
      </c>
    </row>
    <row r="156" s="13" customFormat="1">
      <c r="A156" s="13"/>
      <c r="B156" s="246"/>
      <c r="C156" s="247"/>
      <c r="D156" s="241" t="s">
        <v>189</v>
      </c>
      <c r="E156" s="248" t="s">
        <v>1</v>
      </c>
      <c r="F156" s="249" t="s">
        <v>198</v>
      </c>
      <c r="G156" s="247"/>
      <c r="H156" s="248" t="s">
        <v>1</v>
      </c>
      <c r="I156" s="250"/>
      <c r="J156" s="247"/>
      <c r="K156" s="247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189</v>
      </c>
      <c r="AU156" s="255" t="s">
        <v>85</v>
      </c>
      <c r="AV156" s="13" t="s">
        <v>83</v>
      </c>
      <c r="AW156" s="13" t="s">
        <v>33</v>
      </c>
      <c r="AX156" s="13" t="s">
        <v>76</v>
      </c>
      <c r="AY156" s="255" t="s">
        <v>178</v>
      </c>
    </row>
    <row r="157" s="13" customFormat="1">
      <c r="A157" s="13"/>
      <c r="B157" s="246"/>
      <c r="C157" s="247"/>
      <c r="D157" s="241" t="s">
        <v>189</v>
      </c>
      <c r="E157" s="248" t="s">
        <v>1</v>
      </c>
      <c r="F157" s="249" t="s">
        <v>216</v>
      </c>
      <c r="G157" s="247"/>
      <c r="H157" s="248" t="s">
        <v>1</v>
      </c>
      <c r="I157" s="250"/>
      <c r="J157" s="247"/>
      <c r="K157" s="247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189</v>
      </c>
      <c r="AU157" s="255" t="s">
        <v>85</v>
      </c>
      <c r="AV157" s="13" t="s">
        <v>83</v>
      </c>
      <c r="AW157" s="13" t="s">
        <v>33</v>
      </c>
      <c r="AX157" s="13" t="s">
        <v>76</v>
      </c>
      <c r="AY157" s="255" t="s">
        <v>178</v>
      </c>
    </row>
    <row r="158" s="14" customFormat="1">
      <c r="A158" s="14"/>
      <c r="B158" s="256"/>
      <c r="C158" s="257"/>
      <c r="D158" s="241" t="s">
        <v>189</v>
      </c>
      <c r="E158" s="258" t="s">
        <v>1</v>
      </c>
      <c r="F158" s="259" t="s">
        <v>217</v>
      </c>
      <c r="G158" s="257"/>
      <c r="H158" s="260">
        <v>69.799999999999997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189</v>
      </c>
      <c r="AU158" s="266" t="s">
        <v>85</v>
      </c>
      <c r="AV158" s="14" t="s">
        <v>85</v>
      </c>
      <c r="AW158" s="14" t="s">
        <v>33</v>
      </c>
      <c r="AX158" s="14" t="s">
        <v>76</v>
      </c>
      <c r="AY158" s="266" t="s">
        <v>178</v>
      </c>
    </row>
    <row r="159" s="13" customFormat="1">
      <c r="A159" s="13"/>
      <c r="B159" s="246"/>
      <c r="C159" s="247"/>
      <c r="D159" s="241" t="s">
        <v>189</v>
      </c>
      <c r="E159" s="248" t="s">
        <v>1</v>
      </c>
      <c r="F159" s="249" t="s">
        <v>218</v>
      </c>
      <c r="G159" s="247"/>
      <c r="H159" s="248" t="s">
        <v>1</v>
      </c>
      <c r="I159" s="250"/>
      <c r="J159" s="247"/>
      <c r="K159" s="247"/>
      <c r="L159" s="251"/>
      <c r="M159" s="252"/>
      <c r="N159" s="253"/>
      <c r="O159" s="253"/>
      <c r="P159" s="253"/>
      <c r="Q159" s="253"/>
      <c r="R159" s="253"/>
      <c r="S159" s="253"/>
      <c r="T159" s="25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5" t="s">
        <v>189</v>
      </c>
      <c r="AU159" s="255" t="s">
        <v>85</v>
      </c>
      <c r="AV159" s="13" t="s">
        <v>83</v>
      </c>
      <c r="AW159" s="13" t="s">
        <v>33</v>
      </c>
      <c r="AX159" s="13" t="s">
        <v>76</v>
      </c>
      <c r="AY159" s="255" t="s">
        <v>178</v>
      </c>
    </row>
    <row r="160" s="14" customFormat="1">
      <c r="A160" s="14"/>
      <c r="B160" s="256"/>
      <c r="C160" s="257"/>
      <c r="D160" s="241" t="s">
        <v>189</v>
      </c>
      <c r="E160" s="258" t="s">
        <v>1</v>
      </c>
      <c r="F160" s="259" t="s">
        <v>219</v>
      </c>
      <c r="G160" s="257"/>
      <c r="H160" s="260">
        <v>27.600000000000001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6" t="s">
        <v>189</v>
      </c>
      <c r="AU160" s="266" t="s">
        <v>85</v>
      </c>
      <c r="AV160" s="14" t="s">
        <v>85</v>
      </c>
      <c r="AW160" s="14" t="s">
        <v>33</v>
      </c>
      <c r="AX160" s="14" t="s">
        <v>76</v>
      </c>
      <c r="AY160" s="266" t="s">
        <v>178</v>
      </c>
    </row>
    <row r="161" s="15" customFormat="1">
      <c r="A161" s="15"/>
      <c r="B161" s="267"/>
      <c r="C161" s="268"/>
      <c r="D161" s="241" t="s">
        <v>189</v>
      </c>
      <c r="E161" s="269" t="s">
        <v>1</v>
      </c>
      <c r="F161" s="270" t="s">
        <v>193</v>
      </c>
      <c r="G161" s="268"/>
      <c r="H161" s="271">
        <v>97.400000000000006</v>
      </c>
      <c r="I161" s="272"/>
      <c r="J161" s="268"/>
      <c r="K161" s="268"/>
      <c r="L161" s="273"/>
      <c r="M161" s="274"/>
      <c r="N161" s="275"/>
      <c r="O161" s="275"/>
      <c r="P161" s="275"/>
      <c r="Q161" s="275"/>
      <c r="R161" s="275"/>
      <c r="S161" s="275"/>
      <c r="T161" s="27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7" t="s">
        <v>189</v>
      </c>
      <c r="AU161" s="277" t="s">
        <v>85</v>
      </c>
      <c r="AV161" s="15" t="s">
        <v>185</v>
      </c>
      <c r="AW161" s="15" t="s">
        <v>33</v>
      </c>
      <c r="AX161" s="15" t="s">
        <v>83</v>
      </c>
      <c r="AY161" s="277" t="s">
        <v>178</v>
      </c>
    </row>
    <row r="162" s="2" customFormat="1" ht="30" customHeight="1">
      <c r="A162" s="39"/>
      <c r="B162" s="40"/>
      <c r="C162" s="228" t="s">
        <v>220</v>
      </c>
      <c r="D162" s="228" t="s">
        <v>180</v>
      </c>
      <c r="E162" s="229" t="s">
        <v>221</v>
      </c>
      <c r="F162" s="230" t="s">
        <v>222</v>
      </c>
      <c r="G162" s="231" t="s">
        <v>183</v>
      </c>
      <c r="H162" s="232">
        <v>498.24099999999999</v>
      </c>
      <c r="I162" s="233"/>
      <c r="J162" s="234">
        <f>ROUND(I162*H162,2)</f>
        <v>0</v>
      </c>
      <c r="K162" s="230" t="s">
        <v>184</v>
      </c>
      <c r="L162" s="45"/>
      <c r="M162" s="235" t="s">
        <v>1</v>
      </c>
      <c r="N162" s="236" t="s">
        <v>41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185</v>
      </c>
      <c r="AT162" s="239" t="s">
        <v>180</v>
      </c>
      <c r="AU162" s="239" t="s">
        <v>85</v>
      </c>
      <c r="AY162" s="18" t="s">
        <v>178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83</v>
      </c>
      <c r="BK162" s="240">
        <f>ROUND(I162*H162,2)</f>
        <v>0</v>
      </c>
      <c r="BL162" s="18" t="s">
        <v>185</v>
      </c>
      <c r="BM162" s="239" t="s">
        <v>223</v>
      </c>
    </row>
    <row r="163" s="2" customFormat="1">
      <c r="A163" s="39"/>
      <c r="B163" s="40"/>
      <c r="C163" s="41"/>
      <c r="D163" s="241" t="s">
        <v>187</v>
      </c>
      <c r="E163" s="41"/>
      <c r="F163" s="242" t="s">
        <v>224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187</v>
      </c>
      <c r="AU163" s="18" t="s">
        <v>85</v>
      </c>
    </row>
    <row r="164" s="13" customFormat="1">
      <c r="A164" s="13"/>
      <c r="B164" s="246"/>
      <c r="C164" s="247"/>
      <c r="D164" s="241" t="s">
        <v>189</v>
      </c>
      <c r="E164" s="248" t="s">
        <v>1</v>
      </c>
      <c r="F164" s="249" t="s">
        <v>190</v>
      </c>
      <c r="G164" s="247"/>
      <c r="H164" s="248" t="s">
        <v>1</v>
      </c>
      <c r="I164" s="250"/>
      <c r="J164" s="247"/>
      <c r="K164" s="247"/>
      <c r="L164" s="251"/>
      <c r="M164" s="252"/>
      <c r="N164" s="253"/>
      <c r="O164" s="253"/>
      <c r="P164" s="253"/>
      <c r="Q164" s="253"/>
      <c r="R164" s="253"/>
      <c r="S164" s="253"/>
      <c r="T164" s="25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5" t="s">
        <v>189</v>
      </c>
      <c r="AU164" s="255" t="s">
        <v>85</v>
      </c>
      <c r="AV164" s="13" t="s">
        <v>83</v>
      </c>
      <c r="AW164" s="13" t="s">
        <v>33</v>
      </c>
      <c r="AX164" s="13" t="s">
        <v>76</v>
      </c>
      <c r="AY164" s="255" t="s">
        <v>178</v>
      </c>
    </row>
    <row r="165" s="13" customFormat="1">
      <c r="A165" s="13"/>
      <c r="B165" s="246"/>
      <c r="C165" s="247"/>
      <c r="D165" s="241" t="s">
        <v>189</v>
      </c>
      <c r="E165" s="248" t="s">
        <v>1</v>
      </c>
      <c r="F165" s="249" t="s">
        <v>225</v>
      </c>
      <c r="G165" s="247"/>
      <c r="H165" s="248" t="s">
        <v>1</v>
      </c>
      <c r="I165" s="250"/>
      <c r="J165" s="247"/>
      <c r="K165" s="247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189</v>
      </c>
      <c r="AU165" s="255" t="s">
        <v>85</v>
      </c>
      <c r="AV165" s="13" t="s">
        <v>83</v>
      </c>
      <c r="AW165" s="13" t="s">
        <v>33</v>
      </c>
      <c r="AX165" s="13" t="s">
        <v>76</v>
      </c>
      <c r="AY165" s="255" t="s">
        <v>178</v>
      </c>
    </row>
    <row r="166" s="13" customFormat="1">
      <c r="A166" s="13"/>
      <c r="B166" s="246"/>
      <c r="C166" s="247"/>
      <c r="D166" s="241" t="s">
        <v>189</v>
      </c>
      <c r="E166" s="248" t="s">
        <v>1</v>
      </c>
      <c r="F166" s="249" t="s">
        <v>226</v>
      </c>
      <c r="G166" s="247"/>
      <c r="H166" s="248" t="s">
        <v>1</v>
      </c>
      <c r="I166" s="250"/>
      <c r="J166" s="247"/>
      <c r="K166" s="247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189</v>
      </c>
      <c r="AU166" s="255" t="s">
        <v>85</v>
      </c>
      <c r="AV166" s="13" t="s">
        <v>83</v>
      </c>
      <c r="AW166" s="13" t="s">
        <v>33</v>
      </c>
      <c r="AX166" s="13" t="s">
        <v>76</v>
      </c>
      <c r="AY166" s="255" t="s">
        <v>178</v>
      </c>
    </row>
    <row r="167" s="14" customFormat="1">
      <c r="A167" s="14"/>
      <c r="B167" s="256"/>
      <c r="C167" s="257"/>
      <c r="D167" s="241" t="s">
        <v>189</v>
      </c>
      <c r="E167" s="258" t="s">
        <v>1</v>
      </c>
      <c r="F167" s="259" t="s">
        <v>227</v>
      </c>
      <c r="G167" s="257"/>
      <c r="H167" s="260">
        <v>456.041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189</v>
      </c>
      <c r="AU167" s="266" t="s">
        <v>85</v>
      </c>
      <c r="AV167" s="14" t="s">
        <v>85</v>
      </c>
      <c r="AW167" s="14" t="s">
        <v>33</v>
      </c>
      <c r="AX167" s="14" t="s">
        <v>76</v>
      </c>
      <c r="AY167" s="266" t="s">
        <v>178</v>
      </c>
    </row>
    <row r="168" s="14" customFormat="1">
      <c r="A168" s="14"/>
      <c r="B168" s="256"/>
      <c r="C168" s="257"/>
      <c r="D168" s="241" t="s">
        <v>189</v>
      </c>
      <c r="E168" s="258" t="s">
        <v>1</v>
      </c>
      <c r="F168" s="259" t="s">
        <v>228</v>
      </c>
      <c r="G168" s="257"/>
      <c r="H168" s="260">
        <v>42.200000000000003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189</v>
      </c>
      <c r="AU168" s="266" t="s">
        <v>85</v>
      </c>
      <c r="AV168" s="14" t="s">
        <v>85</v>
      </c>
      <c r="AW168" s="14" t="s">
        <v>33</v>
      </c>
      <c r="AX168" s="14" t="s">
        <v>76</v>
      </c>
      <c r="AY168" s="266" t="s">
        <v>178</v>
      </c>
    </row>
    <row r="169" s="15" customFormat="1">
      <c r="A169" s="15"/>
      <c r="B169" s="267"/>
      <c r="C169" s="268"/>
      <c r="D169" s="241" t="s">
        <v>189</v>
      </c>
      <c r="E169" s="269" t="s">
        <v>1</v>
      </c>
      <c r="F169" s="270" t="s">
        <v>193</v>
      </c>
      <c r="G169" s="268"/>
      <c r="H169" s="271">
        <v>498.24099999999999</v>
      </c>
      <c r="I169" s="272"/>
      <c r="J169" s="268"/>
      <c r="K169" s="268"/>
      <c r="L169" s="273"/>
      <c r="M169" s="274"/>
      <c r="N169" s="275"/>
      <c r="O169" s="275"/>
      <c r="P169" s="275"/>
      <c r="Q169" s="275"/>
      <c r="R169" s="275"/>
      <c r="S169" s="275"/>
      <c r="T169" s="27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7" t="s">
        <v>189</v>
      </c>
      <c r="AU169" s="277" t="s">
        <v>85</v>
      </c>
      <c r="AV169" s="15" t="s">
        <v>185</v>
      </c>
      <c r="AW169" s="15" t="s">
        <v>33</v>
      </c>
      <c r="AX169" s="15" t="s">
        <v>83</v>
      </c>
      <c r="AY169" s="277" t="s">
        <v>178</v>
      </c>
    </row>
    <row r="170" s="2" customFormat="1">
      <c r="A170" s="39"/>
      <c r="B170" s="40"/>
      <c r="C170" s="228" t="s">
        <v>229</v>
      </c>
      <c r="D170" s="228" t="s">
        <v>180</v>
      </c>
      <c r="E170" s="229" t="s">
        <v>230</v>
      </c>
      <c r="F170" s="230" t="s">
        <v>231</v>
      </c>
      <c r="G170" s="231" t="s">
        <v>183</v>
      </c>
      <c r="H170" s="232">
        <v>2491.2049999999999</v>
      </c>
      <c r="I170" s="233"/>
      <c r="J170" s="234">
        <f>ROUND(I170*H170,2)</f>
        <v>0</v>
      </c>
      <c r="K170" s="230" t="s">
        <v>184</v>
      </c>
      <c r="L170" s="45"/>
      <c r="M170" s="235" t="s">
        <v>1</v>
      </c>
      <c r="N170" s="236" t="s">
        <v>41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185</v>
      </c>
      <c r="AT170" s="239" t="s">
        <v>180</v>
      </c>
      <c r="AU170" s="239" t="s">
        <v>85</v>
      </c>
      <c r="AY170" s="18" t="s">
        <v>178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83</v>
      </c>
      <c r="BK170" s="240">
        <f>ROUND(I170*H170,2)</f>
        <v>0</v>
      </c>
      <c r="BL170" s="18" t="s">
        <v>185</v>
      </c>
      <c r="BM170" s="239" t="s">
        <v>232</v>
      </c>
    </row>
    <row r="171" s="2" customFormat="1">
      <c r="A171" s="39"/>
      <c r="B171" s="40"/>
      <c r="C171" s="41"/>
      <c r="D171" s="241" t="s">
        <v>187</v>
      </c>
      <c r="E171" s="41"/>
      <c r="F171" s="242" t="s">
        <v>233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187</v>
      </c>
      <c r="AU171" s="18" t="s">
        <v>85</v>
      </c>
    </row>
    <row r="172" s="13" customFormat="1">
      <c r="A172" s="13"/>
      <c r="B172" s="246"/>
      <c r="C172" s="247"/>
      <c r="D172" s="241" t="s">
        <v>189</v>
      </c>
      <c r="E172" s="248" t="s">
        <v>1</v>
      </c>
      <c r="F172" s="249" t="s">
        <v>234</v>
      </c>
      <c r="G172" s="247"/>
      <c r="H172" s="248" t="s">
        <v>1</v>
      </c>
      <c r="I172" s="250"/>
      <c r="J172" s="247"/>
      <c r="K172" s="247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189</v>
      </c>
      <c r="AU172" s="255" t="s">
        <v>85</v>
      </c>
      <c r="AV172" s="13" t="s">
        <v>83</v>
      </c>
      <c r="AW172" s="13" t="s">
        <v>33</v>
      </c>
      <c r="AX172" s="13" t="s">
        <v>76</v>
      </c>
      <c r="AY172" s="255" t="s">
        <v>178</v>
      </c>
    </row>
    <row r="173" s="13" customFormat="1">
      <c r="A173" s="13"/>
      <c r="B173" s="246"/>
      <c r="C173" s="247"/>
      <c r="D173" s="241" t="s">
        <v>189</v>
      </c>
      <c r="E173" s="248" t="s">
        <v>1</v>
      </c>
      <c r="F173" s="249" t="s">
        <v>225</v>
      </c>
      <c r="G173" s="247"/>
      <c r="H173" s="248" t="s">
        <v>1</v>
      </c>
      <c r="I173" s="250"/>
      <c r="J173" s="247"/>
      <c r="K173" s="247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189</v>
      </c>
      <c r="AU173" s="255" t="s">
        <v>85</v>
      </c>
      <c r="AV173" s="13" t="s">
        <v>83</v>
      </c>
      <c r="AW173" s="13" t="s">
        <v>33</v>
      </c>
      <c r="AX173" s="13" t="s">
        <v>76</v>
      </c>
      <c r="AY173" s="255" t="s">
        <v>178</v>
      </c>
    </row>
    <row r="174" s="14" customFormat="1">
      <c r="A174" s="14"/>
      <c r="B174" s="256"/>
      <c r="C174" s="257"/>
      <c r="D174" s="241" t="s">
        <v>189</v>
      </c>
      <c r="E174" s="258" t="s">
        <v>1</v>
      </c>
      <c r="F174" s="259" t="s">
        <v>235</v>
      </c>
      <c r="G174" s="257"/>
      <c r="H174" s="260">
        <v>2491.2049999999999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6" t="s">
        <v>189</v>
      </c>
      <c r="AU174" s="266" t="s">
        <v>85</v>
      </c>
      <c r="AV174" s="14" t="s">
        <v>85</v>
      </c>
      <c r="AW174" s="14" t="s">
        <v>33</v>
      </c>
      <c r="AX174" s="14" t="s">
        <v>76</v>
      </c>
      <c r="AY174" s="266" t="s">
        <v>178</v>
      </c>
    </row>
    <row r="175" s="15" customFormat="1">
      <c r="A175" s="15"/>
      <c r="B175" s="267"/>
      <c r="C175" s="268"/>
      <c r="D175" s="241" t="s">
        <v>189</v>
      </c>
      <c r="E175" s="269" t="s">
        <v>1</v>
      </c>
      <c r="F175" s="270" t="s">
        <v>193</v>
      </c>
      <c r="G175" s="268"/>
      <c r="H175" s="271">
        <v>2491.2049999999999</v>
      </c>
      <c r="I175" s="272"/>
      <c r="J175" s="268"/>
      <c r="K175" s="268"/>
      <c r="L175" s="273"/>
      <c r="M175" s="274"/>
      <c r="N175" s="275"/>
      <c r="O175" s="275"/>
      <c r="P175" s="275"/>
      <c r="Q175" s="275"/>
      <c r="R175" s="275"/>
      <c r="S175" s="275"/>
      <c r="T175" s="27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7" t="s">
        <v>189</v>
      </c>
      <c r="AU175" s="277" t="s">
        <v>85</v>
      </c>
      <c r="AV175" s="15" t="s">
        <v>185</v>
      </c>
      <c r="AW175" s="15" t="s">
        <v>33</v>
      </c>
      <c r="AX175" s="15" t="s">
        <v>83</v>
      </c>
      <c r="AY175" s="277" t="s">
        <v>178</v>
      </c>
    </row>
    <row r="176" s="2" customFormat="1">
      <c r="A176" s="39"/>
      <c r="B176" s="40"/>
      <c r="C176" s="228" t="s">
        <v>236</v>
      </c>
      <c r="D176" s="228" t="s">
        <v>180</v>
      </c>
      <c r="E176" s="229" t="s">
        <v>237</v>
      </c>
      <c r="F176" s="230" t="s">
        <v>238</v>
      </c>
      <c r="G176" s="231" t="s">
        <v>183</v>
      </c>
      <c r="H176" s="232">
        <v>69.799999999999997</v>
      </c>
      <c r="I176" s="233"/>
      <c r="J176" s="234">
        <f>ROUND(I176*H176,2)</f>
        <v>0</v>
      </c>
      <c r="K176" s="230" t="s">
        <v>184</v>
      </c>
      <c r="L176" s="45"/>
      <c r="M176" s="235" t="s">
        <v>1</v>
      </c>
      <c r="N176" s="236" t="s">
        <v>41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185</v>
      </c>
      <c r="AT176" s="239" t="s">
        <v>180</v>
      </c>
      <c r="AU176" s="239" t="s">
        <v>85</v>
      </c>
      <c r="AY176" s="18" t="s">
        <v>178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83</v>
      </c>
      <c r="BK176" s="240">
        <f>ROUND(I176*H176,2)</f>
        <v>0</v>
      </c>
      <c r="BL176" s="18" t="s">
        <v>185</v>
      </c>
      <c r="BM176" s="239" t="s">
        <v>239</v>
      </c>
    </row>
    <row r="177" s="2" customFormat="1">
      <c r="A177" s="39"/>
      <c r="B177" s="40"/>
      <c r="C177" s="41"/>
      <c r="D177" s="241" t="s">
        <v>187</v>
      </c>
      <c r="E177" s="41"/>
      <c r="F177" s="242" t="s">
        <v>240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187</v>
      </c>
      <c r="AU177" s="18" t="s">
        <v>85</v>
      </c>
    </row>
    <row r="178" s="13" customFormat="1">
      <c r="A178" s="13"/>
      <c r="B178" s="246"/>
      <c r="C178" s="247"/>
      <c r="D178" s="241" t="s">
        <v>189</v>
      </c>
      <c r="E178" s="248" t="s">
        <v>1</v>
      </c>
      <c r="F178" s="249" t="s">
        <v>198</v>
      </c>
      <c r="G178" s="247"/>
      <c r="H178" s="248" t="s">
        <v>1</v>
      </c>
      <c r="I178" s="250"/>
      <c r="J178" s="247"/>
      <c r="K178" s="247"/>
      <c r="L178" s="251"/>
      <c r="M178" s="252"/>
      <c r="N178" s="253"/>
      <c r="O178" s="253"/>
      <c r="P178" s="253"/>
      <c r="Q178" s="253"/>
      <c r="R178" s="253"/>
      <c r="S178" s="253"/>
      <c r="T178" s="25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5" t="s">
        <v>189</v>
      </c>
      <c r="AU178" s="255" t="s">
        <v>85</v>
      </c>
      <c r="AV178" s="13" t="s">
        <v>83</v>
      </c>
      <c r="AW178" s="13" t="s">
        <v>33</v>
      </c>
      <c r="AX178" s="13" t="s">
        <v>76</v>
      </c>
      <c r="AY178" s="255" t="s">
        <v>178</v>
      </c>
    </row>
    <row r="179" s="13" customFormat="1">
      <c r="A179" s="13"/>
      <c r="B179" s="246"/>
      <c r="C179" s="247"/>
      <c r="D179" s="241" t="s">
        <v>189</v>
      </c>
      <c r="E179" s="248" t="s">
        <v>1</v>
      </c>
      <c r="F179" s="249" t="s">
        <v>241</v>
      </c>
      <c r="G179" s="247"/>
      <c r="H179" s="248" t="s">
        <v>1</v>
      </c>
      <c r="I179" s="250"/>
      <c r="J179" s="247"/>
      <c r="K179" s="247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189</v>
      </c>
      <c r="AU179" s="255" t="s">
        <v>85</v>
      </c>
      <c r="AV179" s="13" t="s">
        <v>83</v>
      </c>
      <c r="AW179" s="13" t="s">
        <v>33</v>
      </c>
      <c r="AX179" s="13" t="s">
        <v>76</v>
      </c>
      <c r="AY179" s="255" t="s">
        <v>178</v>
      </c>
    </row>
    <row r="180" s="14" customFormat="1">
      <c r="A180" s="14"/>
      <c r="B180" s="256"/>
      <c r="C180" s="257"/>
      <c r="D180" s="241" t="s">
        <v>189</v>
      </c>
      <c r="E180" s="258" t="s">
        <v>1</v>
      </c>
      <c r="F180" s="259" t="s">
        <v>219</v>
      </c>
      <c r="G180" s="257"/>
      <c r="H180" s="260">
        <v>27.600000000000001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189</v>
      </c>
      <c r="AU180" s="266" t="s">
        <v>85</v>
      </c>
      <c r="AV180" s="14" t="s">
        <v>85</v>
      </c>
      <c r="AW180" s="14" t="s">
        <v>33</v>
      </c>
      <c r="AX180" s="14" t="s">
        <v>76</v>
      </c>
      <c r="AY180" s="266" t="s">
        <v>178</v>
      </c>
    </row>
    <row r="181" s="13" customFormat="1">
      <c r="A181" s="13"/>
      <c r="B181" s="246"/>
      <c r="C181" s="247"/>
      <c r="D181" s="241" t="s">
        <v>189</v>
      </c>
      <c r="E181" s="248" t="s">
        <v>1</v>
      </c>
      <c r="F181" s="249" t="s">
        <v>242</v>
      </c>
      <c r="G181" s="247"/>
      <c r="H181" s="248" t="s">
        <v>1</v>
      </c>
      <c r="I181" s="250"/>
      <c r="J181" s="247"/>
      <c r="K181" s="247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189</v>
      </c>
      <c r="AU181" s="255" t="s">
        <v>85</v>
      </c>
      <c r="AV181" s="13" t="s">
        <v>83</v>
      </c>
      <c r="AW181" s="13" t="s">
        <v>33</v>
      </c>
      <c r="AX181" s="13" t="s">
        <v>76</v>
      </c>
      <c r="AY181" s="255" t="s">
        <v>178</v>
      </c>
    </row>
    <row r="182" s="14" customFormat="1">
      <c r="A182" s="14"/>
      <c r="B182" s="256"/>
      <c r="C182" s="257"/>
      <c r="D182" s="241" t="s">
        <v>189</v>
      </c>
      <c r="E182" s="258" t="s">
        <v>1</v>
      </c>
      <c r="F182" s="259" t="s">
        <v>243</v>
      </c>
      <c r="G182" s="257"/>
      <c r="H182" s="260">
        <v>42.200000000000003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6" t="s">
        <v>189</v>
      </c>
      <c r="AU182" s="266" t="s">
        <v>85</v>
      </c>
      <c r="AV182" s="14" t="s">
        <v>85</v>
      </c>
      <c r="AW182" s="14" t="s">
        <v>33</v>
      </c>
      <c r="AX182" s="14" t="s">
        <v>76</v>
      </c>
      <c r="AY182" s="266" t="s">
        <v>178</v>
      </c>
    </row>
    <row r="183" s="15" customFormat="1">
      <c r="A183" s="15"/>
      <c r="B183" s="267"/>
      <c r="C183" s="268"/>
      <c r="D183" s="241" t="s">
        <v>189</v>
      </c>
      <c r="E183" s="269" t="s">
        <v>1</v>
      </c>
      <c r="F183" s="270" t="s">
        <v>193</v>
      </c>
      <c r="G183" s="268"/>
      <c r="H183" s="271">
        <v>69.800000000000011</v>
      </c>
      <c r="I183" s="272"/>
      <c r="J183" s="268"/>
      <c r="K183" s="268"/>
      <c r="L183" s="273"/>
      <c r="M183" s="274"/>
      <c r="N183" s="275"/>
      <c r="O183" s="275"/>
      <c r="P183" s="275"/>
      <c r="Q183" s="275"/>
      <c r="R183" s="275"/>
      <c r="S183" s="275"/>
      <c r="T183" s="27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7" t="s">
        <v>189</v>
      </c>
      <c r="AU183" s="277" t="s">
        <v>85</v>
      </c>
      <c r="AV183" s="15" t="s">
        <v>185</v>
      </c>
      <c r="AW183" s="15" t="s">
        <v>33</v>
      </c>
      <c r="AX183" s="15" t="s">
        <v>83</v>
      </c>
      <c r="AY183" s="277" t="s">
        <v>178</v>
      </c>
    </row>
    <row r="184" s="2" customFormat="1" ht="14.4" customHeight="1">
      <c r="A184" s="39"/>
      <c r="B184" s="40"/>
      <c r="C184" s="228" t="s">
        <v>244</v>
      </c>
      <c r="D184" s="228" t="s">
        <v>180</v>
      </c>
      <c r="E184" s="229" t="s">
        <v>245</v>
      </c>
      <c r="F184" s="230" t="s">
        <v>246</v>
      </c>
      <c r="G184" s="231" t="s">
        <v>183</v>
      </c>
      <c r="H184" s="232">
        <v>69.799999999999997</v>
      </c>
      <c r="I184" s="233"/>
      <c r="J184" s="234">
        <f>ROUND(I184*H184,2)</f>
        <v>0</v>
      </c>
      <c r="K184" s="230" t="s">
        <v>184</v>
      </c>
      <c r="L184" s="45"/>
      <c r="M184" s="235" t="s">
        <v>1</v>
      </c>
      <c r="N184" s="236" t="s">
        <v>41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185</v>
      </c>
      <c r="AT184" s="239" t="s">
        <v>180</v>
      </c>
      <c r="AU184" s="239" t="s">
        <v>85</v>
      </c>
      <c r="AY184" s="18" t="s">
        <v>178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83</v>
      </c>
      <c r="BK184" s="240">
        <f>ROUND(I184*H184,2)</f>
        <v>0</v>
      </c>
      <c r="BL184" s="18" t="s">
        <v>185</v>
      </c>
      <c r="BM184" s="239" t="s">
        <v>247</v>
      </c>
    </row>
    <row r="185" s="2" customFormat="1">
      <c r="A185" s="39"/>
      <c r="B185" s="40"/>
      <c r="C185" s="41"/>
      <c r="D185" s="241" t="s">
        <v>187</v>
      </c>
      <c r="E185" s="41"/>
      <c r="F185" s="242" t="s">
        <v>246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187</v>
      </c>
      <c r="AU185" s="18" t="s">
        <v>85</v>
      </c>
    </row>
    <row r="186" s="13" customFormat="1">
      <c r="A186" s="13"/>
      <c r="B186" s="246"/>
      <c r="C186" s="247"/>
      <c r="D186" s="241" t="s">
        <v>189</v>
      </c>
      <c r="E186" s="248" t="s">
        <v>1</v>
      </c>
      <c r="F186" s="249" t="s">
        <v>198</v>
      </c>
      <c r="G186" s="247"/>
      <c r="H186" s="248" t="s">
        <v>1</v>
      </c>
      <c r="I186" s="250"/>
      <c r="J186" s="247"/>
      <c r="K186" s="247"/>
      <c r="L186" s="251"/>
      <c r="M186" s="252"/>
      <c r="N186" s="253"/>
      <c r="O186" s="253"/>
      <c r="P186" s="253"/>
      <c r="Q186" s="253"/>
      <c r="R186" s="253"/>
      <c r="S186" s="253"/>
      <c r="T186" s="25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5" t="s">
        <v>189</v>
      </c>
      <c r="AU186" s="255" t="s">
        <v>85</v>
      </c>
      <c r="AV186" s="13" t="s">
        <v>83</v>
      </c>
      <c r="AW186" s="13" t="s">
        <v>33</v>
      </c>
      <c r="AX186" s="13" t="s">
        <v>76</v>
      </c>
      <c r="AY186" s="255" t="s">
        <v>178</v>
      </c>
    </row>
    <row r="187" s="13" customFormat="1">
      <c r="A187" s="13"/>
      <c r="B187" s="246"/>
      <c r="C187" s="247"/>
      <c r="D187" s="241" t="s">
        <v>189</v>
      </c>
      <c r="E187" s="248" t="s">
        <v>1</v>
      </c>
      <c r="F187" s="249" t="s">
        <v>248</v>
      </c>
      <c r="G187" s="247"/>
      <c r="H187" s="248" t="s">
        <v>1</v>
      </c>
      <c r="I187" s="250"/>
      <c r="J187" s="247"/>
      <c r="K187" s="247"/>
      <c r="L187" s="251"/>
      <c r="M187" s="252"/>
      <c r="N187" s="253"/>
      <c r="O187" s="253"/>
      <c r="P187" s="253"/>
      <c r="Q187" s="253"/>
      <c r="R187" s="253"/>
      <c r="S187" s="253"/>
      <c r="T187" s="25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5" t="s">
        <v>189</v>
      </c>
      <c r="AU187" s="255" t="s">
        <v>85</v>
      </c>
      <c r="AV187" s="13" t="s">
        <v>83</v>
      </c>
      <c r="AW187" s="13" t="s">
        <v>33</v>
      </c>
      <c r="AX187" s="13" t="s">
        <v>76</v>
      </c>
      <c r="AY187" s="255" t="s">
        <v>178</v>
      </c>
    </row>
    <row r="188" s="14" customFormat="1">
      <c r="A188" s="14"/>
      <c r="B188" s="256"/>
      <c r="C188" s="257"/>
      <c r="D188" s="241" t="s">
        <v>189</v>
      </c>
      <c r="E188" s="258" t="s">
        <v>1</v>
      </c>
      <c r="F188" s="259" t="s">
        <v>249</v>
      </c>
      <c r="G188" s="257"/>
      <c r="H188" s="260">
        <v>69.799999999999997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6" t="s">
        <v>189</v>
      </c>
      <c r="AU188" s="266" t="s">
        <v>85</v>
      </c>
      <c r="AV188" s="14" t="s">
        <v>85</v>
      </c>
      <c r="AW188" s="14" t="s">
        <v>33</v>
      </c>
      <c r="AX188" s="14" t="s">
        <v>76</v>
      </c>
      <c r="AY188" s="266" t="s">
        <v>178</v>
      </c>
    </row>
    <row r="189" s="15" customFormat="1">
      <c r="A189" s="15"/>
      <c r="B189" s="267"/>
      <c r="C189" s="268"/>
      <c r="D189" s="241" t="s">
        <v>189</v>
      </c>
      <c r="E189" s="269" t="s">
        <v>1</v>
      </c>
      <c r="F189" s="270" t="s">
        <v>193</v>
      </c>
      <c r="G189" s="268"/>
      <c r="H189" s="271">
        <v>69.799999999999997</v>
      </c>
      <c r="I189" s="272"/>
      <c r="J189" s="268"/>
      <c r="K189" s="268"/>
      <c r="L189" s="273"/>
      <c r="M189" s="274"/>
      <c r="N189" s="275"/>
      <c r="O189" s="275"/>
      <c r="P189" s="275"/>
      <c r="Q189" s="275"/>
      <c r="R189" s="275"/>
      <c r="S189" s="275"/>
      <c r="T189" s="276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7" t="s">
        <v>189</v>
      </c>
      <c r="AU189" s="277" t="s">
        <v>85</v>
      </c>
      <c r="AV189" s="15" t="s">
        <v>185</v>
      </c>
      <c r="AW189" s="15" t="s">
        <v>33</v>
      </c>
      <c r="AX189" s="15" t="s">
        <v>83</v>
      </c>
      <c r="AY189" s="277" t="s">
        <v>178</v>
      </c>
    </row>
    <row r="190" s="2" customFormat="1" ht="30" customHeight="1">
      <c r="A190" s="39"/>
      <c r="B190" s="40"/>
      <c r="C190" s="228" t="s">
        <v>250</v>
      </c>
      <c r="D190" s="228" t="s">
        <v>180</v>
      </c>
      <c r="E190" s="229" t="s">
        <v>251</v>
      </c>
      <c r="F190" s="230" t="s">
        <v>252</v>
      </c>
      <c r="G190" s="231" t="s">
        <v>253</v>
      </c>
      <c r="H190" s="232">
        <v>847.00999999999999</v>
      </c>
      <c r="I190" s="233"/>
      <c r="J190" s="234">
        <f>ROUND(I190*H190,2)</f>
        <v>0</v>
      </c>
      <c r="K190" s="230" t="s">
        <v>184</v>
      </c>
      <c r="L190" s="45"/>
      <c r="M190" s="235" t="s">
        <v>1</v>
      </c>
      <c r="N190" s="236" t="s">
        <v>41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185</v>
      </c>
      <c r="AT190" s="239" t="s">
        <v>180</v>
      </c>
      <c r="AU190" s="239" t="s">
        <v>85</v>
      </c>
      <c r="AY190" s="18" t="s">
        <v>178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83</v>
      </c>
      <c r="BK190" s="240">
        <f>ROUND(I190*H190,2)</f>
        <v>0</v>
      </c>
      <c r="BL190" s="18" t="s">
        <v>185</v>
      </c>
      <c r="BM190" s="239" t="s">
        <v>254</v>
      </c>
    </row>
    <row r="191" s="2" customFormat="1">
      <c r="A191" s="39"/>
      <c r="B191" s="40"/>
      <c r="C191" s="41"/>
      <c r="D191" s="241" t="s">
        <v>187</v>
      </c>
      <c r="E191" s="41"/>
      <c r="F191" s="242" t="s">
        <v>255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187</v>
      </c>
      <c r="AU191" s="18" t="s">
        <v>85</v>
      </c>
    </row>
    <row r="192" s="13" customFormat="1">
      <c r="A192" s="13"/>
      <c r="B192" s="246"/>
      <c r="C192" s="247"/>
      <c r="D192" s="241" t="s">
        <v>189</v>
      </c>
      <c r="E192" s="248" t="s">
        <v>1</v>
      </c>
      <c r="F192" s="249" t="s">
        <v>190</v>
      </c>
      <c r="G192" s="247"/>
      <c r="H192" s="248" t="s">
        <v>1</v>
      </c>
      <c r="I192" s="250"/>
      <c r="J192" s="247"/>
      <c r="K192" s="247"/>
      <c r="L192" s="251"/>
      <c r="M192" s="252"/>
      <c r="N192" s="253"/>
      <c r="O192" s="253"/>
      <c r="P192" s="253"/>
      <c r="Q192" s="253"/>
      <c r="R192" s="253"/>
      <c r="S192" s="253"/>
      <c r="T192" s="25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5" t="s">
        <v>189</v>
      </c>
      <c r="AU192" s="255" t="s">
        <v>85</v>
      </c>
      <c r="AV192" s="13" t="s">
        <v>83</v>
      </c>
      <c r="AW192" s="13" t="s">
        <v>33</v>
      </c>
      <c r="AX192" s="13" t="s">
        <v>76</v>
      </c>
      <c r="AY192" s="255" t="s">
        <v>178</v>
      </c>
    </row>
    <row r="193" s="13" customFormat="1">
      <c r="A193" s="13"/>
      <c r="B193" s="246"/>
      <c r="C193" s="247"/>
      <c r="D193" s="241" t="s">
        <v>189</v>
      </c>
      <c r="E193" s="248" t="s">
        <v>1</v>
      </c>
      <c r="F193" s="249" t="s">
        <v>256</v>
      </c>
      <c r="G193" s="247"/>
      <c r="H193" s="248" t="s">
        <v>1</v>
      </c>
      <c r="I193" s="250"/>
      <c r="J193" s="247"/>
      <c r="K193" s="247"/>
      <c r="L193" s="251"/>
      <c r="M193" s="252"/>
      <c r="N193" s="253"/>
      <c r="O193" s="253"/>
      <c r="P193" s="253"/>
      <c r="Q193" s="253"/>
      <c r="R193" s="253"/>
      <c r="S193" s="253"/>
      <c r="T193" s="25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5" t="s">
        <v>189</v>
      </c>
      <c r="AU193" s="255" t="s">
        <v>85</v>
      </c>
      <c r="AV193" s="13" t="s">
        <v>83</v>
      </c>
      <c r="AW193" s="13" t="s">
        <v>33</v>
      </c>
      <c r="AX193" s="13" t="s">
        <v>76</v>
      </c>
      <c r="AY193" s="255" t="s">
        <v>178</v>
      </c>
    </row>
    <row r="194" s="14" customFormat="1">
      <c r="A194" s="14"/>
      <c r="B194" s="256"/>
      <c r="C194" s="257"/>
      <c r="D194" s="241" t="s">
        <v>189</v>
      </c>
      <c r="E194" s="258" t="s">
        <v>1</v>
      </c>
      <c r="F194" s="259" t="s">
        <v>257</v>
      </c>
      <c r="G194" s="257"/>
      <c r="H194" s="260">
        <v>847.00999999999999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6" t="s">
        <v>189</v>
      </c>
      <c r="AU194" s="266" t="s">
        <v>85</v>
      </c>
      <c r="AV194" s="14" t="s">
        <v>85</v>
      </c>
      <c r="AW194" s="14" t="s">
        <v>33</v>
      </c>
      <c r="AX194" s="14" t="s">
        <v>76</v>
      </c>
      <c r="AY194" s="266" t="s">
        <v>178</v>
      </c>
    </row>
    <row r="195" s="15" customFormat="1">
      <c r="A195" s="15"/>
      <c r="B195" s="267"/>
      <c r="C195" s="268"/>
      <c r="D195" s="241" t="s">
        <v>189</v>
      </c>
      <c r="E195" s="269" t="s">
        <v>1</v>
      </c>
      <c r="F195" s="270" t="s">
        <v>193</v>
      </c>
      <c r="G195" s="268"/>
      <c r="H195" s="271">
        <v>847.00999999999999</v>
      </c>
      <c r="I195" s="272"/>
      <c r="J195" s="268"/>
      <c r="K195" s="268"/>
      <c r="L195" s="273"/>
      <c r="M195" s="274"/>
      <c r="N195" s="275"/>
      <c r="O195" s="275"/>
      <c r="P195" s="275"/>
      <c r="Q195" s="275"/>
      <c r="R195" s="275"/>
      <c r="S195" s="275"/>
      <c r="T195" s="27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7" t="s">
        <v>189</v>
      </c>
      <c r="AU195" s="277" t="s">
        <v>85</v>
      </c>
      <c r="AV195" s="15" t="s">
        <v>185</v>
      </c>
      <c r="AW195" s="15" t="s">
        <v>33</v>
      </c>
      <c r="AX195" s="15" t="s">
        <v>83</v>
      </c>
      <c r="AY195" s="277" t="s">
        <v>178</v>
      </c>
    </row>
    <row r="196" s="2" customFormat="1">
      <c r="A196" s="39"/>
      <c r="B196" s="40"/>
      <c r="C196" s="228" t="s">
        <v>258</v>
      </c>
      <c r="D196" s="228" t="s">
        <v>180</v>
      </c>
      <c r="E196" s="229" t="s">
        <v>259</v>
      </c>
      <c r="F196" s="230" t="s">
        <v>260</v>
      </c>
      <c r="G196" s="231" t="s">
        <v>183</v>
      </c>
      <c r="H196" s="232">
        <v>27.600000000000001</v>
      </c>
      <c r="I196" s="233"/>
      <c r="J196" s="234">
        <f>ROUND(I196*H196,2)</f>
        <v>0</v>
      </c>
      <c r="K196" s="230" t="s">
        <v>184</v>
      </c>
      <c r="L196" s="45"/>
      <c r="M196" s="235" t="s">
        <v>1</v>
      </c>
      <c r="N196" s="236" t="s">
        <v>41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185</v>
      </c>
      <c r="AT196" s="239" t="s">
        <v>180</v>
      </c>
      <c r="AU196" s="239" t="s">
        <v>85</v>
      </c>
      <c r="AY196" s="18" t="s">
        <v>178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83</v>
      </c>
      <c r="BK196" s="240">
        <f>ROUND(I196*H196,2)</f>
        <v>0</v>
      </c>
      <c r="BL196" s="18" t="s">
        <v>185</v>
      </c>
      <c r="BM196" s="239" t="s">
        <v>261</v>
      </c>
    </row>
    <row r="197" s="2" customFormat="1">
      <c r="A197" s="39"/>
      <c r="B197" s="40"/>
      <c r="C197" s="41"/>
      <c r="D197" s="241" t="s">
        <v>187</v>
      </c>
      <c r="E197" s="41"/>
      <c r="F197" s="242" t="s">
        <v>262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187</v>
      </c>
      <c r="AU197" s="18" t="s">
        <v>85</v>
      </c>
    </row>
    <row r="198" s="13" customFormat="1">
      <c r="A198" s="13"/>
      <c r="B198" s="246"/>
      <c r="C198" s="247"/>
      <c r="D198" s="241" t="s">
        <v>189</v>
      </c>
      <c r="E198" s="248" t="s">
        <v>1</v>
      </c>
      <c r="F198" s="249" t="s">
        <v>198</v>
      </c>
      <c r="G198" s="247"/>
      <c r="H198" s="248" t="s">
        <v>1</v>
      </c>
      <c r="I198" s="250"/>
      <c r="J198" s="247"/>
      <c r="K198" s="247"/>
      <c r="L198" s="251"/>
      <c r="M198" s="252"/>
      <c r="N198" s="253"/>
      <c r="O198" s="253"/>
      <c r="P198" s="253"/>
      <c r="Q198" s="253"/>
      <c r="R198" s="253"/>
      <c r="S198" s="253"/>
      <c r="T198" s="25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5" t="s">
        <v>189</v>
      </c>
      <c r="AU198" s="255" t="s">
        <v>85</v>
      </c>
      <c r="AV198" s="13" t="s">
        <v>83</v>
      </c>
      <c r="AW198" s="13" t="s">
        <v>33</v>
      </c>
      <c r="AX198" s="13" t="s">
        <v>76</v>
      </c>
      <c r="AY198" s="255" t="s">
        <v>178</v>
      </c>
    </row>
    <row r="199" s="13" customFormat="1">
      <c r="A199" s="13"/>
      <c r="B199" s="246"/>
      <c r="C199" s="247"/>
      <c r="D199" s="241" t="s">
        <v>189</v>
      </c>
      <c r="E199" s="248" t="s">
        <v>1</v>
      </c>
      <c r="F199" s="249" t="s">
        <v>263</v>
      </c>
      <c r="G199" s="247"/>
      <c r="H199" s="248" t="s">
        <v>1</v>
      </c>
      <c r="I199" s="250"/>
      <c r="J199" s="247"/>
      <c r="K199" s="247"/>
      <c r="L199" s="251"/>
      <c r="M199" s="252"/>
      <c r="N199" s="253"/>
      <c r="O199" s="253"/>
      <c r="P199" s="253"/>
      <c r="Q199" s="253"/>
      <c r="R199" s="253"/>
      <c r="S199" s="253"/>
      <c r="T199" s="25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5" t="s">
        <v>189</v>
      </c>
      <c r="AU199" s="255" t="s">
        <v>85</v>
      </c>
      <c r="AV199" s="13" t="s">
        <v>83</v>
      </c>
      <c r="AW199" s="13" t="s">
        <v>33</v>
      </c>
      <c r="AX199" s="13" t="s">
        <v>76</v>
      </c>
      <c r="AY199" s="255" t="s">
        <v>178</v>
      </c>
    </row>
    <row r="200" s="14" customFormat="1">
      <c r="A200" s="14"/>
      <c r="B200" s="256"/>
      <c r="C200" s="257"/>
      <c r="D200" s="241" t="s">
        <v>189</v>
      </c>
      <c r="E200" s="258" t="s">
        <v>1</v>
      </c>
      <c r="F200" s="259" t="s">
        <v>264</v>
      </c>
      <c r="G200" s="257"/>
      <c r="H200" s="260">
        <v>27.600000000000001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6" t="s">
        <v>189</v>
      </c>
      <c r="AU200" s="266" t="s">
        <v>85</v>
      </c>
      <c r="AV200" s="14" t="s">
        <v>85</v>
      </c>
      <c r="AW200" s="14" t="s">
        <v>33</v>
      </c>
      <c r="AX200" s="14" t="s">
        <v>76</v>
      </c>
      <c r="AY200" s="266" t="s">
        <v>178</v>
      </c>
    </row>
    <row r="201" s="15" customFormat="1">
      <c r="A201" s="15"/>
      <c r="B201" s="267"/>
      <c r="C201" s="268"/>
      <c r="D201" s="241" t="s">
        <v>189</v>
      </c>
      <c r="E201" s="269" t="s">
        <v>1</v>
      </c>
      <c r="F201" s="270" t="s">
        <v>193</v>
      </c>
      <c r="G201" s="268"/>
      <c r="H201" s="271">
        <v>27.600000000000001</v>
      </c>
      <c r="I201" s="272"/>
      <c r="J201" s="268"/>
      <c r="K201" s="268"/>
      <c r="L201" s="273"/>
      <c r="M201" s="274"/>
      <c r="N201" s="275"/>
      <c r="O201" s="275"/>
      <c r="P201" s="275"/>
      <c r="Q201" s="275"/>
      <c r="R201" s="275"/>
      <c r="S201" s="275"/>
      <c r="T201" s="27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7" t="s">
        <v>189</v>
      </c>
      <c r="AU201" s="277" t="s">
        <v>85</v>
      </c>
      <c r="AV201" s="15" t="s">
        <v>185</v>
      </c>
      <c r="AW201" s="15" t="s">
        <v>33</v>
      </c>
      <c r="AX201" s="15" t="s">
        <v>83</v>
      </c>
      <c r="AY201" s="277" t="s">
        <v>178</v>
      </c>
    </row>
    <row r="202" s="2" customFormat="1">
      <c r="A202" s="39"/>
      <c r="B202" s="40"/>
      <c r="C202" s="228" t="s">
        <v>265</v>
      </c>
      <c r="D202" s="228" t="s">
        <v>180</v>
      </c>
      <c r="E202" s="229" t="s">
        <v>266</v>
      </c>
      <c r="F202" s="230" t="s">
        <v>267</v>
      </c>
      <c r="G202" s="231" t="s">
        <v>268</v>
      </c>
      <c r="H202" s="232">
        <v>2149.5</v>
      </c>
      <c r="I202" s="233"/>
      <c r="J202" s="234">
        <f>ROUND(I202*H202,2)</f>
        <v>0</v>
      </c>
      <c r="K202" s="230" t="s">
        <v>184</v>
      </c>
      <c r="L202" s="45"/>
      <c r="M202" s="235" t="s">
        <v>1</v>
      </c>
      <c r="N202" s="236" t="s">
        <v>41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185</v>
      </c>
      <c r="AT202" s="239" t="s">
        <v>180</v>
      </c>
      <c r="AU202" s="239" t="s">
        <v>85</v>
      </c>
      <c r="AY202" s="18" t="s">
        <v>178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83</v>
      </c>
      <c r="BK202" s="240">
        <f>ROUND(I202*H202,2)</f>
        <v>0</v>
      </c>
      <c r="BL202" s="18" t="s">
        <v>185</v>
      </c>
      <c r="BM202" s="239" t="s">
        <v>269</v>
      </c>
    </row>
    <row r="203" s="2" customFormat="1">
      <c r="A203" s="39"/>
      <c r="B203" s="40"/>
      <c r="C203" s="41"/>
      <c r="D203" s="241" t="s">
        <v>187</v>
      </c>
      <c r="E203" s="41"/>
      <c r="F203" s="242" t="s">
        <v>270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187</v>
      </c>
      <c r="AU203" s="18" t="s">
        <v>85</v>
      </c>
    </row>
    <row r="204" s="13" customFormat="1">
      <c r="A204" s="13"/>
      <c r="B204" s="246"/>
      <c r="C204" s="247"/>
      <c r="D204" s="241" t="s">
        <v>189</v>
      </c>
      <c r="E204" s="248" t="s">
        <v>1</v>
      </c>
      <c r="F204" s="249" t="s">
        <v>207</v>
      </c>
      <c r="G204" s="247"/>
      <c r="H204" s="248" t="s">
        <v>1</v>
      </c>
      <c r="I204" s="250"/>
      <c r="J204" s="247"/>
      <c r="K204" s="247"/>
      <c r="L204" s="251"/>
      <c r="M204" s="252"/>
      <c r="N204" s="253"/>
      <c r="O204" s="253"/>
      <c r="P204" s="253"/>
      <c r="Q204" s="253"/>
      <c r="R204" s="253"/>
      <c r="S204" s="253"/>
      <c r="T204" s="25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5" t="s">
        <v>189</v>
      </c>
      <c r="AU204" s="255" t="s">
        <v>85</v>
      </c>
      <c r="AV204" s="13" t="s">
        <v>83</v>
      </c>
      <c r="AW204" s="13" t="s">
        <v>33</v>
      </c>
      <c r="AX204" s="13" t="s">
        <v>76</v>
      </c>
      <c r="AY204" s="255" t="s">
        <v>178</v>
      </c>
    </row>
    <row r="205" s="13" customFormat="1">
      <c r="A205" s="13"/>
      <c r="B205" s="246"/>
      <c r="C205" s="247"/>
      <c r="D205" s="241" t="s">
        <v>189</v>
      </c>
      <c r="E205" s="248" t="s">
        <v>1</v>
      </c>
      <c r="F205" s="249" t="s">
        <v>271</v>
      </c>
      <c r="G205" s="247"/>
      <c r="H205" s="248" t="s">
        <v>1</v>
      </c>
      <c r="I205" s="250"/>
      <c r="J205" s="247"/>
      <c r="K205" s="247"/>
      <c r="L205" s="251"/>
      <c r="M205" s="252"/>
      <c r="N205" s="253"/>
      <c r="O205" s="253"/>
      <c r="P205" s="253"/>
      <c r="Q205" s="253"/>
      <c r="R205" s="253"/>
      <c r="S205" s="253"/>
      <c r="T205" s="25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5" t="s">
        <v>189</v>
      </c>
      <c r="AU205" s="255" t="s">
        <v>85</v>
      </c>
      <c r="AV205" s="13" t="s">
        <v>83</v>
      </c>
      <c r="AW205" s="13" t="s">
        <v>33</v>
      </c>
      <c r="AX205" s="13" t="s">
        <v>76</v>
      </c>
      <c r="AY205" s="255" t="s">
        <v>178</v>
      </c>
    </row>
    <row r="206" s="14" customFormat="1">
      <c r="A206" s="14"/>
      <c r="B206" s="256"/>
      <c r="C206" s="257"/>
      <c r="D206" s="241" t="s">
        <v>189</v>
      </c>
      <c r="E206" s="258" t="s">
        <v>1</v>
      </c>
      <c r="F206" s="259" t="s">
        <v>272</v>
      </c>
      <c r="G206" s="257"/>
      <c r="H206" s="260">
        <v>2128.8000000000002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6" t="s">
        <v>189</v>
      </c>
      <c r="AU206" s="266" t="s">
        <v>85</v>
      </c>
      <c r="AV206" s="14" t="s">
        <v>85</v>
      </c>
      <c r="AW206" s="14" t="s">
        <v>33</v>
      </c>
      <c r="AX206" s="14" t="s">
        <v>76</v>
      </c>
      <c r="AY206" s="266" t="s">
        <v>178</v>
      </c>
    </row>
    <row r="207" s="13" customFormat="1">
      <c r="A207" s="13"/>
      <c r="B207" s="246"/>
      <c r="C207" s="247"/>
      <c r="D207" s="241" t="s">
        <v>189</v>
      </c>
      <c r="E207" s="248" t="s">
        <v>1</v>
      </c>
      <c r="F207" s="249" t="s">
        <v>273</v>
      </c>
      <c r="G207" s="247"/>
      <c r="H207" s="248" t="s">
        <v>1</v>
      </c>
      <c r="I207" s="250"/>
      <c r="J207" s="247"/>
      <c r="K207" s="247"/>
      <c r="L207" s="251"/>
      <c r="M207" s="252"/>
      <c r="N207" s="253"/>
      <c r="O207" s="253"/>
      <c r="P207" s="253"/>
      <c r="Q207" s="253"/>
      <c r="R207" s="253"/>
      <c r="S207" s="253"/>
      <c r="T207" s="25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5" t="s">
        <v>189</v>
      </c>
      <c r="AU207" s="255" t="s">
        <v>85</v>
      </c>
      <c r="AV207" s="13" t="s">
        <v>83</v>
      </c>
      <c r="AW207" s="13" t="s">
        <v>33</v>
      </c>
      <c r="AX207" s="13" t="s">
        <v>76</v>
      </c>
      <c r="AY207" s="255" t="s">
        <v>178</v>
      </c>
    </row>
    <row r="208" s="14" customFormat="1">
      <c r="A208" s="14"/>
      <c r="B208" s="256"/>
      <c r="C208" s="257"/>
      <c r="D208" s="241" t="s">
        <v>189</v>
      </c>
      <c r="E208" s="258" t="s">
        <v>1</v>
      </c>
      <c r="F208" s="259" t="s">
        <v>274</v>
      </c>
      <c r="G208" s="257"/>
      <c r="H208" s="260">
        <v>20.699999999999999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6" t="s">
        <v>189</v>
      </c>
      <c r="AU208" s="266" t="s">
        <v>85</v>
      </c>
      <c r="AV208" s="14" t="s">
        <v>85</v>
      </c>
      <c r="AW208" s="14" t="s">
        <v>33</v>
      </c>
      <c r="AX208" s="14" t="s">
        <v>76</v>
      </c>
      <c r="AY208" s="266" t="s">
        <v>178</v>
      </c>
    </row>
    <row r="209" s="15" customFormat="1">
      <c r="A209" s="15"/>
      <c r="B209" s="267"/>
      <c r="C209" s="268"/>
      <c r="D209" s="241" t="s">
        <v>189</v>
      </c>
      <c r="E209" s="269" t="s">
        <v>1</v>
      </c>
      <c r="F209" s="270" t="s">
        <v>193</v>
      </c>
      <c r="G209" s="268"/>
      <c r="H209" s="271">
        <v>2149.5</v>
      </c>
      <c r="I209" s="272"/>
      <c r="J209" s="268"/>
      <c r="K209" s="268"/>
      <c r="L209" s="273"/>
      <c r="M209" s="274"/>
      <c r="N209" s="275"/>
      <c r="O209" s="275"/>
      <c r="P209" s="275"/>
      <c r="Q209" s="275"/>
      <c r="R209" s="275"/>
      <c r="S209" s="275"/>
      <c r="T209" s="27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7" t="s">
        <v>189</v>
      </c>
      <c r="AU209" s="277" t="s">
        <v>85</v>
      </c>
      <c r="AV209" s="15" t="s">
        <v>185</v>
      </c>
      <c r="AW209" s="15" t="s">
        <v>33</v>
      </c>
      <c r="AX209" s="15" t="s">
        <v>83</v>
      </c>
      <c r="AY209" s="277" t="s">
        <v>178</v>
      </c>
    </row>
    <row r="210" s="2" customFormat="1">
      <c r="A210" s="39"/>
      <c r="B210" s="40"/>
      <c r="C210" s="228" t="s">
        <v>275</v>
      </c>
      <c r="D210" s="228" t="s">
        <v>180</v>
      </c>
      <c r="E210" s="229" t="s">
        <v>276</v>
      </c>
      <c r="F210" s="230" t="s">
        <v>277</v>
      </c>
      <c r="G210" s="231" t="s">
        <v>268</v>
      </c>
      <c r="H210" s="232">
        <v>18.190000000000001</v>
      </c>
      <c r="I210" s="233"/>
      <c r="J210" s="234">
        <f>ROUND(I210*H210,2)</f>
        <v>0</v>
      </c>
      <c r="K210" s="230" t="s">
        <v>184</v>
      </c>
      <c r="L210" s="45"/>
      <c r="M210" s="235" t="s">
        <v>1</v>
      </c>
      <c r="N210" s="236" t="s">
        <v>41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185</v>
      </c>
      <c r="AT210" s="239" t="s">
        <v>180</v>
      </c>
      <c r="AU210" s="239" t="s">
        <v>85</v>
      </c>
      <c r="AY210" s="18" t="s">
        <v>178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83</v>
      </c>
      <c r="BK210" s="240">
        <f>ROUND(I210*H210,2)</f>
        <v>0</v>
      </c>
      <c r="BL210" s="18" t="s">
        <v>185</v>
      </c>
      <c r="BM210" s="239" t="s">
        <v>278</v>
      </c>
    </row>
    <row r="211" s="2" customFormat="1">
      <c r="A211" s="39"/>
      <c r="B211" s="40"/>
      <c r="C211" s="41"/>
      <c r="D211" s="241" t="s">
        <v>187</v>
      </c>
      <c r="E211" s="41"/>
      <c r="F211" s="242" t="s">
        <v>279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187</v>
      </c>
      <c r="AU211" s="18" t="s">
        <v>85</v>
      </c>
    </row>
    <row r="212" s="13" customFormat="1">
      <c r="A212" s="13"/>
      <c r="B212" s="246"/>
      <c r="C212" s="247"/>
      <c r="D212" s="241" t="s">
        <v>189</v>
      </c>
      <c r="E212" s="248" t="s">
        <v>1</v>
      </c>
      <c r="F212" s="249" t="s">
        <v>280</v>
      </c>
      <c r="G212" s="247"/>
      <c r="H212" s="248" t="s">
        <v>1</v>
      </c>
      <c r="I212" s="250"/>
      <c r="J212" s="247"/>
      <c r="K212" s="247"/>
      <c r="L212" s="251"/>
      <c r="M212" s="252"/>
      <c r="N212" s="253"/>
      <c r="O212" s="253"/>
      <c r="P212" s="253"/>
      <c r="Q212" s="253"/>
      <c r="R212" s="253"/>
      <c r="S212" s="253"/>
      <c r="T212" s="25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5" t="s">
        <v>189</v>
      </c>
      <c r="AU212" s="255" t="s">
        <v>85</v>
      </c>
      <c r="AV212" s="13" t="s">
        <v>83</v>
      </c>
      <c r="AW212" s="13" t="s">
        <v>33</v>
      </c>
      <c r="AX212" s="13" t="s">
        <v>76</v>
      </c>
      <c r="AY212" s="255" t="s">
        <v>178</v>
      </c>
    </row>
    <row r="213" s="13" customFormat="1">
      <c r="A213" s="13"/>
      <c r="B213" s="246"/>
      <c r="C213" s="247"/>
      <c r="D213" s="241" t="s">
        <v>189</v>
      </c>
      <c r="E213" s="248" t="s">
        <v>1</v>
      </c>
      <c r="F213" s="249" t="s">
        <v>281</v>
      </c>
      <c r="G213" s="247"/>
      <c r="H213" s="248" t="s">
        <v>1</v>
      </c>
      <c r="I213" s="250"/>
      <c r="J213" s="247"/>
      <c r="K213" s="247"/>
      <c r="L213" s="251"/>
      <c r="M213" s="252"/>
      <c r="N213" s="253"/>
      <c r="O213" s="253"/>
      <c r="P213" s="253"/>
      <c r="Q213" s="253"/>
      <c r="R213" s="253"/>
      <c r="S213" s="253"/>
      <c r="T213" s="25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189</v>
      </c>
      <c r="AU213" s="255" t="s">
        <v>85</v>
      </c>
      <c r="AV213" s="13" t="s">
        <v>83</v>
      </c>
      <c r="AW213" s="13" t="s">
        <v>33</v>
      </c>
      <c r="AX213" s="13" t="s">
        <v>76</v>
      </c>
      <c r="AY213" s="255" t="s">
        <v>178</v>
      </c>
    </row>
    <row r="214" s="14" customFormat="1">
      <c r="A214" s="14"/>
      <c r="B214" s="256"/>
      <c r="C214" s="257"/>
      <c r="D214" s="241" t="s">
        <v>189</v>
      </c>
      <c r="E214" s="258" t="s">
        <v>1</v>
      </c>
      <c r="F214" s="259" t="s">
        <v>282</v>
      </c>
      <c r="G214" s="257"/>
      <c r="H214" s="260">
        <v>8.6899999999999995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6" t="s">
        <v>189</v>
      </c>
      <c r="AU214" s="266" t="s">
        <v>85</v>
      </c>
      <c r="AV214" s="14" t="s">
        <v>85</v>
      </c>
      <c r="AW214" s="14" t="s">
        <v>33</v>
      </c>
      <c r="AX214" s="14" t="s">
        <v>76</v>
      </c>
      <c r="AY214" s="266" t="s">
        <v>178</v>
      </c>
    </row>
    <row r="215" s="13" customFormat="1">
      <c r="A215" s="13"/>
      <c r="B215" s="246"/>
      <c r="C215" s="247"/>
      <c r="D215" s="241" t="s">
        <v>189</v>
      </c>
      <c r="E215" s="248" t="s">
        <v>1</v>
      </c>
      <c r="F215" s="249" t="s">
        <v>283</v>
      </c>
      <c r="G215" s="247"/>
      <c r="H215" s="248" t="s">
        <v>1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5" t="s">
        <v>189</v>
      </c>
      <c r="AU215" s="255" t="s">
        <v>85</v>
      </c>
      <c r="AV215" s="13" t="s">
        <v>83</v>
      </c>
      <c r="AW215" s="13" t="s">
        <v>33</v>
      </c>
      <c r="AX215" s="13" t="s">
        <v>76</v>
      </c>
      <c r="AY215" s="255" t="s">
        <v>178</v>
      </c>
    </row>
    <row r="216" s="14" customFormat="1">
      <c r="A216" s="14"/>
      <c r="B216" s="256"/>
      <c r="C216" s="257"/>
      <c r="D216" s="241" t="s">
        <v>189</v>
      </c>
      <c r="E216" s="258" t="s">
        <v>1</v>
      </c>
      <c r="F216" s="259" t="s">
        <v>284</v>
      </c>
      <c r="G216" s="257"/>
      <c r="H216" s="260">
        <v>9.5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6" t="s">
        <v>189</v>
      </c>
      <c r="AU216" s="266" t="s">
        <v>85</v>
      </c>
      <c r="AV216" s="14" t="s">
        <v>85</v>
      </c>
      <c r="AW216" s="14" t="s">
        <v>33</v>
      </c>
      <c r="AX216" s="14" t="s">
        <v>76</v>
      </c>
      <c r="AY216" s="266" t="s">
        <v>178</v>
      </c>
    </row>
    <row r="217" s="15" customFormat="1">
      <c r="A217" s="15"/>
      <c r="B217" s="267"/>
      <c r="C217" s="268"/>
      <c r="D217" s="241" t="s">
        <v>189</v>
      </c>
      <c r="E217" s="269" t="s">
        <v>1</v>
      </c>
      <c r="F217" s="270" t="s">
        <v>193</v>
      </c>
      <c r="G217" s="268"/>
      <c r="H217" s="271">
        <v>18.189999999999998</v>
      </c>
      <c r="I217" s="272"/>
      <c r="J217" s="268"/>
      <c r="K217" s="268"/>
      <c r="L217" s="273"/>
      <c r="M217" s="274"/>
      <c r="N217" s="275"/>
      <c r="O217" s="275"/>
      <c r="P217" s="275"/>
      <c r="Q217" s="275"/>
      <c r="R217" s="275"/>
      <c r="S217" s="275"/>
      <c r="T217" s="27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7" t="s">
        <v>189</v>
      </c>
      <c r="AU217" s="277" t="s">
        <v>85</v>
      </c>
      <c r="AV217" s="15" t="s">
        <v>185</v>
      </c>
      <c r="AW217" s="15" t="s">
        <v>33</v>
      </c>
      <c r="AX217" s="15" t="s">
        <v>83</v>
      </c>
      <c r="AY217" s="277" t="s">
        <v>178</v>
      </c>
    </row>
    <row r="218" s="12" customFormat="1" ht="22.8" customHeight="1">
      <c r="A218" s="12"/>
      <c r="B218" s="212"/>
      <c r="C218" s="213"/>
      <c r="D218" s="214" t="s">
        <v>75</v>
      </c>
      <c r="E218" s="226" t="s">
        <v>85</v>
      </c>
      <c r="F218" s="226" t="s">
        <v>285</v>
      </c>
      <c r="G218" s="213"/>
      <c r="H218" s="213"/>
      <c r="I218" s="216"/>
      <c r="J218" s="227">
        <f>BK218</f>
        <v>0</v>
      </c>
      <c r="K218" s="213"/>
      <c r="L218" s="218"/>
      <c r="M218" s="219"/>
      <c r="N218" s="220"/>
      <c r="O218" s="220"/>
      <c r="P218" s="221">
        <f>SUM(P219:P234)</f>
        <v>0</v>
      </c>
      <c r="Q218" s="220"/>
      <c r="R218" s="221">
        <f>SUM(R219:R234)</f>
        <v>47.916037500000002</v>
      </c>
      <c r="S218" s="220"/>
      <c r="T218" s="222">
        <f>SUM(T219:T234)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3" t="s">
        <v>83</v>
      </c>
      <c r="AT218" s="224" t="s">
        <v>75</v>
      </c>
      <c r="AU218" s="224" t="s">
        <v>83</v>
      </c>
      <c r="AY218" s="223" t="s">
        <v>178</v>
      </c>
      <c r="BK218" s="225">
        <f>SUM(BK219:BK234)</f>
        <v>0</v>
      </c>
    </row>
    <row r="219" s="2" customFormat="1">
      <c r="A219" s="39"/>
      <c r="B219" s="40"/>
      <c r="C219" s="228" t="s">
        <v>286</v>
      </c>
      <c r="D219" s="228" t="s">
        <v>180</v>
      </c>
      <c r="E219" s="229" t="s">
        <v>287</v>
      </c>
      <c r="F219" s="230" t="s">
        <v>288</v>
      </c>
      <c r="G219" s="231" t="s">
        <v>183</v>
      </c>
      <c r="H219" s="232">
        <v>16.875</v>
      </c>
      <c r="I219" s="233"/>
      <c r="J219" s="234">
        <f>ROUND(I219*H219,2)</f>
        <v>0</v>
      </c>
      <c r="K219" s="230" t="s">
        <v>184</v>
      </c>
      <c r="L219" s="45"/>
      <c r="M219" s="235" t="s">
        <v>1</v>
      </c>
      <c r="N219" s="236" t="s">
        <v>41</v>
      </c>
      <c r="O219" s="92"/>
      <c r="P219" s="237">
        <f>O219*H219</f>
        <v>0</v>
      </c>
      <c r="Q219" s="237">
        <v>1.9205000000000001</v>
      </c>
      <c r="R219" s="237">
        <f>Q219*H219</f>
        <v>32.408437500000005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185</v>
      </c>
      <c r="AT219" s="239" t="s">
        <v>180</v>
      </c>
      <c r="AU219" s="239" t="s">
        <v>85</v>
      </c>
      <c r="AY219" s="18" t="s">
        <v>178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83</v>
      </c>
      <c r="BK219" s="240">
        <f>ROUND(I219*H219,2)</f>
        <v>0</v>
      </c>
      <c r="BL219" s="18" t="s">
        <v>185</v>
      </c>
      <c r="BM219" s="239" t="s">
        <v>289</v>
      </c>
    </row>
    <row r="220" s="2" customFormat="1">
      <c r="A220" s="39"/>
      <c r="B220" s="40"/>
      <c r="C220" s="41"/>
      <c r="D220" s="241" t="s">
        <v>187</v>
      </c>
      <c r="E220" s="41"/>
      <c r="F220" s="242" t="s">
        <v>290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187</v>
      </c>
      <c r="AU220" s="18" t="s">
        <v>85</v>
      </c>
    </row>
    <row r="221" s="13" customFormat="1">
      <c r="A221" s="13"/>
      <c r="B221" s="246"/>
      <c r="C221" s="247"/>
      <c r="D221" s="241" t="s">
        <v>189</v>
      </c>
      <c r="E221" s="248" t="s">
        <v>1</v>
      </c>
      <c r="F221" s="249" t="s">
        <v>207</v>
      </c>
      <c r="G221" s="247"/>
      <c r="H221" s="248" t="s">
        <v>1</v>
      </c>
      <c r="I221" s="250"/>
      <c r="J221" s="247"/>
      <c r="K221" s="247"/>
      <c r="L221" s="251"/>
      <c r="M221" s="252"/>
      <c r="N221" s="253"/>
      <c r="O221" s="253"/>
      <c r="P221" s="253"/>
      <c r="Q221" s="253"/>
      <c r="R221" s="253"/>
      <c r="S221" s="253"/>
      <c r="T221" s="25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5" t="s">
        <v>189</v>
      </c>
      <c r="AU221" s="255" t="s">
        <v>85</v>
      </c>
      <c r="AV221" s="13" t="s">
        <v>83</v>
      </c>
      <c r="AW221" s="13" t="s">
        <v>33</v>
      </c>
      <c r="AX221" s="13" t="s">
        <v>76</v>
      </c>
      <c r="AY221" s="255" t="s">
        <v>178</v>
      </c>
    </row>
    <row r="222" s="14" customFormat="1">
      <c r="A222" s="14"/>
      <c r="B222" s="256"/>
      <c r="C222" s="257"/>
      <c r="D222" s="241" t="s">
        <v>189</v>
      </c>
      <c r="E222" s="258" t="s">
        <v>1</v>
      </c>
      <c r="F222" s="259" t="s">
        <v>291</v>
      </c>
      <c r="G222" s="257"/>
      <c r="H222" s="260">
        <v>16.875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189</v>
      </c>
      <c r="AU222" s="266" t="s">
        <v>85</v>
      </c>
      <c r="AV222" s="14" t="s">
        <v>85</v>
      </c>
      <c r="AW222" s="14" t="s">
        <v>33</v>
      </c>
      <c r="AX222" s="14" t="s">
        <v>76</v>
      </c>
      <c r="AY222" s="266" t="s">
        <v>178</v>
      </c>
    </row>
    <row r="223" s="15" customFormat="1">
      <c r="A223" s="15"/>
      <c r="B223" s="267"/>
      <c r="C223" s="268"/>
      <c r="D223" s="241" t="s">
        <v>189</v>
      </c>
      <c r="E223" s="269" t="s">
        <v>1</v>
      </c>
      <c r="F223" s="270" t="s">
        <v>193</v>
      </c>
      <c r="G223" s="268"/>
      <c r="H223" s="271">
        <v>16.875</v>
      </c>
      <c r="I223" s="272"/>
      <c r="J223" s="268"/>
      <c r="K223" s="268"/>
      <c r="L223" s="273"/>
      <c r="M223" s="274"/>
      <c r="N223" s="275"/>
      <c r="O223" s="275"/>
      <c r="P223" s="275"/>
      <c r="Q223" s="275"/>
      <c r="R223" s="275"/>
      <c r="S223" s="275"/>
      <c r="T223" s="27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7" t="s">
        <v>189</v>
      </c>
      <c r="AU223" s="277" t="s">
        <v>85</v>
      </c>
      <c r="AV223" s="15" t="s">
        <v>185</v>
      </c>
      <c r="AW223" s="15" t="s">
        <v>33</v>
      </c>
      <c r="AX223" s="15" t="s">
        <v>83</v>
      </c>
      <c r="AY223" s="277" t="s">
        <v>178</v>
      </c>
    </row>
    <row r="224" s="2" customFormat="1" ht="14.4" customHeight="1">
      <c r="A224" s="39"/>
      <c r="B224" s="40"/>
      <c r="C224" s="228" t="s">
        <v>292</v>
      </c>
      <c r="D224" s="228" t="s">
        <v>180</v>
      </c>
      <c r="E224" s="229" t="s">
        <v>293</v>
      </c>
      <c r="F224" s="230" t="s">
        <v>294</v>
      </c>
      <c r="G224" s="231" t="s">
        <v>183</v>
      </c>
      <c r="H224" s="232">
        <v>7.8049999999999997</v>
      </c>
      <c r="I224" s="233"/>
      <c r="J224" s="234">
        <f>ROUND(I224*H224,2)</f>
        <v>0</v>
      </c>
      <c r="K224" s="230" t="s">
        <v>184</v>
      </c>
      <c r="L224" s="45"/>
      <c r="M224" s="235" t="s">
        <v>1</v>
      </c>
      <c r="N224" s="236" t="s">
        <v>41</v>
      </c>
      <c r="O224" s="92"/>
      <c r="P224" s="237">
        <f>O224*H224</f>
        <v>0</v>
      </c>
      <c r="Q224" s="237">
        <v>1.9199999999999999</v>
      </c>
      <c r="R224" s="237">
        <f>Q224*H224</f>
        <v>14.985599999999998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185</v>
      </c>
      <c r="AT224" s="239" t="s">
        <v>180</v>
      </c>
      <c r="AU224" s="239" t="s">
        <v>85</v>
      </c>
      <c r="AY224" s="18" t="s">
        <v>178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83</v>
      </c>
      <c r="BK224" s="240">
        <f>ROUND(I224*H224,2)</f>
        <v>0</v>
      </c>
      <c r="BL224" s="18" t="s">
        <v>185</v>
      </c>
      <c r="BM224" s="239" t="s">
        <v>295</v>
      </c>
    </row>
    <row r="225" s="2" customFormat="1">
      <c r="A225" s="39"/>
      <c r="B225" s="40"/>
      <c r="C225" s="41"/>
      <c r="D225" s="241" t="s">
        <v>187</v>
      </c>
      <c r="E225" s="41"/>
      <c r="F225" s="242" t="s">
        <v>294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187</v>
      </c>
      <c r="AU225" s="18" t="s">
        <v>85</v>
      </c>
    </row>
    <row r="226" s="13" customFormat="1">
      <c r="A226" s="13"/>
      <c r="B226" s="246"/>
      <c r="C226" s="247"/>
      <c r="D226" s="241" t="s">
        <v>189</v>
      </c>
      <c r="E226" s="248" t="s">
        <v>1</v>
      </c>
      <c r="F226" s="249" t="s">
        <v>207</v>
      </c>
      <c r="G226" s="247"/>
      <c r="H226" s="248" t="s">
        <v>1</v>
      </c>
      <c r="I226" s="250"/>
      <c r="J226" s="247"/>
      <c r="K226" s="247"/>
      <c r="L226" s="251"/>
      <c r="M226" s="252"/>
      <c r="N226" s="253"/>
      <c r="O226" s="253"/>
      <c r="P226" s="253"/>
      <c r="Q226" s="253"/>
      <c r="R226" s="253"/>
      <c r="S226" s="253"/>
      <c r="T226" s="25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5" t="s">
        <v>189</v>
      </c>
      <c r="AU226" s="255" t="s">
        <v>85</v>
      </c>
      <c r="AV226" s="13" t="s">
        <v>83</v>
      </c>
      <c r="AW226" s="13" t="s">
        <v>33</v>
      </c>
      <c r="AX226" s="13" t="s">
        <v>76</v>
      </c>
      <c r="AY226" s="255" t="s">
        <v>178</v>
      </c>
    </row>
    <row r="227" s="14" customFormat="1">
      <c r="A227" s="14"/>
      <c r="B227" s="256"/>
      <c r="C227" s="257"/>
      <c r="D227" s="241" t="s">
        <v>189</v>
      </c>
      <c r="E227" s="258" t="s">
        <v>1</v>
      </c>
      <c r="F227" s="259" t="s">
        <v>296</v>
      </c>
      <c r="G227" s="257"/>
      <c r="H227" s="260">
        <v>7.8049999999999997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6" t="s">
        <v>189</v>
      </c>
      <c r="AU227" s="266" t="s">
        <v>85</v>
      </c>
      <c r="AV227" s="14" t="s">
        <v>85</v>
      </c>
      <c r="AW227" s="14" t="s">
        <v>33</v>
      </c>
      <c r="AX227" s="14" t="s">
        <v>76</v>
      </c>
      <c r="AY227" s="266" t="s">
        <v>178</v>
      </c>
    </row>
    <row r="228" s="15" customFormat="1">
      <c r="A228" s="15"/>
      <c r="B228" s="267"/>
      <c r="C228" s="268"/>
      <c r="D228" s="241" t="s">
        <v>189</v>
      </c>
      <c r="E228" s="269" t="s">
        <v>1</v>
      </c>
      <c r="F228" s="270" t="s">
        <v>193</v>
      </c>
      <c r="G228" s="268"/>
      <c r="H228" s="271">
        <v>7.8049999999999997</v>
      </c>
      <c r="I228" s="272"/>
      <c r="J228" s="268"/>
      <c r="K228" s="268"/>
      <c r="L228" s="273"/>
      <c r="M228" s="274"/>
      <c r="N228" s="275"/>
      <c r="O228" s="275"/>
      <c r="P228" s="275"/>
      <c r="Q228" s="275"/>
      <c r="R228" s="275"/>
      <c r="S228" s="275"/>
      <c r="T228" s="27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7" t="s">
        <v>189</v>
      </c>
      <c r="AU228" s="277" t="s">
        <v>85</v>
      </c>
      <c r="AV228" s="15" t="s">
        <v>185</v>
      </c>
      <c r="AW228" s="15" t="s">
        <v>33</v>
      </c>
      <c r="AX228" s="15" t="s">
        <v>83</v>
      </c>
      <c r="AY228" s="277" t="s">
        <v>178</v>
      </c>
    </row>
    <row r="229" s="2" customFormat="1">
      <c r="A229" s="39"/>
      <c r="B229" s="40"/>
      <c r="C229" s="228" t="s">
        <v>8</v>
      </c>
      <c r="D229" s="228" t="s">
        <v>180</v>
      </c>
      <c r="E229" s="229" t="s">
        <v>297</v>
      </c>
      <c r="F229" s="230" t="s">
        <v>298</v>
      </c>
      <c r="G229" s="231" t="s">
        <v>299</v>
      </c>
      <c r="H229" s="232">
        <v>450</v>
      </c>
      <c r="I229" s="233"/>
      <c r="J229" s="234">
        <f>ROUND(I229*H229,2)</f>
        <v>0</v>
      </c>
      <c r="K229" s="230" t="s">
        <v>184</v>
      </c>
      <c r="L229" s="45"/>
      <c r="M229" s="235" t="s">
        <v>1</v>
      </c>
      <c r="N229" s="236" t="s">
        <v>41</v>
      </c>
      <c r="O229" s="92"/>
      <c r="P229" s="237">
        <f>O229*H229</f>
        <v>0</v>
      </c>
      <c r="Q229" s="237">
        <v>0.00116</v>
      </c>
      <c r="R229" s="237">
        <f>Q229*H229</f>
        <v>0.52200000000000002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185</v>
      </c>
      <c r="AT229" s="239" t="s">
        <v>180</v>
      </c>
      <c r="AU229" s="239" t="s">
        <v>85</v>
      </c>
      <c r="AY229" s="18" t="s">
        <v>178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83</v>
      </c>
      <c r="BK229" s="240">
        <f>ROUND(I229*H229,2)</f>
        <v>0</v>
      </c>
      <c r="BL229" s="18" t="s">
        <v>185</v>
      </c>
      <c r="BM229" s="239" t="s">
        <v>300</v>
      </c>
    </row>
    <row r="230" s="2" customFormat="1">
      <c r="A230" s="39"/>
      <c r="B230" s="40"/>
      <c r="C230" s="41"/>
      <c r="D230" s="241" t="s">
        <v>187</v>
      </c>
      <c r="E230" s="41"/>
      <c r="F230" s="242" t="s">
        <v>301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187</v>
      </c>
      <c r="AU230" s="18" t="s">
        <v>85</v>
      </c>
    </row>
    <row r="231" s="13" customFormat="1">
      <c r="A231" s="13"/>
      <c r="B231" s="246"/>
      <c r="C231" s="247"/>
      <c r="D231" s="241" t="s">
        <v>189</v>
      </c>
      <c r="E231" s="248" t="s">
        <v>1</v>
      </c>
      <c r="F231" s="249" t="s">
        <v>207</v>
      </c>
      <c r="G231" s="247"/>
      <c r="H231" s="248" t="s">
        <v>1</v>
      </c>
      <c r="I231" s="250"/>
      <c r="J231" s="247"/>
      <c r="K231" s="247"/>
      <c r="L231" s="251"/>
      <c r="M231" s="252"/>
      <c r="N231" s="253"/>
      <c r="O231" s="253"/>
      <c r="P231" s="253"/>
      <c r="Q231" s="253"/>
      <c r="R231" s="253"/>
      <c r="S231" s="253"/>
      <c r="T231" s="25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5" t="s">
        <v>189</v>
      </c>
      <c r="AU231" s="255" t="s">
        <v>85</v>
      </c>
      <c r="AV231" s="13" t="s">
        <v>83</v>
      </c>
      <c r="AW231" s="13" t="s">
        <v>33</v>
      </c>
      <c r="AX231" s="13" t="s">
        <v>76</v>
      </c>
      <c r="AY231" s="255" t="s">
        <v>178</v>
      </c>
    </row>
    <row r="232" s="14" customFormat="1">
      <c r="A232" s="14"/>
      <c r="B232" s="256"/>
      <c r="C232" s="257"/>
      <c r="D232" s="241" t="s">
        <v>189</v>
      </c>
      <c r="E232" s="258" t="s">
        <v>1</v>
      </c>
      <c r="F232" s="259" t="s">
        <v>302</v>
      </c>
      <c r="G232" s="257"/>
      <c r="H232" s="260">
        <v>446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6" t="s">
        <v>189</v>
      </c>
      <c r="AU232" s="266" t="s">
        <v>85</v>
      </c>
      <c r="AV232" s="14" t="s">
        <v>85</v>
      </c>
      <c r="AW232" s="14" t="s">
        <v>33</v>
      </c>
      <c r="AX232" s="14" t="s">
        <v>76</v>
      </c>
      <c r="AY232" s="266" t="s">
        <v>178</v>
      </c>
    </row>
    <row r="233" s="14" customFormat="1">
      <c r="A233" s="14"/>
      <c r="B233" s="256"/>
      <c r="C233" s="257"/>
      <c r="D233" s="241" t="s">
        <v>189</v>
      </c>
      <c r="E233" s="258" t="s">
        <v>1</v>
      </c>
      <c r="F233" s="259" t="s">
        <v>303</v>
      </c>
      <c r="G233" s="257"/>
      <c r="H233" s="260">
        <v>4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6" t="s">
        <v>189</v>
      </c>
      <c r="AU233" s="266" t="s">
        <v>85</v>
      </c>
      <c r="AV233" s="14" t="s">
        <v>85</v>
      </c>
      <c r="AW233" s="14" t="s">
        <v>33</v>
      </c>
      <c r="AX233" s="14" t="s">
        <v>76</v>
      </c>
      <c r="AY233" s="266" t="s">
        <v>178</v>
      </c>
    </row>
    <row r="234" s="15" customFormat="1">
      <c r="A234" s="15"/>
      <c r="B234" s="267"/>
      <c r="C234" s="268"/>
      <c r="D234" s="241" t="s">
        <v>189</v>
      </c>
      <c r="E234" s="269" t="s">
        <v>1</v>
      </c>
      <c r="F234" s="270" t="s">
        <v>193</v>
      </c>
      <c r="G234" s="268"/>
      <c r="H234" s="271">
        <v>450</v>
      </c>
      <c r="I234" s="272"/>
      <c r="J234" s="268"/>
      <c r="K234" s="268"/>
      <c r="L234" s="273"/>
      <c r="M234" s="274"/>
      <c r="N234" s="275"/>
      <c r="O234" s="275"/>
      <c r="P234" s="275"/>
      <c r="Q234" s="275"/>
      <c r="R234" s="275"/>
      <c r="S234" s="275"/>
      <c r="T234" s="276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7" t="s">
        <v>189</v>
      </c>
      <c r="AU234" s="277" t="s">
        <v>85</v>
      </c>
      <c r="AV234" s="15" t="s">
        <v>185</v>
      </c>
      <c r="AW234" s="15" t="s">
        <v>33</v>
      </c>
      <c r="AX234" s="15" t="s">
        <v>83</v>
      </c>
      <c r="AY234" s="277" t="s">
        <v>178</v>
      </c>
    </row>
    <row r="235" s="12" customFormat="1" ht="22.8" customHeight="1">
      <c r="A235" s="12"/>
      <c r="B235" s="212"/>
      <c r="C235" s="213"/>
      <c r="D235" s="214" t="s">
        <v>75</v>
      </c>
      <c r="E235" s="226" t="s">
        <v>185</v>
      </c>
      <c r="F235" s="226" t="s">
        <v>304</v>
      </c>
      <c r="G235" s="213"/>
      <c r="H235" s="213"/>
      <c r="I235" s="216"/>
      <c r="J235" s="227">
        <f>BK235</f>
        <v>0</v>
      </c>
      <c r="K235" s="213"/>
      <c r="L235" s="218"/>
      <c r="M235" s="219"/>
      <c r="N235" s="220"/>
      <c r="O235" s="220"/>
      <c r="P235" s="221">
        <f>SUM(P236:P301)</f>
        <v>0</v>
      </c>
      <c r="Q235" s="220"/>
      <c r="R235" s="221">
        <f>SUM(R236:R301)</f>
        <v>17.205391300000002</v>
      </c>
      <c r="S235" s="220"/>
      <c r="T235" s="222">
        <f>SUM(T236:T301)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3" t="s">
        <v>83</v>
      </c>
      <c r="AT235" s="224" t="s">
        <v>75</v>
      </c>
      <c r="AU235" s="224" t="s">
        <v>83</v>
      </c>
      <c r="AY235" s="223" t="s">
        <v>178</v>
      </c>
      <c r="BK235" s="225">
        <f>SUM(BK236:BK301)</f>
        <v>0</v>
      </c>
    </row>
    <row r="236" s="2" customFormat="1">
      <c r="A236" s="39"/>
      <c r="B236" s="40"/>
      <c r="C236" s="228" t="s">
        <v>305</v>
      </c>
      <c r="D236" s="228" t="s">
        <v>180</v>
      </c>
      <c r="E236" s="229" t="s">
        <v>306</v>
      </c>
      <c r="F236" s="230" t="s">
        <v>307</v>
      </c>
      <c r="G236" s="231" t="s">
        <v>268</v>
      </c>
      <c r="H236" s="232">
        <v>9.5</v>
      </c>
      <c r="I236" s="233"/>
      <c r="J236" s="234">
        <f>ROUND(I236*H236,2)</f>
        <v>0</v>
      </c>
      <c r="K236" s="230" t="s">
        <v>184</v>
      </c>
      <c r="L236" s="45"/>
      <c r="M236" s="235" t="s">
        <v>1</v>
      </c>
      <c r="N236" s="236" t="s">
        <v>41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185</v>
      </c>
      <c r="AT236" s="239" t="s">
        <v>180</v>
      </c>
      <c r="AU236" s="239" t="s">
        <v>85</v>
      </c>
      <c r="AY236" s="18" t="s">
        <v>178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83</v>
      </c>
      <c r="BK236" s="240">
        <f>ROUND(I236*H236,2)</f>
        <v>0</v>
      </c>
      <c r="BL236" s="18" t="s">
        <v>185</v>
      </c>
      <c r="BM236" s="239" t="s">
        <v>308</v>
      </c>
    </row>
    <row r="237" s="2" customFormat="1">
      <c r="A237" s="39"/>
      <c r="B237" s="40"/>
      <c r="C237" s="41"/>
      <c r="D237" s="241" t="s">
        <v>187</v>
      </c>
      <c r="E237" s="41"/>
      <c r="F237" s="242" t="s">
        <v>309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187</v>
      </c>
      <c r="AU237" s="18" t="s">
        <v>85</v>
      </c>
    </row>
    <row r="238" s="13" customFormat="1">
      <c r="A238" s="13"/>
      <c r="B238" s="246"/>
      <c r="C238" s="247"/>
      <c r="D238" s="241" t="s">
        <v>189</v>
      </c>
      <c r="E238" s="248" t="s">
        <v>1</v>
      </c>
      <c r="F238" s="249" t="s">
        <v>198</v>
      </c>
      <c r="G238" s="247"/>
      <c r="H238" s="248" t="s">
        <v>1</v>
      </c>
      <c r="I238" s="250"/>
      <c r="J238" s="247"/>
      <c r="K238" s="247"/>
      <c r="L238" s="251"/>
      <c r="M238" s="252"/>
      <c r="N238" s="253"/>
      <c r="O238" s="253"/>
      <c r="P238" s="253"/>
      <c r="Q238" s="253"/>
      <c r="R238" s="253"/>
      <c r="S238" s="253"/>
      <c r="T238" s="25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5" t="s">
        <v>189</v>
      </c>
      <c r="AU238" s="255" t="s">
        <v>85</v>
      </c>
      <c r="AV238" s="13" t="s">
        <v>83</v>
      </c>
      <c r="AW238" s="13" t="s">
        <v>33</v>
      </c>
      <c r="AX238" s="13" t="s">
        <v>76</v>
      </c>
      <c r="AY238" s="255" t="s">
        <v>178</v>
      </c>
    </row>
    <row r="239" s="13" customFormat="1">
      <c r="A239" s="13"/>
      <c r="B239" s="246"/>
      <c r="C239" s="247"/>
      <c r="D239" s="241" t="s">
        <v>189</v>
      </c>
      <c r="E239" s="248" t="s">
        <v>1</v>
      </c>
      <c r="F239" s="249" t="s">
        <v>310</v>
      </c>
      <c r="G239" s="247"/>
      <c r="H239" s="248" t="s">
        <v>1</v>
      </c>
      <c r="I239" s="250"/>
      <c r="J239" s="247"/>
      <c r="K239" s="247"/>
      <c r="L239" s="251"/>
      <c r="M239" s="252"/>
      <c r="N239" s="253"/>
      <c r="O239" s="253"/>
      <c r="P239" s="253"/>
      <c r="Q239" s="253"/>
      <c r="R239" s="253"/>
      <c r="S239" s="253"/>
      <c r="T239" s="25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5" t="s">
        <v>189</v>
      </c>
      <c r="AU239" s="255" t="s">
        <v>85</v>
      </c>
      <c r="AV239" s="13" t="s">
        <v>83</v>
      </c>
      <c r="AW239" s="13" t="s">
        <v>33</v>
      </c>
      <c r="AX239" s="13" t="s">
        <v>76</v>
      </c>
      <c r="AY239" s="255" t="s">
        <v>178</v>
      </c>
    </row>
    <row r="240" s="14" customFormat="1">
      <c r="A240" s="14"/>
      <c r="B240" s="256"/>
      <c r="C240" s="257"/>
      <c r="D240" s="241" t="s">
        <v>189</v>
      </c>
      <c r="E240" s="258" t="s">
        <v>1</v>
      </c>
      <c r="F240" s="259" t="s">
        <v>284</v>
      </c>
      <c r="G240" s="257"/>
      <c r="H240" s="260">
        <v>9.5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6" t="s">
        <v>189</v>
      </c>
      <c r="AU240" s="266" t="s">
        <v>85</v>
      </c>
      <c r="AV240" s="14" t="s">
        <v>85</v>
      </c>
      <c r="AW240" s="14" t="s">
        <v>33</v>
      </c>
      <c r="AX240" s="14" t="s">
        <v>76</v>
      </c>
      <c r="AY240" s="266" t="s">
        <v>178</v>
      </c>
    </row>
    <row r="241" s="15" customFormat="1">
      <c r="A241" s="15"/>
      <c r="B241" s="267"/>
      <c r="C241" s="268"/>
      <c r="D241" s="241" t="s">
        <v>189</v>
      </c>
      <c r="E241" s="269" t="s">
        <v>1</v>
      </c>
      <c r="F241" s="270" t="s">
        <v>193</v>
      </c>
      <c r="G241" s="268"/>
      <c r="H241" s="271">
        <v>9.5</v>
      </c>
      <c r="I241" s="272"/>
      <c r="J241" s="268"/>
      <c r="K241" s="268"/>
      <c r="L241" s="273"/>
      <c r="M241" s="274"/>
      <c r="N241" s="275"/>
      <c r="O241" s="275"/>
      <c r="P241" s="275"/>
      <c r="Q241" s="275"/>
      <c r="R241" s="275"/>
      <c r="S241" s="275"/>
      <c r="T241" s="276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7" t="s">
        <v>189</v>
      </c>
      <c r="AU241" s="277" t="s">
        <v>85</v>
      </c>
      <c r="AV241" s="15" t="s">
        <v>185</v>
      </c>
      <c r="AW241" s="15" t="s">
        <v>33</v>
      </c>
      <c r="AX241" s="15" t="s">
        <v>83</v>
      </c>
      <c r="AY241" s="277" t="s">
        <v>178</v>
      </c>
    </row>
    <row r="242" s="2" customFormat="1">
      <c r="A242" s="39"/>
      <c r="B242" s="40"/>
      <c r="C242" s="228" t="s">
        <v>311</v>
      </c>
      <c r="D242" s="228" t="s">
        <v>180</v>
      </c>
      <c r="E242" s="229" t="s">
        <v>312</v>
      </c>
      <c r="F242" s="230" t="s">
        <v>313</v>
      </c>
      <c r="G242" s="231" t="s">
        <v>183</v>
      </c>
      <c r="H242" s="232">
        <v>6.21</v>
      </c>
      <c r="I242" s="233"/>
      <c r="J242" s="234">
        <f>ROUND(I242*H242,2)</f>
        <v>0</v>
      </c>
      <c r="K242" s="230" t="s">
        <v>184</v>
      </c>
      <c r="L242" s="45"/>
      <c r="M242" s="235" t="s">
        <v>1</v>
      </c>
      <c r="N242" s="236" t="s">
        <v>41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185</v>
      </c>
      <c r="AT242" s="239" t="s">
        <v>180</v>
      </c>
      <c r="AU242" s="239" t="s">
        <v>85</v>
      </c>
      <c r="AY242" s="18" t="s">
        <v>178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83</v>
      </c>
      <c r="BK242" s="240">
        <f>ROUND(I242*H242,2)</f>
        <v>0</v>
      </c>
      <c r="BL242" s="18" t="s">
        <v>185</v>
      </c>
      <c r="BM242" s="239" t="s">
        <v>314</v>
      </c>
    </row>
    <row r="243" s="2" customFormat="1">
      <c r="A243" s="39"/>
      <c r="B243" s="40"/>
      <c r="C243" s="41"/>
      <c r="D243" s="241" t="s">
        <v>187</v>
      </c>
      <c r="E243" s="41"/>
      <c r="F243" s="242" t="s">
        <v>315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187</v>
      </c>
      <c r="AU243" s="18" t="s">
        <v>85</v>
      </c>
    </row>
    <row r="244" s="13" customFormat="1">
      <c r="A244" s="13"/>
      <c r="B244" s="246"/>
      <c r="C244" s="247"/>
      <c r="D244" s="241" t="s">
        <v>189</v>
      </c>
      <c r="E244" s="248" t="s">
        <v>1</v>
      </c>
      <c r="F244" s="249" t="s">
        <v>198</v>
      </c>
      <c r="G244" s="247"/>
      <c r="H244" s="248" t="s">
        <v>1</v>
      </c>
      <c r="I244" s="250"/>
      <c r="J244" s="247"/>
      <c r="K244" s="247"/>
      <c r="L244" s="251"/>
      <c r="M244" s="252"/>
      <c r="N244" s="253"/>
      <c r="O244" s="253"/>
      <c r="P244" s="253"/>
      <c r="Q244" s="253"/>
      <c r="R244" s="253"/>
      <c r="S244" s="253"/>
      <c r="T244" s="25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5" t="s">
        <v>189</v>
      </c>
      <c r="AU244" s="255" t="s">
        <v>85</v>
      </c>
      <c r="AV244" s="13" t="s">
        <v>83</v>
      </c>
      <c r="AW244" s="13" t="s">
        <v>33</v>
      </c>
      <c r="AX244" s="13" t="s">
        <v>76</v>
      </c>
      <c r="AY244" s="255" t="s">
        <v>178</v>
      </c>
    </row>
    <row r="245" s="13" customFormat="1">
      <c r="A245" s="13"/>
      <c r="B245" s="246"/>
      <c r="C245" s="247"/>
      <c r="D245" s="241" t="s">
        <v>189</v>
      </c>
      <c r="E245" s="248" t="s">
        <v>1</v>
      </c>
      <c r="F245" s="249" t="s">
        <v>316</v>
      </c>
      <c r="G245" s="247"/>
      <c r="H245" s="248" t="s">
        <v>1</v>
      </c>
      <c r="I245" s="250"/>
      <c r="J245" s="247"/>
      <c r="K245" s="247"/>
      <c r="L245" s="251"/>
      <c r="M245" s="252"/>
      <c r="N245" s="253"/>
      <c r="O245" s="253"/>
      <c r="P245" s="253"/>
      <c r="Q245" s="253"/>
      <c r="R245" s="253"/>
      <c r="S245" s="253"/>
      <c r="T245" s="25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5" t="s">
        <v>189</v>
      </c>
      <c r="AU245" s="255" t="s">
        <v>85</v>
      </c>
      <c r="AV245" s="13" t="s">
        <v>83</v>
      </c>
      <c r="AW245" s="13" t="s">
        <v>33</v>
      </c>
      <c r="AX245" s="13" t="s">
        <v>76</v>
      </c>
      <c r="AY245" s="255" t="s">
        <v>178</v>
      </c>
    </row>
    <row r="246" s="14" customFormat="1">
      <c r="A246" s="14"/>
      <c r="B246" s="256"/>
      <c r="C246" s="257"/>
      <c r="D246" s="241" t="s">
        <v>189</v>
      </c>
      <c r="E246" s="258" t="s">
        <v>1</v>
      </c>
      <c r="F246" s="259" t="s">
        <v>317</v>
      </c>
      <c r="G246" s="257"/>
      <c r="H246" s="260">
        <v>6.21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6" t="s">
        <v>189</v>
      </c>
      <c r="AU246" s="266" t="s">
        <v>85</v>
      </c>
      <c r="AV246" s="14" t="s">
        <v>85</v>
      </c>
      <c r="AW246" s="14" t="s">
        <v>33</v>
      </c>
      <c r="AX246" s="14" t="s">
        <v>76</v>
      </c>
      <c r="AY246" s="266" t="s">
        <v>178</v>
      </c>
    </row>
    <row r="247" s="15" customFormat="1">
      <c r="A247" s="15"/>
      <c r="B247" s="267"/>
      <c r="C247" s="268"/>
      <c r="D247" s="241" t="s">
        <v>189</v>
      </c>
      <c r="E247" s="269" t="s">
        <v>1</v>
      </c>
      <c r="F247" s="270" t="s">
        <v>193</v>
      </c>
      <c r="G247" s="268"/>
      <c r="H247" s="271">
        <v>6.21</v>
      </c>
      <c r="I247" s="272"/>
      <c r="J247" s="268"/>
      <c r="K247" s="268"/>
      <c r="L247" s="273"/>
      <c r="M247" s="274"/>
      <c r="N247" s="275"/>
      <c r="O247" s="275"/>
      <c r="P247" s="275"/>
      <c r="Q247" s="275"/>
      <c r="R247" s="275"/>
      <c r="S247" s="275"/>
      <c r="T247" s="276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7" t="s">
        <v>189</v>
      </c>
      <c r="AU247" s="277" t="s">
        <v>85</v>
      </c>
      <c r="AV247" s="15" t="s">
        <v>185</v>
      </c>
      <c r="AW247" s="15" t="s">
        <v>33</v>
      </c>
      <c r="AX247" s="15" t="s">
        <v>83</v>
      </c>
      <c r="AY247" s="277" t="s">
        <v>178</v>
      </c>
    </row>
    <row r="248" s="2" customFormat="1">
      <c r="A248" s="39"/>
      <c r="B248" s="40"/>
      <c r="C248" s="228" t="s">
        <v>318</v>
      </c>
      <c r="D248" s="228" t="s">
        <v>180</v>
      </c>
      <c r="E248" s="229" t="s">
        <v>319</v>
      </c>
      <c r="F248" s="230" t="s">
        <v>320</v>
      </c>
      <c r="G248" s="231" t="s">
        <v>183</v>
      </c>
      <c r="H248" s="232">
        <v>0.79200000000000004</v>
      </c>
      <c r="I248" s="233"/>
      <c r="J248" s="234">
        <f>ROUND(I248*H248,2)</f>
        <v>0</v>
      </c>
      <c r="K248" s="230" t="s">
        <v>184</v>
      </c>
      <c r="L248" s="45"/>
      <c r="M248" s="235" t="s">
        <v>1</v>
      </c>
      <c r="N248" s="236" t="s">
        <v>41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185</v>
      </c>
      <c r="AT248" s="239" t="s">
        <v>180</v>
      </c>
      <c r="AU248" s="239" t="s">
        <v>85</v>
      </c>
      <c r="AY248" s="18" t="s">
        <v>178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83</v>
      </c>
      <c r="BK248" s="240">
        <f>ROUND(I248*H248,2)</f>
        <v>0</v>
      </c>
      <c r="BL248" s="18" t="s">
        <v>185</v>
      </c>
      <c r="BM248" s="239" t="s">
        <v>321</v>
      </c>
    </row>
    <row r="249" s="2" customFormat="1">
      <c r="A249" s="39"/>
      <c r="B249" s="40"/>
      <c r="C249" s="41"/>
      <c r="D249" s="241" t="s">
        <v>187</v>
      </c>
      <c r="E249" s="41"/>
      <c r="F249" s="242" t="s">
        <v>322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187</v>
      </c>
      <c r="AU249" s="18" t="s">
        <v>85</v>
      </c>
    </row>
    <row r="250" s="13" customFormat="1">
      <c r="A250" s="13"/>
      <c r="B250" s="246"/>
      <c r="C250" s="247"/>
      <c r="D250" s="241" t="s">
        <v>189</v>
      </c>
      <c r="E250" s="248" t="s">
        <v>1</v>
      </c>
      <c r="F250" s="249" t="s">
        <v>198</v>
      </c>
      <c r="G250" s="247"/>
      <c r="H250" s="248" t="s">
        <v>1</v>
      </c>
      <c r="I250" s="250"/>
      <c r="J250" s="247"/>
      <c r="K250" s="247"/>
      <c r="L250" s="251"/>
      <c r="M250" s="252"/>
      <c r="N250" s="253"/>
      <c r="O250" s="253"/>
      <c r="P250" s="253"/>
      <c r="Q250" s="253"/>
      <c r="R250" s="253"/>
      <c r="S250" s="253"/>
      <c r="T250" s="25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5" t="s">
        <v>189</v>
      </c>
      <c r="AU250" s="255" t="s">
        <v>85</v>
      </c>
      <c r="AV250" s="13" t="s">
        <v>83</v>
      </c>
      <c r="AW250" s="13" t="s">
        <v>33</v>
      </c>
      <c r="AX250" s="13" t="s">
        <v>76</v>
      </c>
      <c r="AY250" s="255" t="s">
        <v>178</v>
      </c>
    </row>
    <row r="251" s="14" customFormat="1">
      <c r="A251" s="14"/>
      <c r="B251" s="256"/>
      <c r="C251" s="257"/>
      <c r="D251" s="241" t="s">
        <v>189</v>
      </c>
      <c r="E251" s="258" t="s">
        <v>1</v>
      </c>
      <c r="F251" s="259" t="s">
        <v>323</v>
      </c>
      <c r="G251" s="257"/>
      <c r="H251" s="260">
        <v>0.79200000000000004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6" t="s">
        <v>189</v>
      </c>
      <c r="AU251" s="266" t="s">
        <v>85</v>
      </c>
      <c r="AV251" s="14" t="s">
        <v>85</v>
      </c>
      <c r="AW251" s="14" t="s">
        <v>33</v>
      </c>
      <c r="AX251" s="14" t="s">
        <v>76</v>
      </c>
      <c r="AY251" s="266" t="s">
        <v>178</v>
      </c>
    </row>
    <row r="252" s="15" customFormat="1">
      <c r="A252" s="15"/>
      <c r="B252" s="267"/>
      <c r="C252" s="268"/>
      <c r="D252" s="241" t="s">
        <v>189</v>
      </c>
      <c r="E252" s="269" t="s">
        <v>1</v>
      </c>
      <c r="F252" s="270" t="s">
        <v>193</v>
      </c>
      <c r="G252" s="268"/>
      <c r="H252" s="271">
        <v>0.79200000000000004</v>
      </c>
      <c r="I252" s="272"/>
      <c r="J252" s="268"/>
      <c r="K252" s="268"/>
      <c r="L252" s="273"/>
      <c r="M252" s="274"/>
      <c r="N252" s="275"/>
      <c r="O252" s="275"/>
      <c r="P252" s="275"/>
      <c r="Q252" s="275"/>
      <c r="R252" s="275"/>
      <c r="S252" s="275"/>
      <c r="T252" s="276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7" t="s">
        <v>189</v>
      </c>
      <c r="AU252" s="277" t="s">
        <v>85</v>
      </c>
      <c r="AV252" s="15" t="s">
        <v>185</v>
      </c>
      <c r="AW252" s="15" t="s">
        <v>33</v>
      </c>
      <c r="AX252" s="15" t="s">
        <v>83</v>
      </c>
      <c r="AY252" s="277" t="s">
        <v>178</v>
      </c>
    </row>
    <row r="253" s="2" customFormat="1">
      <c r="A253" s="39"/>
      <c r="B253" s="40"/>
      <c r="C253" s="228" t="s">
        <v>324</v>
      </c>
      <c r="D253" s="228" t="s">
        <v>180</v>
      </c>
      <c r="E253" s="229" t="s">
        <v>325</v>
      </c>
      <c r="F253" s="230" t="s">
        <v>326</v>
      </c>
      <c r="G253" s="231" t="s">
        <v>268</v>
      </c>
      <c r="H253" s="232">
        <v>6.1200000000000001</v>
      </c>
      <c r="I253" s="233"/>
      <c r="J253" s="234">
        <f>ROUND(I253*H253,2)</f>
        <v>0</v>
      </c>
      <c r="K253" s="230" t="s">
        <v>184</v>
      </c>
      <c r="L253" s="45"/>
      <c r="M253" s="235" t="s">
        <v>1</v>
      </c>
      <c r="N253" s="236" t="s">
        <v>41</v>
      </c>
      <c r="O253" s="92"/>
      <c r="P253" s="237">
        <f>O253*H253</f>
        <v>0</v>
      </c>
      <c r="Q253" s="237">
        <v>0.0063200000000000001</v>
      </c>
      <c r="R253" s="237">
        <f>Q253*H253</f>
        <v>0.038678400000000002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185</v>
      </c>
      <c r="AT253" s="239" t="s">
        <v>180</v>
      </c>
      <c r="AU253" s="239" t="s">
        <v>85</v>
      </c>
      <c r="AY253" s="18" t="s">
        <v>178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83</v>
      </c>
      <c r="BK253" s="240">
        <f>ROUND(I253*H253,2)</f>
        <v>0</v>
      </c>
      <c r="BL253" s="18" t="s">
        <v>185</v>
      </c>
      <c r="BM253" s="239" t="s">
        <v>327</v>
      </c>
    </row>
    <row r="254" s="2" customFormat="1">
      <c r="A254" s="39"/>
      <c r="B254" s="40"/>
      <c r="C254" s="41"/>
      <c r="D254" s="241" t="s">
        <v>187</v>
      </c>
      <c r="E254" s="41"/>
      <c r="F254" s="242" t="s">
        <v>328</v>
      </c>
      <c r="G254" s="41"/>
      <c r="H254" s="41"/>
      <c r="I254" s="243"/>
      <c r="J254" s="41"/>
      <c r="K254" s="41"/>
      <c r="L254" s="45"/>
      <c r="M254" s="244"/>
      <c r="N254" s="245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187</v>
      </c>
      <c r="AU254" s="18" t="s">
        <v>85</v>
      </c>
    </row>
    <row r="255" s="13" customFormat="1">
      <c r="A255" s="13"/>
      <c r="B255" s="246"/>
      <c r="C255" s="247"/>
      <c r="D255" s="241" t="s">
        <v>189</v>
      </c>
      <c r="E255" s="248" t="s">
        <v>1</v>
      </c>
      <c r="F255" s="249" t="s">
        <v>198</v>
      </c>
      <c r="G255" s="247"/>
      <c r="H255" s="248" t="s">
        <v>1</v>
      </c>
      <c r="I255" s="250"/>
      <c r="J255" s="247"/>
      <c r="K255" s="247"/>
      <c r="L255" s="251"/>
      <c r="M255" s="252"/>
      <c r="N255" s="253"/>
      <c r="O255" s="253"/>
      <c r="P255" s="253"/>
      <c r="Q255" s="253"/>
      <c r="R255" s="253"/>
      <c r="S255" s="253"/>
      <c r="T255" s="25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5" t="s">
        <v>189</v>
      </c>
      <c r="AU255" s="255" t="s">
        <v>85</v>
      </c>
      <c r="AV255" s="13" t="s">
        <v>83</v>
      </c>
      <c r="AW255" s="13" t="s">
        <v>33</v>
      </c>
      <c r="AX255" s="13" t="s">
        <v>76</v>
      </c>
      <c r="AY255" s="255" t="s">
        <v>178</v>
      </c>
    </row>
    <row r="256" s="14" customFormat="1">
      <c r="A256" s="14"/>
      <c r="B256" s="256"/>
      <c r="C256" s="257"/>
      <c r="D256" s="241" t="s">
        <v>189</v>
      </c>
      <c r="E256" s="258" t="s">
        <v>1</v>
      </c>
      <c r="F256" s="259" t="s">
        <v>329</v>
      </c>
      <c r="G256" s="257"/>
      <c r="H256" s="260">
        <v>5.5199999999999996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6" t="s">
        <v>189</v>
      </c>
      <c r="AU256" s="266" t="s">
        <v>85</v>
      </c>
      <c r="AV256" s="14" t="s">
        <v>85</v>
      </c>
      <c r="AW256" s="14" t="s">
        <v>33</v>
      </c>
      <c r="AX256" s="14" t="s">
        <v>76</v>
      </c>
      <c r="AY256" s="266" t="s">
        <v>178</v>
      </c>
    </row>
    <row r="257" s="14" customFormat="1">
      <c r="A257" s="14"/>
      <c r="B257" s="256"/>
      <c r="C257" s="257"/>
      <c r="D257" s="241" t="s">
        <v>189</v>
      </c>
      <c r="E257" s="258" t="s">
        <v>1</v>
      </c>
      <c r="F257" s="259" t="s">
        <v>330</v>
      </c>
      <c r="G257" s="257"/>
      <c r="H257" s="260">
        <v>0.59999999999999998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6" t="s">
        <v>189</v>
      </c>
      <c r="AU257" s="266" t="s">
        <v>85</v>
      </c>
      <c r="AV257" s="14" t="s">
        <v>85</v>
      </c>
      <c r="AW257" s="14" t="s">
        <v>33</v>
      </c>
      <c r="AX257" s="14" t="s">
        <v>76</v>
      </c>
      <c r="AY257" s="266" t="s">
        <v>178</v>
      </c>
    </row>
    <row r="258" s="15" customFormat="1">
      <c r="A258" s="15"/>
      <c r="B258" s="267"/>
      <c r="C258" s="268"/>
      <c r="D258" s="241" t="s">
        <v>189</v>
      </c>
      <c r="E258" s="269" t="s">
        <v>1</v>
      </c>
      <c r="F258" s="270" t="s">
        <v>193</v>
      </c>
      <c r="G258" s="268"/>
      <c r="H258" s="271">
        <v>6.1200000000000001</v>
      </c>
      <c r="I258" s="272"/>
      <c r="J258" s="268"/>
      <c r="K258" s="268"/>
      <c r="L258" s="273"/>
      <c r="M258" s="274"/>
      <c r="N258" s="275"/>
      <c r="O258" s="275"/>
      <c r="P258" s="275"/>
      <c r="Q258" s="275"/>
      <c r="R258" s="275"/>
      <c r="S258" s="275"/>
      <c r="T258" s="276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7" t="s">
        <v>189</v>
      </c>
      <c r="AU258" s="277" t="s">
        <v>85</v>
      </c>
      <c r="AV258" s="15" t="s">
        <v>185</v>
      </c>
      <c r="AW258" s="15" t="s">
        <v>33</v>
      </c>
      <c r="AX258" s="15" t="s">
        <v>83</v>
      </c>
      <c r="AY258" s="277" t="s">
        <v>178</v>
      </c>
    </row>
    <row r="259" s="2" customFormat="1">
      <c r="A259" s="39"/>
      <c r="B259" s="40"/>
      <c r="C259" s="228" t="s">
        <v>331</v>
      </c>
      <c r="D259" s="228" t="s">
        <v>180</v>
      </c>
      <c r="E259" s="229" t="s">
        <v>332</v>
      </c>
      <c r="F259" s="230" t="s">
        <v>333</v>
      </c>
      <c r="G259" s="231" t="s">
        <v>299</v>
      </c>
      <c r="H259" s="232">
        <v>4.2000000000000002</v>
      </c>
      <c r="I259" s="233"/>
      <c r="J259" s="234">
        <f>ROUND(I259*H259,2)</f>
        <v>0</v>
      </c>
      <c r="K259" s="230" t="s">
        <v>184</v>
      </c>
      <c r="L259" s="45"/>
      <c r="M259" s="235" t="s">
        <v>1</v>
      </c>
      <c r="N259" s="236" t="s">
        <v>41</v>
      </c>
      <c r="O259" s="92"/>
      <c r="P259" s="237">
        <f>O259*H259</f>
        <v>0</v>
      </c>
      <c r="Q259" s="237">
        <v>0.1153</v>
      </c>
      <c r="R259" s="237">
        <f>Q259*H259</f>
        <v>0.48426000000000002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185</v>
      </c>
      <c r="AT259" s="239" t="s">
        <v>180</v>
      </c>
      <c r="AU259" s="239" t="s">
        <v>85</v>
      </c>
      <c r="AY259" s="18" t="s">
        <v>178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83</v>
      </c>
      <c r="BK259" s="240">
        <f>ROUND(I259*H259,2)</f>
        <v>0</v>
      </c>
      <c r="BL259" s="18" t="s">
        <v>185</v>
      </c>
      <c r="BM259" s="239" t="s">
        <v>334</v>
      </c>
    </row>
    <row r="260" s="2" customFormat="1">
      <c r="A260" s="39"/>
      <c r="B260" s="40"/>
      <c r="C260" s="41"/>
      <c r="D260" s="241" t="s">
        <v>187</v>
      </c>
      <c r="E260" s="41"/>
      <c r="F260" s="242" t="s">
        <v>335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187</v>
      </c>
      <c r="AU260" s="18" t="s">
        <v>85</v>
      </c>
    </row>
    <row r="261" s="13" customFormat="1">
      <c r="A261" s="13"/>
      <c r="B261" s="246"/>
      <c r="C261" s="247"/>
      <c r="D261" s="241" t="s">
        <v>189</v>
      </c>
      <c r="E261" s="248" t="s">
        <v>1</v>
      </c>
      <c r="F261" s="249" t="s">
        <v>198</v>
      </c>
      <c r="G261" s="247"/>
      <c r="H261" s="248" t="s">
        <v>1</v>
      </c>
      <c r="I261" s="250"/>
      <c r="J261" s="247"/>
      <c r="K261" s="247"/>
      <c r="L261" s="251"/>
      <c r="M261" s="252"/>
      <c r="N261" s="253"/>
      <c r="O261" s="253"/>
      <c r="P261" s="253"/>
      <c r="Q261" s="253"/>
      <c r="R261" s="253"/>
      <c r="S261" s="253"/>
      <c r="T261" s="25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5" t="s">
        <v>189</v>
      </c>
      <c r="AU261" s="255" t="s">
        <v>85</v>
      </c>
      <c r="AV261" s="13" t="s">
        <v>83</v>
      </c>
      <c r="AW261" s="13" t="s">
        <v>33</v>
      </c>
      <c r="AX261" s="13" t="s">
        <v>76</v>
      </c>
      <c r="AY261" s="255" t="s">
        <v>178</v>
      </c>
    </row>
    <row r="262" s="13" customFormat="1">
      <c r="A262" s="13"/>
      <c r="B262" s="246"/>
      <c r="C262" s="247"/>
      <c r="D262" s="241" t="s">
        <v>189</v>
      </c>
      <c r="E262" s="248" t="s">
        <v>1</v>
      </c>
      <c r="F262" s="249" t="s">
        <v>336</v>
      </c>
      <c r="G262" s="247"/>
      <c r="H262" s="248" t="s">
        <v>1</v>
      </c>
      <c r="I262" s="250"/>
      <c r="J262" s="247"/>
      <c r="K262" s="247"/>
      <c r="L262" s="251"/>
      <c r="M262" s="252"/>
      <c r="N262" s="253"/>
      <c r="O262" s="253"/>
      <c r="P262" s="253"/>
      <c r="Q262" s="253"/>
      <c r="R262" s="253"/>
      <c r="S262" s="253"/>
      <c r="T262" s="25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5" t="s">
        <v>189</v>
      </c>
      <c r="AU262" s="255" t="s">
        <v>85</v>
      </c>
      <c r="AV262" s="13" t="s">
        <v>83</v>
      </c>
      <c r="AW262" s="13" t="s">
        <v>33</v>
      </c>
      <c r="AX262" s="13" t="s">
        <v>76</v>
      </c>
      <c r="AY262" s="255" t="s">
        <v>178</v>
      </c>
    </row>
    <row r="263" s="14" customFormat="1">
      <c r="A263" s="14"/>
      <c r="B263" s="256"/>
      <c r="C263" s="257"/>
      <c r="D263" s="241" t="s">
        <v>189</v>
      </c>
      <c r="E263" s="258" t="s">
        <v>1</v>
      </c>
      <c r="F263" s="259" t="s">
        <v>337</v>
      </c>
      <c r="G263" s="257"/>
      <c r="H263" s="260">
        <v>4.2000000000000002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6" t="s">
        <v>189</v>
      </c>
      <c r="AU263" s="266" t="s">
        <v>85</v>
      </c>
      <c r="AV263" s="14" t="s">
        <v>85</v>
      </c>
      <c r="AW263" s="14" t="s">
        <v>33</v>
      </c>
      <c r="AX263" s="14" t="s">
        <v>76</v>
      </c>
      <c r="AY263" s="266" t="s">
        <v>178</v>
      </c>
    </row>
    <row r="264" s="15" customFormat="1">
      <c r="A264" s="15"/>
      <c r="B264" s="267"/>
      <c r="C264" s="268"/>
      <c r="D264" s="241" t="s">
        <v>189</v>
      </c>
      <c r="E264" s="269" t="s">
        <v>1</v>
      </c>
      <c r="F264" s="270" t="s">
        <v>193</v>
      </c>
      <c r="G264" s="268"/>
      <c r="H264" s="271">
        <v>4.2000000000000002</v>
      </c>
      <c r="I264" s="272"/>
      <c r="J264" s="268"/>
      <c r="K264" s="268"/>
      <c r="L264" s="273"/>
      <c r="M264" s="274"/>
      <c r="N264" s="275"/>
      <c r="O264" s="275"/>
      <c r="P264" s="275"/>
      <c r="Q264" s="275"/>
      <c r="R264" s="275"/>
      <c r="S264" s="275"/>
      <c r="T264" s="276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7" t="s">
        <v>189</v>
      </c>
      <c r="AU264" s="277" t="s">
        <v>85</v>
      </c>
      <c r="AV264" s="15" t="s">
        <v>185</v>
      </c>
      <c r="AW264" s="15" t="s">
        <v>33</v>
      </c>
      <c r="AX264" s="15" t="s">
        <v>83</v>
      </c>
      <c r="AY264" s="277" t="s">
        <v>178</v>
      </c>
    </row>
    <row r="265" s="2" customFormat="1">
      <c r="A265" s="39"/>
      <c r="B265" s="40"/>
      <c r="C265" s="228" t="s">
        <v>7</v>
      </c>
      <c r="D265" s="228" t="s">
        <v>180</v>
      </c>
      <c r="E265" s="229" t="s">
        <v>338</v>
      </c>
      <c r="F265" s="230" t="s">
        <v>339</v>
      </c>
      <c r="G265" s="231" t="s">
        <v>183</v>
      </c>
      <c r="H265" s="232">
        <v>1.139</v>
      </c>
      <c r="I265" s="233"/>
      <c r="J265" s="234">
        <f>ROUND(I265*H265,2)</f>
        <v>0</v>
      </c>
      <c r="K265" s="230" t="s">
        <v>184</v>
      </c>
      <c r="L265" s="45"/>
      <c r="M265" s="235" t="s">
        <v>1</v>
      </c>
      <c r="N265" s="236" t="s">
        <v>41</v>
      </c>
      <c r="O265" s="92"/>
      <c r="P265" s="237">
        <f>O265*H265</f>
        <v>0</v>
      </c>
      <c r="Q265" s="237">
        <v>2.0874999999999999</v>
      </c>
      <c r="R265" s="237">
        <f>Q265*H265</f>
        <v>2.3776625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185</v>
      </c>
      <c r="AT265" s="239" t="s">
        <v>180</v>
      </c>
      <c r="AU265" s="239" t="s">
        <v>85</v>
      </c>
      <c r="AY265" s="18" t="s">
        <v>178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83</v>
      </c>
      <c r="BK265" s="240">
        <f>ROUND(I265*H265,2)</f>
        <v>0</v>
      </c>
      <c r="BL265" s="18" t="s">
        <v>185</v>
      </c>
      <c r="BM265" s="239" t="s">
        <v>340</v>
      </c>
    </row>
    <row r="266" s="2" customFormat="1">
      <c r="A266" s="39"/>
      <c r="B266" s="40"/>
      <c r="C266" s="41"/>
      <c r="D266" s="241" t="s">
        <v>187</v>
      </c>
      <c r="E266" s="41"/>
      <c r="F266" s="242" t="s">
        <v>341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187</v>
      </c>
      <c r="AU266" s="18" t="s">
        <v>85</v>
      </c>
    </row>
    <row r="267" s="13" customFormat="1">
      <c r="A267" s="13"/>
      <c r="B267" s="246"/>
      <c r="C267" s="247"/>
      <c r="D267" s="241" t="s">
        <v>189</v>
      </c>
      <c r="E267" s="248" t="s">
        <v>1</v>
      </c>
      <c r="F267" s="249" t="s">
        <v>342</v>
      </c>
      <c r="G267" s="247"/>
      <c r="H267" s="248" t="s">
        <v>1</v>
      </c>
      <c r="I267" s="250"/>
      <c r="J267" s="247"/>
      <c r="K267" s="247"/>
      <c r="L267" s="251"/>
      <c r="M267" s="252"/>
      <c r="N267" s="253"/>
      <c r="O267" s="253"/>
      <c r="P267" s="253"/>
      <c r="Q267" s="253"/>
      <c r="R267" s="253"/>
      <c r="S267" s="253"/>
      <c r="T267" s="25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5" t="s">
        <v>189</v>
      </c>
      <c r="AU267" s="255" t="s">
        <v>85</v>
      </c>
      <c r="AV267" s="13" t="s">
        <v>83</v>
      </c>
      <c r="AW267" s="13" t="s">
        <v>33</v>
      </c>
      <c r="AX267" s="13" t="s">
        <v>76</v>
      </c>
      <c r="AY267" s="255" t="s">
        <v>178</v>
      </c>
    </row>
    <row r="268" s="13" customFormat="1">
      <c r="A268" s="13"/>
      <c r="B268" s="246"/>
      <c r="C268" s="247"/>
      <c r="D268" s="241" t="s">
        <v>189</v>
      </c>
      <c r="E268" s="248" t="s">
        <v>1</v>
      </c>
      <c r="F268" s="249" t="s">
        <v>343</v>
      </c>
      <c r="G268" s="247"/>
      <c r="H268" s="248" t="s">
        <v>1</v>
      </c>
      <c r="I268" s="250"/>
      <c r="J268" s="247"/>
      <c r="K268" s="247"/>
      <c r="L268" s="251"/>
      <c r="M268" s="252"/>
      <c r="N268" s="253"/>
      <c r="O268" s="253"/>
      <c r="P268" s="253"/>
      <c r="Q268" s="253"/>
      <c r="R268" s="253"/>
      <c r="S268" s="253"/>
      <c r="T268" s="25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5" t="s">
        <v>189</v>
      </c>
      <c r="AU268" s="255" t="s">
        <v>85</v>
      </c>
      <c r="AV268" s="13" t="s">
        <v>83</v>
      </c>
      <c r="AW268" s="13" t="s">
        <v>33</v>
      </c>
      <c r="AX268" s="13" t="s">
        <v>76</v>
      </c>
      <c r="AY268" s="255" t="s">
        <v>178</v>
      </c>
    </row>
    <row r="269" s="14" customFormat="1">
      <c r="A269" s="14"/>
      <c r="B269" s="256"/>
      <c r="C269" s="257"/>
      <c r="D269" s="241" t="s">
        <v>189</v>
      </c>
      <c r="E269" s="258" t="s">
        <v>1</v>
      </c>
      <c r="F269" s="259" t="s">
        <v>344</v>
      </c>
      <c r="G269" s="257"/>
      <c r="H269" s="260">
        <v>0.875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6" t="s">
        <v>189</v>
      </c>
      <c r="AU269" s="266" t="s">
        <v>85</v>
      </c>
      <c r="AV269" s="14" t="s">
        <v>85</v>
      </c>
      <c r="AW269" s="14" t="s">
        <v>33</v>
      </c>
      <c r="AX269" s="14" t="s">
        <v>76</v>
      </c>
      <c r="AY269" s="266" t="s">
        <v>178</v>
      </c>
    </row>
    <row r="270" s="13" customFormat="1">
      <c r="A270" s="13"/>
      <c r="B270" s="246"/>
      <c r="C270" s="247"/>
      <c r="D270" s="241" t="s">
        <v>189</v>
      </c>
      <c r="E270" s="248" t="s">
        <v>1</v>
      </c>
      <c r="F270" s="249" t="s">
        <v>345</v>
      </c>
      <c r="G270" s="247"/>
      <c r="H270" s="248" t="s">
        <v>1</v>
      </c>
      <c r="I270" s="250"/>
      <c r="J270" s="247"/>
      <c r="K270" s="247"/>
      <c r="L270" s="251"/>
      <c r="M270" s="252"/>
      <c r="N270" s="253"/>
      <c r="O270" s="253"/>
      <c r="P270" s="253"/>
      <c r="Q270" s="253"/>
      <c r="R270" s="253"/>
      <c r="S270" s="253"/>
      <c r="T270" s="25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5" t="s">
        <v>189</v>
      </c>
      <c r="AU270" s="255" t="s">
        <v>85</v>
      </c>
      <c r="AV270" s="13" t="s">
        <v>83</v>
      </c>
      <c r="AW270" s="13" t="s">
        <v>33</v>
      </c>
      <c r="AX270" s="13" t="s">
        <v>76</v>
      </c>
      <c r="AY270" s="255" t="s">
        <v>178</v>
      </c>
    </row>
    <row r="271" s="14" customFormat="1">
      <c r="A271" s="14"/>
      <c r="B271" s="256"/>
      <c r="C271" s="257"/>
      <c r="D271" s="241" t="s">
        <v>189</v>
      </c>
      <c r="E271" s="258" t="s">
        <v>1</v>
      </c>
      <c r="F271" s="259" t="s">
        <v>346</v>
      </c>
      <c r="G271" s="257"/>
      <c r="H271" s="260">
        <v>0.26400000000000001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6" t="s">
        <v>189</v>
      </c>
      <c r="AU271" s="266" t="s">
        <v>85</v>
      </c>
      <c r="AV271" s="14" t="s">
        <v>85</v>
      </c>
      <c r="AW271" s="14" t="s">
        <v>33</v>
      </c>
      <c r="AX271" s="14" t="s">
        <v>76</v>
      </c>
      <c r="AY271" s="266" t="s">
        <v>178</v>
      </c>
    </row>
    <row r="272" s="15" customFormat="1">
      <c r="A272" s="15"/>
      <c r="B272" s="267"/>
      <c r="C272" s="268"/>
      <c r="D272" s="241" t="s">
        <v>189</v>
      </c>
      <c r="E272" s="269" t="s">
        <v>1</v>
      </c>
      <c r="F272" s="270" t="s">
        <v>193</v>
      </c>
      <c r="G272" s="268"/>
      <c r="H272" s="271">
        <v>1.139</v>
      </c>
      <c r="I272" s="272"/>
      <c r="J272" s="268"/>
      <c r="K272" s="268"/>
      <c r="L272" s="273"/>
      <c r="M272" s="274"/>
      <c r="N272" s="275"/>
      <c r="O272" s="275"/>
      <c r="P272" s="275"/>
      <c r="Q272" s="275"/>
      <c r="R272" s="275"/>
      <c r="S272" s="275"/>
      <c r="T272" s="276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7" t="s">
        <v>189</v>
      </c>
      <c r="AU272" s="277" t="s">
        <v>85</v>
      </c>
      <c r="AV272" s="15" t="s">
        <v>185</v>
      </c>
      <c r="AW272" s="15" t="s">
        <v>33</v>
      </c>
      <c r="AX272" s="15" t="s">
        <v>83</v>
      </c>
      <c r="AY272" s="277" t="s">
        <v>178</v>
      </c>
    </row>
    <row r="273" s="2" customFormat="1">
      <c r="A273" s="39"/>
      <c r="B273" s="40"/>
      <c r="C273" s="228" t="s">
        <v>347</v>
      </c>
      <c r="D273" s="228" t="s">
        <v>180</v>
      </c>
      <c r="E273" s="229" t="s">
        <v>348</v>
      </c>
      <c r="F273" s="230" t="s">
        <v>349</v>
      </c>
      <c r="G273" s="231" t="s">
        <v>183</v>
      </c>
      <c r="H273" s="232">
        <v>1.3</v>
      </c>
      <c r="I273" s="233"/>
      <c r="J273" s="234">
        <f>ROUND(I273*H273,2)</f>
        <v>0</v>
      </c>
      <c r="K273" s="230" t="s">
        <v>184</v>
      </c>
      <c r="L273" s="45"/>
      <c r="M273" s="235" t="s">
        <v>1</v>
      </c>
      <c r="N273" s="236" t="s">
        <v>41</v>
      </c>
      <c r="O273" s="92"/>
      <c r="P273" s="237">
        <f>O273*H273</f>
        <v>0</v>
      </c>
      <c r="Q273" s="237">
        <v>2.4340799999999998</v>
      </c>
      <c r="R273" s="237">
        <f>Q273*H273</f>
        <v>3.164304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185</v>
      </c>
      <c r="AT273" s="239" t="s">
        <v>180</v>
      </c>
      <c r="AU273" s="239" t="s">
        <v>85</v>
      </c>
      <c r="AY273" s="18" t="s">
        <v>178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83</v>
      </c>
      <c r="BK273" s="240">
        <f>ROUND(I273*H273,2)</f>
        <v>0</v>
      </c>
      <c r="BL273" s="18" t="s">
        <v>185</v>
      </c>
      <c r="BM273" s="239" t="s">
        <v>350</v>
      </c>
    </row>
    <row r="274" s="2" customFormat="1">
      <c r="A274" s="39"/>
      <c r="B274" s="40"/>
      <c r="C274" s="41"/>
      <c r="D274" s="241" t="s">
        <v>187</v>
      </c>
      <c r="E274" s="41"/>
      <c r="F274" s="242" t="s">
        <v>351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187</v>
      </c>
      <c r="AU274" s="18" t="s">
        <v>85</v>
      </c>
    </row>
    <row r="275" s="13" customFormat="1">
      <c r="A275" s="13"/>
      <c r="B275" s="246"/>
      <c r="C275" s="247"/>
      <c r="D275" s="241" t="s">
        <v>189</v>
      </c>
      <c r="E275" s="248" t="s">
        <v>1</v>
      </c>
      <c r="F275" s="249" t="s">
        <v>342</v>
      </c>
      <c r="G275" s="247"/>
      <c r="H275" s="248" t="s">
        <v>1</v>
      </c>
      <c r="I275" s="250"/>
      <c r="J275" s="247"/>
      <c r="K275" s="247"/>
      <c r="L275" s="251"/>
      <c r="M275" s="252"/>
      <c r="N275" s="253"/>
      <c r="O275" s="253"/>
      <c r="P275" s="253"/>
      <c r="Q275" s="253"/>
      <c r="R275" s="253"/>
      <c r="S275" s="253"/>
      <c r="T275" s="25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5" t="s">
        <v>189</v>
      </c>
      <c r="AU275" s="255" t="s">
        <v>85</v>
      </c>
      <c r="AV275" s="13" t="s">
        <v>83</v>
      </c>
      <c r="AW275" s="13" t="s">
        <v>33</v>
      </c>
      <c r="AX275" s="13" t="s">
        <v>76</v>
      </c>
      <c r="AY275" s="255" t="s">
        <v>178</v>
      </c>
    </row>
    <row r="276" s="13" customFormat="1">
      <c r="A276" s="13"/>
      <c r="B276" s="246"/>
      <c r="C276" s="247"/>
      <c r="D276" s="241" t="s">
        <v>189</v>
      </c>
      <c r="E276" s="248" t="s">
        <v>1</v>
      </c>
      <c r="F276" s="249" t="s">
        <v>352</v>
      </c>
      <c r="G276" s="247"/>
      <c r="H276" s="248" t="s">
        <v>1</v>
      </c>
      <c r="I276" s="250"/>
      <c r="J276" s="247"/>
      <c r="K276" s="247"/>
      <c r="L276" s="251"/>
      <c r="M276" s="252"/>
      <c r="N276" s="253"/>
      <c r="O276" s="253"/>
      <c r="P276" s="253"/>
      <c r="Q276" s="253"/>
      <c r="R276" s="253"/>
      <c r="S276" s="253"/>
      <c r="T276" s="25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5" t="s">
        <v>189</v>
      </c>
      <c r="AU276" s="255" t="s">
        <v>85</v>
      </c>
      <c r="AV276" s="13" t="s">
        <v>83</v>
      </c>
      <c r="AW276" s="13" t="s">
        <v>33</v>
      </c>
      <c r="AX276" s="13" t="s">
        <v>76</v>
      </c>
      <c r="AY276" s="255" t="s">
        <v>178</v>
      </c>
    </row>
    <row r="277" s="14" customFormat="1">
      <c r="A277" s="14"/>
      <c r="B277" s="256"/>
      <c r="C277" s="257"/>
      <c r="D277" s="241" t="s">
        <v>189</v>
      </c>
      <c r="E277" s="258" t="s">
        <v>1</v>
      </c>
      <c r="F277" s="259" t="s">
        <v>353</v>
      </c>
      <c r="G277" s="257"/>
      <c r="H277" s="260">
        <v>1.3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6" t="s">
        <v>189</v>
      </c>
      <c r="AU277" s="266" t="s">
        <v>85</v>
      </c>
      <c r="AV277" s="14" t="s">
        <v>85</v>
      </c>
      <c r="AW277" s="14" t="s">
        <v>33</v>
      </c>
      <c r="AX277" s="14" t="s">
        <v>76</v>
      </c>
      <c r="AY277" s="266" t="s">
        <v>178</v>
      </c>
    </row>
    <row r="278" s="15" customFormat="1">
      <c r="A278" s="15"/>
      <c r="B278" s="267"/>
      <c r="C278" s="268"/>
      <c r="D278" s="241" t="s">
        <v>189</v>
      </c>
      <c r="E278" s="269" t="s">
        <v>1</v>
      </c>
      <c r="F278" s="270" t="s">
        <v>193</v>
      </c>
      <c r="G278" s="268"/>
      <c r="H278" s="271">
        <v>1.3</v>
      </c>
      <c r="I278" s="272"/>
      <c r="J278" s="268"/>
      <c r="K278" s="268"/>
      <c r="L278" s="273"/>
      <c r="M278" s="274"/>
      <c r="N278" s="275"/>
      <c r="O278" s="275"/>
      <c r="P278" s="275"/>
      <c r="Q278" s="275"/>
      <c r="R278" s="275"/>
      <c r="S278" s="275"/>
      <c r="T278" s="276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7" t="s">
        <v>189</v>
      </c>
      <c r="AU278" s="277" t="s">
        <v>85</v>
      </c>
      <c r="AV278" s="15" t="s">
        <v>185</v>
      </c>
      <c r="AW278" s="15" t="s">
        <v>33</v>
      </c>
      <c r="AX278" s="15" t="s">
        <v>83</v>
      </c>
      <c r="AY278" s="277" t="s">
        <v>178</v>
      </c>
    </row>
    <row r="279" s="2" customFormat="1">
      <c r="A279" s="39"/>
      <c r="B279" s="40"/>
      <c r="C279" s="228" t="s">
        <v>354</v>
      </c>
      <c r="D279" s="228" t="s">
        <v>180</v>
      </c>
      <c r="E279" s="229" t="s">
        <v>355</v>
      </c>
      <c r="F279" s="230" t="s">
        <v>356</v>
      </c>
      <c r="G279" s="231" t="s">
        <v>268</v>
      </c>
      <c r="H279" s="232">
        <v>1</v>
      </c>
      <c r="I279" s="233"/>
      <c r="J279" s="234">
        <f>ROUND(I279*H279,2)</f>
        <v>0</v>
      </c>
      <c r="K279" s="230" t="s">
        <v>184</v>
      </c>
      <c r="L279" s="45"/>
      <c r="M279" s="235" t="s">
        <v>1</v>
      </c>
      <c r="N279" s="236" t="s">
        <v>41</v>
      </c>
      <c r="O279" s="92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185</v>
      </c>
      <c r="AT279" s="239" t="s">
        <v>180</v>
      </c>
      <c r="AU279" s="239" t="s">
        <v>85</v>
      </c>
      <c r="AY279" s="18" t="s">
        <v>178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83</v>
      </c>
      <c r="BK279" s="240">
        <f>ROUND(I279*H279,2)</f>
        <v>0</v>
      </c>
      <c r="BL279" s="18" t="s">
        <v>185</v>
      </c>
      <c r="BM279" s="239" t="s">
        <v>357</v>
      </c>
    </row>
    <row r="280" s="2" customFormat="1">
      <c r="A280" s="39"/>
      <c r="B280" s="40"/>
      <c r="C280" s="41"/>
      <c r="D280" s="241" t="s">
        <v>187</v>
      </c>
      <c r="E280" s="41"/>
      <c r="F280" s="242" t="s">
        <v>358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187</v>
      </c>
      <c r="AU280" s="18" t="s">
        <v>85</v>
      </c>
    </row>
    <row r="281" s="13" customFormat="1">
      <c r="A281" s="13"/>
      <c r="B281" s="246"/>
      <c r="C281" s="247"/>
      <c r="D281" s="241" t="s">
        <v>189</v>
      </c>
      <c r="E281" s="248" t="s">
        <v>1</v>
      </c>
      <c r="F281" s="249" t="s">
        <v>342</v>
      </c>
      <c r="G281" s="247"/>
      <c r="H281" s="248" t="s">
        <v>1</v>
      </c>
      <c r="I281" s="250"/>
      <c r="J281" s="247"/>
      <c r="K281" s="247"/>
      <c r="L281" s="251"/>
      <c r="M281" s="252"/>
      <c r="N281" s="253"/>
      <c r="O281" s="253"/>
      <c r="P281" s="253"/>
      <c r="Q281" s="253"/>
      <c r="R281" s="253"/>
      <c r="S281" s="253"/>
      <c r="T281" s="25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5" t="s">
        <v>189</v>
      </c>
      <c r="AU281" s="255" t="s">
        <v>85</v>
      </c>
      <c r="AV281" s="13" t="s">
        <v>83</v>
      </c>
      <c r="AW281" s="13" t="s">
        <v>33</v>
      </c>
      <c r="AX281" s="13" t="s">
        <v>76</v>
      </c>
      <c r="AY281" s="255" t="s">
        <v>178</v>
      </c>
    </row>
    <row r="282" s="13" customFormat="1">
      <c r="A282" s="13"/>
      <c r="B282" s="246"/>
      <c r="C282" s="247"/>
      <c r="D282" s="241" t="s">
        <v>189</v>
      </c>
      <c r="E282" s="248" t="s">
        <v>1</v>
      </c>
      <c r="F282" s="249" t="s">
        <v>359</v>
      </c>
      <c r="G282" s="247"/>
      <c r="H282" s="248" t="s">
        <v>1</v>
      </c>
      <c r="I282" s="250"/>
      <c r="J282" s="247"/>
      <c r="K282" s="247"/>
      <c r="L282" s="251"/>
      <c r="M282" s="252"/>
      <c r="N282" s="253"/>
      <c r="O282" s="253"/>
      <c r="P282" s="253"/>
      <c r="Q282" s="253"/>
      <c r="R282" s="253"/>
      <c r="S282" s="253"/>
      <c r="T282" s="25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5" t="s">
        <v>189</v>
      </c>
      <c r="AU282" s="255" t="s">
        <v>85</v>
      </c>
      <c r="AV282" s="13" t="s">
        <v>83</v>
      </c>
      <c r="AW282" s="13" t="s">
        <v>33</v>
      </c>
      <c r="AX282" s="13" t="s">
        <v>76</v>
      </c>
      <c r="AY282" s="255" t="s">
        <v>178</v>
      </c>
    </row>
    <row r="283" s="14" customFormat="1">
      <c r="A283" s="14"/>
      <c r="B283" s="256"/>
      <c r="C283" s="257"/>
      <c r="D283" s="241" t="s">
        <v>189</v>
      </c>
      <c r="E283" s="258" t="s">
        <v>1</v>
      </c>
      <c r="F283" s="259" t="s">
        <v>360</v>
      </c>
      <c r="G283" s="257"/>
      <c r="H283" s="260">
        <v>1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6" t="s">
        <v>189</v>
      </c>
      <c r="AU283" s="266" t="s">
        <v>85</v>
      </c>
      <c r="AV283" s="14" t="s">
        <v>85</v>
      </c>
      <c r="AW283" s="14" t="s">
        <v>33</v>
      </c>
      <c r="AX283" s="14" t="s">
        <v>76</v>
      </c>
      <c r="AY283" s="266" t="s">
        <v>178</v>
      </c>
    </row>
    <row r="284" s="15" customFormat="1">
      <c r="A284" s="15"/>
      <c r="B284" s="267"/>
      <c r="C284" s="268"/>
      <c r="D284" s="241" t="s">
        <v>189</v>
      </c>
      <c r="E284" s="269" t="s">
        <v>1</v>
      </c>
      <c r="F284" s="270" t="s">
        <v>193</v>
      </c>
      <c r="G284" s="268"/>
      <c r="H284" s="271">
        <v>1</v>
      </c>
      <c r="I284" s="272"/>
      <c r="J284" s="268"/>
      <c r="K284" s="268"/>
      <c r="L284" s="273"/>
      <c r="M284" s="274"/>
      <c r="N284" s="275"/>
      <c r="O284" s="275"/>
      <c r="P284" s="275"/>
      <c r="Q284" s="275"/>
      <c r="R284" s="275"/>
      <c r="S284" s="275"/>
      <c r="T284" s="276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77" t="s">
        <v>189</v>
      </c>
      <c r="AU284" s="277" t="s">
        <v>85</v>
      </c>
      <c r="AV284" s="15" t="s">
        <v>185</v>
      </c>
      <c r="AW284" s="15" t="s">
        <v>33</v>
      </c>
      <c r="AX284" s="15" t="s">
        <v>83</v>
      </c>
      <c r="AY284" s="277" t="s">
        <v>178</v>
      </c>
    </row>
    <row r="285" s="2" customFormat="1">
      <c r="A285" s="39"/>
      <c r="B285" s="40"/>
      <c r="C285" s="228" t="s">
        <v>361</v>
      </c>
      <c r="D285" s="228" t="s">
        <v>180</v>
      </c>
      <c r="E285" s="229" t="s">
        <v>362</v>
      </c>
      <c r="F285" s="230" t="s">
        <v>363</v>
      </c>
      <c r="G285" s="231" t="s">
        <v>183</v>
      </c>
      <c r="H285" s="232">
        <v>3.4980000000000002</v>
      </c>
      <c r="I285" s="233"/>
      <c r="J285" s="234">
        <f>ROUND(I285*H285,2)</f>
        <v>0</v>
      </c>
      <c r="K285" s="230" t="s">
        <v>184</v>
      </c>
      <c r="L285" s="45"/>
      <c r="M285" s="235" t="s">
        <v>1</v>
      </c>
      <c r="N285" s="236" t="s">
        <v>41</v>
      </c>
      <c r="O285" s="92"/>
      <c r="P285" s="237">
        <f>O285*H285</f>
        <v>0</v>
      </c>
      <c r="Q285" s="237">
        <v>1.9967999999999999</v>
      </c>
      <c r="R285" s="237">
        <f>Q285*H285</f>
        <v>6.9848064000000001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185</v>
      </c>
      <c r="AT285" s="239" t="s">
        <v>180</v>
      </c>
      <c r="AU285" s="239" t="s">
        <v>85</v>
      </c>
      <c r="AY285" s="18" t="s">
        <v>178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83</v>
      </c>
      <c r="BK285" s="240">
        <f>ROUND(I285*H285,2)</f>
        <v>0</v>
      </c>
      <c r="BL285" s="18" t="s">
        <v>185</v>
      </c>
      <c r="BM285" s="239" t="s">
        <v>364</v>
      </c>
    </row>
    <row r="286" s="2" customFormat="1">
      <c r="A286" s="39"/>
      <c r="B286" s="40"/>
      <c r="C286" s="41"/>
      <c r="D286" s="241" t="s">
        <v>187</v>
      </c>
      <c r="E286" s="41"/>
      <c r="F286" s="242" t="s">
        <v>365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187</v>
      </c>
      <c r="AU286" s="18" t="s">
        <v>85</v>
      </c>
    </row>
    <row r="287" s="13" customFormat="1">
      <c r="A287" s="13"/>
      <c r="B287" s="246"/>
      <c r="C287" s="247"/>
      <c r="D287" s="241" t="s">
        <v>189</v>
      </c>
      <c r="E287" s="248" t="s">
        <v>1</v>
      </c>
      <c r="F287" s="249" t="s">
        <v>342</v>
      </c>
      <c r="G287" s="247"/>
      <c r="H287" s="248" t="s">
        <v>1</v>
      </c>
      <c r="I287" s="250"/>
      <c r="J287" s="247"/>
      <c r="K287" s="247"/>
      <c r="L287" s="251"/>
      <c r="M287" s="252"/>
      <c r="N287" s="253"/>
      <c r="O287" s="253"/>
      <c r="P287" s="253"/>
      <c r="Q287" s="253"/>
      <c r="R287" s="253"/>
      <c r="S287" s="253"/>
      <c r="T287" s="25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5" t="s">
        <v>189</v>
      </c>
      <c r="AU287" s="255" t="s">
        <v>85</v>
      </c>
      <c r="AV287" s="13" t="s">
        <v>83</v>
      </c>
      <c r="AW287" s="13" t="s">
        <v>33</v>
      </c>
      <c r="AX287" s="13" t="s">
        <v>76</v>
      </c>
      <c r="AY287" s="255" t="s">
        <v>178</v>
      </c>
    </row>
    <row r="288" s="13" customFormat="1">
      <c r="A288" s="13"/>
      <c r="B288" s="246"/>
      <c r="C288" s="247"/>
      <c r="D288" s="241" t="s">
        <v>189</v>
      </c>
      <c r="E288" s="248" t="s">
        <v>1</v>
      </c>
      <c r="F288" s="249" t="s">
        <v>343</v>
      </c>
      <c r="G288" s="247"/>
      <c r="H288" s="248" t="s">
        <v>1</v>
      </c>
      <c r="I288" s="250"/>
      <c r="J288" s="247"/>
      <c r="K288" s="247"/>
      <c r="L288" s="251"/>
      <c r="M288" s="252"/>
      <c r="N288" s="253"/>
      <c r="O288" s="253"/>
      <c r="P288" s="253"/>
      <c r="Q288" s="253"/>
      <c r="R288" s="253"/>
      <c r="S288" s="253"/>
      <c r="T288" s="25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5" t="s">
        <v>189</v>
      </c>
      <c r="AU288" s="255" t="s">
        <v>85</v>
      </c>
      <c r="AV288" s="13" t="s">
        <v>83</v>
      </c>
      <c r="AW288" s="13" t="s">
        <v>33</v>
      </c>
      <c r="AX288" s="13" t="s">
        <v>76</v>
      </c>
      <c r="AY288" s="255" t="s">
        <v>178</v>
      </c>
    </row>
    <row r="289" s="14" customFormat="1">
      <c r="A289" s="14"/>
      <c r="B289" s="256"/>
      <c r="C289" s="257"/>
      <c r="D289" s="241" t="s">
        <v>189</v>
      </c>
      <c r="E289" s="258" t="s">
        <v>1</v>
      </c>
      <c r="F289" s="259" t="s">
        <v>366</v>
      </c>
      <c r="G289" s="257"/>
      <c r="H289" s="260">
        <v>3.4980000000000002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6" t="s">
        <v>189</v>
      </c>
      <c r="AU289" s="266" t="s">
        <v>85</v>
      </c>
      <c r="AV289" s="14" t="s">
        <v>85</v>
      </c>
      <c r="AW289" s="14" t="s">
        <v>33</v>
      </c>
      <c r="AX289" s="14" t="s">
        <v>76</v>
      </c>
      <c r="AY289" s="266" t="s">
        <v>178</v>
      </c>
    </row>
    <row r="290" s="15" customFormat="1">
      <c r="A290" s="15"/>
      <c r="B290" s="267"/>
      <c r="C290" s="268"/>
      <c r="D290" s="241" t="s">
        <v>189</v>
      </c>
      <c r="E290" s="269" t="s">
        <v>1</v>
      </c>
      <c r="F290" s="270" t="s">
        <v>193</v>
      </c>
      <c r="G290" s="268"/>
      <c r="H290" s="271">
        <v>3.4980000000000002</v>
      </c>
      <c r="I290" s="272"/>
      <c r="J290" s="268"/>
      <c r="K290" s="268"/>
      <c r="L290" s="273"/>
      <c r="M290" s="274"/>
      <c r="N290" s="275"/>
      <c r="O290" s="275"/>
      <c r="P290" s="275"/>
      <c r="Q290" s="275"/>
      <c r="R290" s="275"/>
      <c r="S290" s="275"/>
      <c r="T290" s="276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7" t="s">
        <v>189</v>
      </c>
      <c r="AU290" s="277" t="s">
        <v>85</v>
      </c>
      <c r="AV290" s="15" t="s">
        <v>185</v>
      </c>
      <c r="AW290" s="15" t="s">
        <v>33</v>
      </c>
      <c r="AX290" s="15" t="s">
        <v>83</v>
      </c>
      <c r="AY290" s="277" t="s">
        <v>178</v>
      </c>
    </row>
    <row r="291" s="2" customFormat="1" ht="14.4" customHeight="1">
      <c r="A291" s="39"/>
      <c r="B291" s="40"/>
      <c r="C291" s="228" t="s">
        <v>367</v>
      </c>
      <c r="D291" s="228" t="s">
        <v>180</v>
      </c>
      <c r="E291" s="229" t="s">
        <v>368</v>
      </c>
      <c r="F291" s="230" t="s">
        <v>369</v>
      </c>
      <c r="G291" s="231" t="s">
        <v>268</v>
      </c>
      <c r="H291" s="232">
        <v>8.7449999999999992</v>
      </c>
      <c r="I291" s="233"/>
      <c r="J291" s="234">
        <f>ROUND(I291*H291,2)</f>
        <v>0</v>
      </c>
      <c r="K291" s="230" t="s">
        <v>184</v>
      </c>
      <c r="L291" s="45"/>
      <c r="M291" s="235" t="s">
        <v>1</v>
      </c>
      <c r="N291" s="236" t="s">
        <v>41</v>
      </c>
      <c r="O291" s="92"/>
      <c r="P291" s="237">
        <f>O291*H291</f>
        <v>0</v>
      </c>
      <c r="Q291" s="237">
        <v>0</v>
      </c>
      <c r="R291" s="237">
        <f>Q291*H291</f>
        <v>0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185</v>
      </c>
      <c r="AT291" s="239" t="s">
        <v>180</v>
      </c>
      <c r="AU291" s="239" t="s">
        <v>85</v>
      </c>
      <c r="AY291" s="18" t="s">
        <v>178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83</v>
      </c>
      <c r="BK291" s="240">
        <f>ROUND(I291*H291,2)</f>
        <v>0</v>
      </c>
      <c r="BL291" s="18" t="s">
        <v>185</v>
      </c>
      <c r="BM291" s="239" t="s">
        <v>370</v>
      </c>
    </row>
    <row r="292" s="2" customFormat="1">
      <c r="A292" s="39"/>
      <c r="B292" s="40"/>
      <c r="C292" s="41"/>
      <c r="D292" s="241" t="s">
        <v>187</v>
      </c>
      <c r="E292" s="41"/>
      <c r="F292" s="242" t="s">
        <v>371</v>
      </c>
      <c r="G292" s="41"/>
      <c r="H292" s="41"/>
      <c r="I292" s="243"/>
      <c r="J292" s="41"/>
      <c r="K292" s="41"/>
      <c r="L292" s="45"/>
      <c r="M292" s="244"/>
      <c r="N292" s="245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187</v>
      </c>
      <c r="AU292" s="18" t="s">
        <v>85</v>
      </c>
    </row>
    <row r="293" s="13" customFormat="1">
      <c r="A293" s="13"/>
      <c r="B293" s="246"/>
      <c r="C293" s="247"/>
      <c r="D293" s="241" t="s">
        <v>189</v>
      </c>
      <c r="E293" s="248" t="s">
        <v>1</v>
      </c>
      <c r="F293" s="249" t="s">
        <v>342</v>
      </c>
      <c r="G293" s="247"/>
      <c r="H293" s="248" t="s">
        <v>1</v>
      </c>
      <c r="I293" s="250"/>
      <c r="J293" s="247"/>
      <c r="K293" s="247"/>
      <c r="L293" s="251"/>
      <c r="M293" s="252"/>
      <c r="N293" s="253"/>
      <c r="O293" s="253"/>
      <c r="P293" s="253"/>
      <c r="Q293" s="253"/>
      <c r="R293" s="253"/>
      <c r="S293" s="253"/>
      <c r="T293" s="25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5" t="s">
        <v>189</v>
      </c>
      <c r="AU293" s="255" t="s">
        <v>85</v>
      </c>
      <c r="AV293" s="13" t="s">
        <v>83</v>
      </c>
      <c r="AW293" s="13" t="s">
        <v>33</v>
      </c>
      <c r="AX293" s="13" t="s">
        <v>76</v>
      </c>
      <c r="AY293" s="255" t="s">
        <v>178</v>
      </c>
    </row>
    <row r="294" s="14" customFormat="1">
      <c r="A294" s="14"/>
      <c r="B294" s="256"/>
      <c r="C294" s="257"/>
      <c r="D294" s="241" t="s">
        <v>189</v>
      </c>
      <c r="E294" s="258" t="s">
        <v>1</v>
      </c>
      <c r="F294" s="259" t="s">
        <v>372</v>
      </c>
      <c r="G294" s="257"/>
      <c r="H294" s="260">
        <v>8.7449999999999992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6" t="s">
        <v>189</v>
      </c>
      <c r="AU294" s="266" t="s">
        <v>85</v>
      </c>
      <c r="AV294" s="14" t="s">
        <v>85</v>
      </c>
      <c r="AW294" s="14" t="s">
        <v>33</v>
      </c>
      <c r="AX294" s="14" t="s">
        <v>76</v>
      </c>
      <c r="AY294" s="266" t="s">
        <v>178</v>
      </c>
    </row>
    <row r="295" s="15" customFormat="1">
      <c r="A295" s="15"/>
      <c r="B295" s="267"/>
      <c r="C295" s="268"/>
      <c r="D295" s="241" t="s">
        <v>189</v>
      </c>
      <c r="E295" s="269" t="s">
        <v>1</v>
      </c>
      <c r="F295" s="270" t="s">
        <v>193</v>
      </c>
      <c r="G295" s="268"/>
      <c r="H295" s="271">
        <v>8.7449999999999992</v>
      </c>
      <c r="I295" s="272"/>
      <c r="J295" s="268"/>
      <c r="K295" s="268"/>
      <c r="L295" s="273"/>
      <c r="M295" s="274"/>
      <c r="N295" s="275"/>
      <c r="O295" s="275"/>
      <c r="P295" s="275"/>
      <c r="Q295" s="275"/>
      <c r="R295" s="275"/>
      <c r="S295" s="275"/>
      <c r="T295" s="276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7" t="s">
        <v>189</v>
      </c>
      <c r="AU295" s="277" t="s">
        <v>85</v>
      </c>
      <c r="AV295" s="15" t="s">
        <v>185</v>
      </c>
      <c r="AW295" s="15" t="s">
        <v>33</v>
      </c>
      <c r="AX295" s="15" t="s">
        <v>83</v>
      </c>
      <c r="AY295" s="277" t="s">
        <v>178</v>
      </c>
    </row>
    <row r="296" s="2" customFormat="1">
      <c r="A296" s="39"/>
      <c r="B296" s="40"/>
      <c r="C296" s="228" t="s">
        <v>373</v>
      </c>
      <c r="D296" s="228" t="s">
        <v>180</v>
      </c>
      <c r="E296" s="229" t="s">
        <v>374</v>
      </c>
      <c r="F296" s="230" t="s">
        <v>375</v>
      </c>
      <c r="G296" s="231" t="s">
        <v>268</v>
      </c>
      <c r="H296" s="232">
        <v>9.5</v>
      </c>
      <c r="I296" s="233"/>
      <c r="J296" s="234">
        <f>ROUND(I296*H296,2)</f>
        <v>0</v>
      </c>
      <c r="K296" s="230" t="s">
        <v>184</v>
      </c>
      <c r="L296" s="45"/>
      <c r="M296" s="235" t="s">
        <v>1</v>
      </c>
      <c r="N296" s="236" t="s">
        <v>41</v>
      </c>
      <c r="O296" s="92"/>
      <c r="P296" s="237">
        <f>O296*H296</f>
        <v>0</v>
      </c>
      <c r="Q296" s="237">
        <v>0.43744</v>
      </c>
      <c r="R296" s="237">
        <f>Q296*H296</f>
        <v>4.1556800000000003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185</v>
      </c>
      <c r="AT296" s="239" t="s">
        <v>180</v>
      </c>
      <c r="AU296" s="239" t="s">
        <v>85</v>
      </c>
      <c r="AY296" s="18" t="s">
        <v>178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83</v>
      </c>
      <c r="BK296" s="240">
        <f>ROUND(I296*H296,2)</f>
        <v>0</v>
      </c>
      <c r="BL296" s="18" t="s">
        <v>185</v>
      </c>
      <c r="BM296" s="239" t="s">
        <v>376</v>
      </c>
    </row>
    <row r="297" s="2" customFormat="1">
      <c r="A297" s="39"/>
      <c r="B297" s="40"/>
      <c r="C297" s="41"/>
      <c r="D297" s="241" t="s">
        <v>187</v>
      </c>
      <c r="E297" s="41"/>
      <c r="F297" s="242" t="s">
        <v>377</v>
      </c>
      <c r="G297" s="41"/>
      <c r="H297" s="41"/>
      <c r="I297" s="243"/>
      <c r="J297" s="41"/>
      <c r="K297" s="41"/>
      <c r="L297" s="45"/>
      <c r="M297" s="244"/>
      <c r="N297" s="245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187</v>
      </c>
      <c r="AU297" s="18" t="s">
        <v>85</v>
      </c>
    </row>
    <row r="298" s="13" customFormat="1">
      <c r="A298" s="13"/>
      <c r="B298" s="246"/>
      <c r="C298" s="247"/>
      <c r="D298" s="241" t="s">
        <v>189</v>
      </c>
      <c r="E298" s="248" t="s">
        <v>1</v>
      </c>
      <c r="F298" s="249" t="s">
        <v>198</v>
      </c>
      <c r="G298" s="247"/>
      <c r="H298" s="248" t="s">
        <v>1</v>
      </c>
      <c r="I298" s="250"/>
      <c r="J298" s="247"/>
      <c r="K298" s="247"/>
      <c r="L298" s="251"/>
      <c r="M298" s="252"/>
      <c r="N298" s="253"/>
      <c r="O298" s="253"/>
      <c r="P298" s="253"/>
      <c r="Q298" s="253"/>
      <c r="R298" s="253"/>
      <c r="S298" s="253"/>
      <c r="T298" s="25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5" t="s">
        <v>189</v>
      </c>
      <c r="AU298" s="255" t="s">
        <v>85</v>
      </c>
      <c r="AV298" s="13" t="s">
        <v>83</v>
      </c>
      <c r="AW298" s="13" t="s">
        <v>33</v>
      </c>
      <c r="AX298" s="13" t="s">
        <v>76</v>
      </c>
      <c r="AY298" s="255" t="s">
        <v>178</v>
      </c>
    </row>
    <row r="299" s="13" customFormat="1">
      <c r="A299" s="13"/>
      <c r="B299" s="246"/>
      <c r="C299" s="247"/>
      <c r="D299" s="241" t="s">
        <v>189</v>
      </c>
      <c r="E299" s="248" t="s">
        <v>1</v>
      </c>
      <c r="F299" s="249" t="s">
        <v>310</v>
      </c>
      <c r="G299" s="247"/>
      <c r="H299" s="248" t="s">
        <v>1</v>
      </c>
      <c r="I299" s="250"/>
      <c r="J299" s="247"/>
      <c r="K299" s="247"/>
      <c r="L299" s="251"/>
      <c r="M299" s="252"/>
      <c r="N299" s="253"/>
      <c r="O299" s="253"/>
      <c r="P299" s="253"/>
      <c r="Q299" s="253"/>
      <c r="R299" s="253"/>
      <c r="S299" s="253"/>
      <c r="T299" s="25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5" t="s">
        <v>189</v>
      </c>
      <c r="AU299" s="255" t="s">
        <v>85</v>
      </c>
      <c r="AV299" s="13" t="s">
        <v>83</v>
      </c>
      <c r="AW299" s="13" t="s">
        <v>33</v>
      </c>
      <c r="AX299" s="13" t="s">
        <v>76</v>
      </c>
      <c r="AY299" s="255" t="s">
        <v>178</v>
      </c>
    </row>
    <row r="300" s="14" customFormat="1">
      <c r="A300" s="14"/>
      <c r="B300" s="256"/>
      <c r="C300" s="257"/>
      <c r="D300" s="241" t="s">
        <v>189</v>
      </c>
      <c r="E300" s="258" t="s">
        <v>1</v>
      </c>
      <c r="F300" s="259" t="s">
        <v>284</v>
      </c>
      <c r="G300" s="257"/>
      <c r="H300" s="260">
        <v>9.5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6" t="s">
        <v>189</v>
      </c>
      <c r="AU300" s="266" t="s">
        <v>85</v>
      </c>
      <c r="AV300" s="14" t="s">
        <v>85</v>
      </c>
      <c r="AW300" s="14" t="s">
        <v>33</v>
      </c>
      <c r="AX300" s="14" t="s">
        <v>76</v>
      </c>
      <c r="AY300" s="266" t="s">
        <v>178</v>
      </c>
    </row>
    <row r="301" s="15" customFormat="1">
      <c r="A301" s="15"/>
      <c r="B301" s="267"/>
      <c r="C301" s="268"/>
      <c r="D301" s="241" t="s">
        <v>189</v>
      </c>
      <c r="E301" s="269" t="s">
        <v>1</v>
      </c>
      <c r="F301" s="270" t="s">
        <v>193</v>
      </c>
      <c r="G301" s="268"/>
      <c r="H301" s="271">
        <v>9.5</v>
      </c>
      <c r="I301" s="272"/>
      <c r="J301" s="268"/>
      <c r="K301" s="268"/>
      <c r="L301" s="273"/>
      <c r="M301" s="274"/>
      <c r="N301" s="275"/>
      <c r="O301" s="275"/>
      <c r="P301" s="275"/>
      <c r="Q301" s="275"/>
      <c r="R301" s="275"/>
      <c r="S301" s="275"/>
      <c r="T301" s="276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77" t="s">
        <v>189</v>
      </c>
      <c r="AU301" s="277" t="s">
        <v>85</v>
      </c>
      <c r="AV301" s="15" t="s">
        <v>185</v>
      </c>
      <c r="AW301" s="15" t="s">
        <v>33</v>
      </c>
      <c r="AX301" s="15" t="s">
        <v>83</v>
      </c>
      <c r="AY301" s="277" t="s">
        <v>178</v>
      </c>
    </row>
    <row r="302" s="12" customFormat="1" ht="22.8" customHeight="1">
      <c r="A302" s="12"/>
      <c r="B302" s="212"/>
      <c r="C302" s="213"/>
      <c r="D302" s="214" t="s">
        <v>75</v>
      </c>
      <c r="E302" s="226" t="s">
        <v>220</v>
      </c>
      <c r="F302" s="226" t="s">
        <v>378</v>
      </c>
      <c r="G302" s="213"/>
      <c r="H302" s="213"/>
      <c r="I302" s="216"/>
      <c r="J302" s="227">
        <f>BK302</f>
        <v>0</v>
      </c>
      <c r="K302" s="213"/>
      <c r="L302" s="218"/>
      <c r="M302" s="219"/>
      <c r="N302" s="220"/>
      <c r="O302" s="220"/>
      <c r="P302" s="221">
        <f>SUM(P303:P347)</f>
        <v>0</v>
      </c>
      <c r="Q302" s="220"/>
      <c r="R302" s="221">
        <f>SUM(R303:R347)</f>
        <v>156.70865040000004</v>
      </c>
      <c r="S302" s="220"/>
      <c r="T302" s="222">
        <f>SUM(T303:T347)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3" t="s">
        <v>83</v>
      </c>
      <c r="AT302" s="224" t="s">
        <v>75</v>
      </c>
      <c r="AU302" s="224" t="s">
        <v>83</v>
      </c>
      <c r="AY302" s="223" t="s">
        <v>178</v>
      </c>
      <c r="BK302" s="225">
        <f>SUM(BK303:BK347)</f>
        <v>0</v>
      </c>
    </row>
    <row r="303" s="2" customFormat="1">
      <c r="A303" s="39"/>
      <c r="B303" s="40"/>
      <c r="C303" s="228" t="s">
        <v>379</v>
      </c>
      <c r="D303" s="228" t="s">
        <v>180</v>
      </c>
      <c r="E303" s="229" t="s">
        <v>380</v>
      </c>
      <c r="F303" s="230" t="s">
        <v>381</v>
      </c>
      <c r="G303" s="231" t="s">
        <v>268</v>
      </c>
      <c r="H303" s="232">
        <v>881.79999999999995</v>
      </c>
      <c r="I303" s="233"/>
      <c r="J303" s="234">
        <f>ROUND(I303*H303,2)</f>
        <v>0</v>
      </c>
      <c r="K303" s="230" t="s">
        <v>184</v>
      </c>
      <c r="L303" s="45"/>
      <c r="M303" s="235" t="s">
        <v>1</v>
      </c>
      <c r="N303" s="236" t="s">
        <v>41</v>
      </c>
      <c r="O303" s="92"/>
      <c r="P303" s="237">
        <f>O303*H303</f>
        <v>0</v>
      </c>
      <c r="Q303" s="237">
        <v>0</v>
      </c>
      <c r="R303" s="237">
        <f>Q303*H303</f>
        <v>0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185</v>
      </c>
      <c r="AT303" s="239" t="s">
        <v>180</v>
      </c>
      <c r="AU303" s="239" t="s">
        <v>85</v>
      </c>
      <c r="AY303" s="18" t="s">
        <v>178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83</v>
      </c>
      <c r="BK303" s="240">
        <f>ROUND(I303*H303,2)</f>
        <v>0</v>
      </c>
      <c r="BL303" s="18" t="s">
        <v>185</v>
      </c>
      <c r="BM303" s="239" t="s">
        <v>382</v>
      </c>
    </row>
    <row r="304" s="2" customFormat="1">
      <c r="A304" s="39"/>
      <c r="B304" s="40"/>
      <c r="C304" s="41"/>
      <c r="D304" s="241" t="s">
        <v>187</v>
      </c>
      <c r="E304" s="41"/>
      <c r="F304" s="242" t="s">
        <v>383</v>
      </c>
      <c r="G304" s="41"/>
      <c r="H304" s="41"/>
      <c r="I304" s="243"/>
      <c r="J304" s="41"/>
      <c r="K304" s="41"/>
      <c r="L304" s="45"/>
      <c r="M304" s="244"/>
      <c r="N304" s="245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187</v>
      </c>
      <c r="AU304" s="18" t="s">
        <v>85</v>
      </c>
    </row>
    <row r="305" s="13" customFormat="1">
      <c r="A305" s="13"/>
      <c r="B305" s="246"/>
      <c r="C305" s="247"/>
      <c r="D305" s="241" t="s">
        <v>189</v>
      </c>
      <c r="E305" s="248" t="s">
        <v>1</v>
      </c>
      <c r="F305" s="249" t="s">
        <v>207</v>
      </c>
      <c r="G305" s="247"/>
      <c r="H305" s="248" t="s">
        <v>1</v>
      </c>
      <c r="I305" s="250"/>
      <c r="J305" s="247"/>
      <c r="K305" s="247"/>
      <c r="L305" s="251"/>
      <c r="M305" s="252"/>
      <c r="N305" s="253"/>
      <c r="O305" s="253"/>
      <c r="P305" s="253"/>
      <c r="Q305" s="253"/>
      <c r="R305" s="253"/>
      <c r="S305" s="253"/>
      <c r="T305" s="25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5" t="s">
        <v>189</v>
      </c>
      <c r="AU305" s="255" t="s">
        <v>85</v>
      </c>
      <c r="AV305" s="13" t="s">
        <v>83</v>
      </c>
      <c r="AW305" s="13" t="s">
        <v>33</v>
      </c>
      <c r="AX305" s="13" t="s">
        <v>76</v>
      </c>
      <c r="AY305" s="255" t="s">
        <v>178</v>
      </c>
    </row>
    <row r="306" s="14" customFormat="1">
      <c r="A306" s="14"/>
      <c r="B306" s="256"/>
      <c r="C306" s="257"/>
      <c r="D306" s="241" t="s">
        <v>189</v>
      </c>
      <c r="E306" s="258" t="s">
        <v>1</v>
      </c>
      <c r="F306" s="259" t="s">
        <v>384</v>
      </c>
      <c r="G306" s="257"/>
      <c r="H306" s="260">
        <v>881.79999999999995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6" t="s">
        <v>189</v>
      </c>
      <c r="AU306" s="266" t="s">
        <v>85</v>
      </c>
      <c r="AV306" s="14" t="s">
        <v>85</v>
      </c>
      <c r="AW306" s="14" t="s">
        <v>33</v>
      </c>
      <c r="AX306" s="14" t="s">
        <v>76</v>
      </c>
      <c r="AY306" s="266" t="s">
        <v>178</v>
      </c>
    </row>
    <row r="307" s="15" customFormat="1">
      <c r="A307" s="15"/>
      <c r="B307" s="267"/>
      <c r="C307" s="268"/>
      <c r="D307" s="241" t="s">
        <v>189</v>
      </c>
      <c r="E307" s="269" t="s">
        <v>1</v>
      </c>
      <c r="F307" s="270" t="s">
        <v>193</v>
      </c>
      <c r="G307" s="268"/>
      <c r="H307" s="271">
        <v>881.79999999999995</v>
      </c>
      <c r="I307" s="272"/>
      <c r="J307" s="268"/>
      <c r="K307" s="268"/>
      <c r="L307" s="273"/>
      <c r="M307" s="274"/>
      <c r="N307" s="275"/>
      <c r="O307" s="275"/>
      <c r="P307" s="275"/>
      <c r="Q307" s="275"/>
      <c r="R307" s="275"/>
      <c r="S307" s="275"/>
      <c r="T307" s="276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7" t="s">
        <v>189</v>
      </c>
      <c r="AU307" s="277" t="s">
        <v>85</v>
      </c>
      <c r="AV307" s="15" t="s">
        <v>185</v>
      </c>
      <c r="AW307" s="15" t="s">
        <v>33</v>
      </c>
      <c r="AX307" s="15" t="s">
        <v>83</v>
      </c>
      <c r="AY307" s="277" t="s">
        <v>178</v>
      </c>
    </row>
    <row r="308" s="2" customFormat="1" ht="14.4" customHeight="1">
      <c r="A308" s="39"/>
      <c r="B308" s="40"/>
      <c r="C308" s="278" t="s">
        <v>385</v>
      </c>
      <c r="D308" s="278" t="s">
        <v>386</v>
      </c>
      <c r="E308" s="279" t="s">
        <v>387</v>
      </c>
      <c r="F308" s="280" t="s">
        <v>388</v>
      </c>
      <c r="G308" s="281" t="s">
        <v>253</v>
      </c>
      <c r="H308" s="282">
        <v>18.728999999999999</v>
      </c>
      <c r="I308" s="283"/>
      <c r="J308" s="284">
        <f>ROUND(I308*H308,2)</f>
        <v>0</v>
      </c>
      <c r="K308" s="280" t="s">
        <v>1</v>
      </c>
      <c r="L308" s="285"/>
      <c r="M308" s="286" t="s">
        <v>1</v>
      </c>
      <c r="N308" s="287" t="s">
        <v>41</v>
      </c>
      <c r="O308" s="92"/>
      <c r="P308" s="237">
        <f>O308*H308</f>
        <v>0</v>
      </c>
      <c r="Q308" s="237">
        <v>1</v>
      </c>
      <c r="R308" s="237">
        <f>Q308*H308</f>
        <v>18.728999999999999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244</v>
      </c>
      <c r="AT308" s="239" t="s">
        <v>386</v>
      </c>
      <c r="AU308" s="239" t="s">
        <v>85</v>
      </c>
      <c r="AY308" s="18" t="s">
        <v>178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83</v>
      </c>
      <c r="BK308" s="240">
        <f>ROUND(I308*H308,2)</f>
        <v>0</v>
      </c>
      <c r="BL308" s="18" t="s">
        <v>185</v>
      </c>
      <c r="BM308" s="239" t="s">
        <v>389</v>
      </c>
    </row>
    <row r="309" s="2" customFormat="1">
      <c r="A309" s="39"/>
      <c r="B309" s="40"/>
      <c r="C309" s="41"/>
      <c r="D309" s="241" t="s">
        <v>187</v>
      </c>
      <c r="E309" s="41"/>
      <c r="F309" s="242" t="s">
        <v>390</v>
      </c>
      <c r="G309" s="41"/>
      <c r="H309" s="41"/>
      <c r="I309" s="243"/>
      <c r="J309" s="41"/>
      <c r="K309" s="41"/>
      <c r="L309" s="45"/>
      <c r="M309" s="244"/>
      <c r="N309" s="245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187</v>
      </c>
      <c r="AU309" s="18" t="s">
        <v>85</v>
      </c>
    </row>
    <row r="310" s="2" customFormat="1">
      <c r="A310" s="39"/>
      <c r="B310" s="40"/>
      <c r="C310" s="41"/>
      <c r="D310" s="241" t="s">
        <v>391</v>
      </c>
      <c r="E310" s="41"/>
      <c r="F310" s="288" t="s">
        <v>392</v>
      </c>
      <c r="G310" s="41"/>
      <c r="H310" s="41"/>
      <c r="I310" s="243"/>
      <c r="J310" s="41"/>
      <c r="K310" s="41"/>
      <c r="L310" s="45"/>
      <c r="M310" s="244"/>
      <c r="N310" s="245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391</v>
      </c>
      <c r="AU310" s="18" t="s">
        <v>85</v>
      </c>
    </row>
    <row r="311" s="13" customFormat="1">
      <c r="A311" s="13"/>
      <c r="B311" s="246"/>
      <c r="C311" s="247"/>
      <c r="D311" s="241" t="s">
        <v>189</v>
      </c>
      <c r="E311" s="248" t="s">
        <v>1</v>
      </c>
      <c r="F311" s="249" t="s">
        <v>393</v>
      </c>
      <c r="G311" s="247"/>
      <c r="H311" s="248" t="s">
        <v>1</v>
      </c>
      <c r="I311" s="250"/>
      <c r="J311" s="247"/>
      <c r="K311" s="247"/>
      <c r="L311" s="251"/>
      <c r="M311" s="252"/>
      <c r="N311" s="253"/>
      <c r="O311" s="253"/>
      <c r="P311" s="253"/>
      <c r="Q311" s="253"/>
      <c r="R311" s="253"/>
      <c r="S311" s="253"/>
      <c r="T311" s="25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5" t="s">
        <v>189</v>
      </c>
      <c r="AU311" s="255" t="s">
        <v>85</v>
      </c>
      <c r="AV311" s="13" t="s">
        <v>83</v>
      </c>
      <c r="AW311" s="13" t="s">
        <v>33</v>
      </c>
      <c r="AX311" s="13" t="s">
        <v>76</v>
      </c>
      <c r="AY311" s="255" t="s">
        <v>178</v>
      </c>
    </row>
    <row r="312" s="13" customFormat="1">
      <c r="A312" s="13"/>
      <c r="B312" s="246"/>
      <c r="C312" s="247"/>
      <c r="D312" s="241" t="s">
        <v>189</v>
      </c>
      <c r="E312" s="248" t="s">
        <v>1</v>
      </c>
      <c r="F312" s="249" t="s">
        <v>394</v>
      </c>
      <c r="G312" s="247"/>
      <c r="H312" s="248" t="s">
        <v>1</v>
      </c>
      <c r="I312" s="250"/>
      <c r="J312" s="247"/>
      <c r="K312" s="247"/>
      <c r="L312" s="251"/>
      <c r="M312" s="252"/>
      <c r="N312" s="253"/>
      <c r="O312" s="253"/>
      <c r="P312" s="253"/>
      <c r="Q312" s="253"/>
      <c r="R312" s="253"/>
      <c r="S312" s="253"/>
      <c r="T312" s="25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5" t="s">
        <v>189</v>
      </c>
      <c r="AU312" s="255" t="s">
        <v>85</v>
      </c>
      <c r="AV312" s="13" t="s">
        <v>83</v>
      </c>
      <c r="AW312" s="13" t="s">
        <v>33</v>
      </c>
      <c r="AX312" s="13" t="s">
        <v>76</v>
      </c>
      <c r="AY312" s="255" t="s">
        <v>178</v>
      </c>
    </row>
    <row r="313" s="13" customFormat="1">
      <c r="A313" s="13"/>
      <c r="B313" s="246"/>
      <c r="C313" s="247"/>
      <c r="D313" s="241" t="s">
        <v>189</v>
      </c>
      <c r="E313" s="248" t="s">
        <v>1</v>
      </c>
      <c r="F313" s="249" t="s">
        <v>395</v>
      </c>
      <c r="G313" s="247"/>
      <c r="H313" s="248" t="s">
        <v>1</v>
      </c>
      <c r="I313" s="250"/>
      <c r="J313" s="247"/>
      <c r="K313" s="247"/>
      <c r="L313" s="251"/>
      <c r="M313" s="252"/>
      <c r="N313" s="253"/>
      <c r="O313" s="253"/>
      <c r="P313" s="253"/>
      <c r="Q313" s="253"/>
      <c r="R313" s="253"/>
      <c r="S313" s="253"/>
      <c r="T313" s="25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5" t="s">
        <v>189</v>
      </c>
      <c r="AU313" s="255" t="s">
        <v>85</v>
      </c>
      <c r="AV313" s="13" t="s">
        <v>83</v>
      </c>
      <c r="AW313" s="13" t="s">
        <v>33</v>
      </c>
      <c r="AX313" s="13" t="s">
        <v>76</v>
      </c>
      <c r="AY313" s="255" t="s">
        <v>178</v>
      </c>
    </row>
    <row r="314" s="14" customFormat="1">
      <c r="A314" s="14"/>
      <c r="B314" s="256"/>
      <c r="C314" s="257"/>
      <c r="D314" s="241" t="s">
        <v>189</v>
      </c>
      <c r="E314" s="258" t="s">
        <v>1</v>
      </c>
      <c r="F314" s="259" t="s">
        <v>396</v>
      </c>
      <c r="G314" s="257"/>
      <c r="H314" s="260">
        <v>18.728999999999999</v>
      </c>
      <c r="I314" s="261"/>
      <c r="J314" s="257"/>
      <c r="K314" s="257"/>
      <c r="L314" s="262"/>
      <c r="M314" s="263"/>
      <c r="N314" s="264"/>
      <c r="O314" s="264"/>
      <c r="P314" s="264"/>
      <c r="Q314" s="264"/>
      <c r="R314" s="264"/>
      <c r="S314" s="264"/>
      <c r="T314" s="26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6" t="s">
        <v>189</v>
      </c>
      <c r="AU314" s="266" t="s">
        <v>85</v>
      </c>
      <c r="AV314" s="14" t="s">
        <v>85</v>
      </c>
      <c r="AW314" s="14" t="s">
        <v>33</v>
      </c>
      <c r="AX314" s="14" t="s">
        <v>76</v>
      </c>
      <c r="AY314" s="266" t="s">
        <v>178</v>
      </c>
    </row>
    <row r="315" s="15" customFormat="1">
      <c r="A315" s="15"/>
      <c r="B315" s="267"/>
      <c r="C315" s="268"/>
      <c r="D315" s="241" t="s">
        <v>189</v>
      </c>
      <c r="E315" s="269" t="s">
        <v>1</v>
      </c>
      <c r="F315" s="270" t="s">
        <v>193</v>
      </c>
      <c r="G315" s="268"/>
      <c r="H315" s="271">
        <v>18.728999999999999</v>
      </c>
      <c r="I315" s="272"/>
      <c r="J315" s="268"/>
      <c r="K315" s="268"/>
      <c r="L315" s="273"/>
      <c r="M315" s="274"/>
      <c r="N315" s="275"/>
      <c r="O315" s="275"/>
      <c r="P315" s="275"/>
      <c r="Q315" s="275"/>
      <c r="R315" s="275"/>
      <c r="S315" s="275"/>
      <c r="T315" s="276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7" t="s">
        <v>189</v>
      </c>
      <c r="AU315" s="277" t="s">
        <v>85</v>
      </c>
      <c r="AV315" s="15" t="s">
        <v>185</v>
      </c>
      <c r="AW315" s="15" t="s">
        <v>33</v>
      </c>
      <c r="AX315" s="15" t="s">
        <v>83</v>
      </c>
      <c r="AY315" s="277" t="s">
        <v>178</v>
      </c>
    </row>
    <row r="316" s="2" customFormat="1" ht="14.4" customHeight="1">
      <c r="A316" s="39"/>
      <c r="B316" s="40"/>
      <c r="C316" s="228" t="s">
        <v>397</v>
      </c>
      <c r="D316" s="228" t="s">
        <v>180</v>
      </c>
      <c r="E316" s="229" t="s">
        <v>398</v>
      </c>
      <c r="F316" s="230" t="s">
        <v>399</v>
      </c>
      <c r="G316" s="231" t="s">
        <v>268</v>
      </c>
      <c r="H316" s="232">
        <v>2292.54</v>
      </c>
      <c r="I316" s="233"/>
      <c r="J316" s="234">
        <f>ROUND(I316*H316,2)</f>
        <v>0</v>
      </c>
      <c r="K316" s="230" t="s">
        <v>184</v>
      </c>
      <c r="L316" s="45"/>
      <c r="M316" s="235" t="s">
        <v>1</v>
      </c>
      <c r="N316" s="236" t="s">
        <v>41</v>
      </c>
      <c r="O316" s="92"/>
      <c r="P316" s="237">
        <f>O316*H316</f>
        <v>0</v>
      </c>
      <c r="Q316" s="237">
        <v>0</v>
      </c>
      <c r="R316" s="237">
        <f>Q316*H316</f>
        <v>0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185</v>
      </c>
      <c r="AT316" s="239" t="s">
        <v>180</v>
      </c>
      <c r="AU316" s="239" t="s">
        <v>85</v>
      </c>
      <c r="AY316" s="18" t="s">
        <v>178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83</v>
      </c>
      <c r="BK316" s="240">
        <f>ROUND(I316*H316,2)</f>
        <v>0</v>
      </c>
      <c r="BL316" s="18" t="s">
        <v>185</v>
      </c>
      <c r="BM316" s="239" t="s">
        <v>400</v>
      </c>
    </row>
    <row r="317" s="2" customFormat="1">
      <c r="A317" s="39"/>
      <c r="B317" s="40"/>
      <c r="C317" s="41"/>
      <c r="D317" s="241" t="s">
        <v>187</v>
      </c>
      <c r="E317" s="41"/>
      <c r="F317" s="242" t="s">
        <v>401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187</v>
      </c>
      <c r="AU317" s="18" t="s">
        <v>85</v>
      </c>
    </row>
    <row r="318" s="13" customFormat="1">
      <c r="A318" s="13"/>
      <c r="B318" s="246"/>
      <c r="C318" s="247"/>
      <c r="D318" s="241" t="s">
        <v>189</v>
      </c>
      <c r="E318" s="248" t="s">
        <v>1</v>
      </c>
      <c r="F318" s="249" t="s">
        <v>207</v>
      </c>
      <c r="G318" s="247"/>
      <c r="H318" s="248" t="s">
        <v>1</v>
      </c>
      <c r="I318" s="250"/>
      <c r="J318" s="247"/>
      <c r="K318" s="247"/>
      <c r="L318" s="251"/>
      <c r="M318" s="252"/>
      <c r="N318" s="253"/>
      <c r="O318" s="253"/>
      <c r="P318" s="253"/>
      <c r="Q318" s="253"/>
      <c r="R318" s="253"/>
      <c r="S318" s="253"/>
      <c r="T318" s="25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5" t="s">
        <v>189</v>
      </c>
      <c r="AU318" s="255" t="s">
        <v>85</v>
      </c>
      <c r="AV318" s="13" t="s">
        <v>83</v>
      </c>
      <c r="AW318" s="13" t="s">
        <v>33</v>
      </c>
      <c r="AX318" s="13" t="s">
        <v>76</v>
      </c>
      <c r="AY318" s="255" t="s">
        <v>178</v>
      </c>
    </row>
    <row r="319" s="14" customFormat="1">
      <c r="A319" s="14"/>
      <c r="B319" s="256"/>
      <c r="C319" s="257"/>
      <c r="D319" s="241" t="s">
        <v>189</v>
      </c>
      <c r="E319" s="258" t="s">
        <v>1</v>
      </c>
      <c r="F319" s="259" t="s">
        <v>402</v>
      </c>
      <c r="G319" s="257"/>
      <c r="H319" s="260">
        <v>1047.5</v>
      </c>
      <c r="I319" s="261"/>
      <c r="J319" s="257"/>
      <c r="K319" s="257"/>
      <c r="L319" s="262"/>
      <c r="M319" s="263"/>
      <c r="N319" s="264"/>
      <c r="O319" s="264"/>
      <c r="P319" s="264"/>
      <c r="Q319" s="264"/>
      <c r="R319" s="264"/>
      <c r="S319" s="264"/>
      <c r="T319" s="26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6" t="s">
        <v>189</v>
      </c>
      <c r="AU319" s="266" t="s">
        <v>85</v>
      </c>
      <c r="AV319" s="14" t="s">
        <v>85</v>
      </c>
      <c r="AW319" s="14" t="s">
        <v>33</v>
      </c>
      <c r="AX319" s="14" t="s">
        <v>76</v>
      </c>
      <c r="AY319" s="266" t="s">
        <v>178</v>
      </c>
    </row>
    <row r="320" s="14" customFormat="1">
      <c r="A320" s="14"/>
      <c r="B320" s="256"/>
      <c r="C320" s="257"/>
      <c r="D320" s="241" t="s">
        <v>189</v>
      </c>
      <c r="E320" s="258" t="s">
        <v>1</v>
      </c>
      <c r="F320" s="259" t="s">
        <v>403</v>
      </c>
      <c r="G320" s="257"/>
      <c r="H320" s="260">
        <v>1245.04</v>
      </c>
      <c r="I320" s="261"/>
      <c r="J320" s="257"/>
      <c r="K320" s="257"/>
      <c r="L320" s="262"/>
      <c r="M320" s="263"/>
      <c r="N320" s="264"/>
      <c r="O320" s="264"/>
      <c r="P320" s="264"/>
      <c r="Q320" s="264"/>
      <c r="R320" s="264"/>
      <c r="S320" s="264"/>
      <c r="T320" s="26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6" t="s">
        <v>189</v>
      </c>
      <c r="AU320" s="266" t="s">
        <v>85</v>
      </c>
      <c r="AV320" s="14" t="s">
        <v>85</v>
      </c>
      <c r="AW320" s="14" t="s">
        <v>33</v>
      </c>
      <c r="AX320" s="14" t="s">
        <v>76</v>
      </c>
      <c r="AY320" s="266" t="s">
        <v>178</v>
      </c>
    </row>
    <row r="321" s="15" customFormat="1">
      <c r="A321" s="15"/>
      <c r="B321" s="267"/>
      <c r="C321" s="268"/>
      <c r="D321" s="241" t="s">
        <v>189</v>
      </c>
      <c r="E321" s="269" t="s">
        <v>1</v>
      </c>
      <c r="F321" s="270" t="s">
        <v>193</v>
      </c>
      <c r="G321" s="268"/>
      <c r="H321" s="271">
        <v>2292.54</v>
      </c>
      <c r="I321" s="272"/>
      <c r="J321" s="268"/>
      <c r="K321" s="268"/>
      <c r="L321" s="273"/>
      <c r="M321" s="274"/>
      <c r="N321" s="275"/>
      <c r="O321" s="275"/>
      <c r="P321" s="275"/>
      <c r="Q321" s="275"/>
      <c r="R321" s="275"/>
      <c r="S321" s="275"/>
      <c r="T321" s="276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7" t="s">
        <v>189</v>
      </c>
      <c r="AU321" s="277" t="s">
        <v>85</v>
      </c>
      <c r="AV321" s="15" t="s">
        <v>185</v>
      </c>
      <c r="AW321" s="15" t="s">
        <v>33</v>
      </c>
      <c r="AX321" s="15" t="s">
        <v>83</v>
      </c>
      <c r="AY321" s="277" t="s">
        <v>178</v>
      </c>
    </row>
    <row r="322" s="2" customFormat="1">
      <c r="A322" s="39"/>
      <c r="B322" s="40"/>
      <c r="C322" s="228" t="s">
        <v>404</v>
      </c>
      <c r="D322" s="228" t="s">
        <v>180</v>
      </c>
      <c r="E322" s="229" t="s">
        <v>405</v>
      </c>
      <c r="F322" s="230" t="s">
        <v>406</v>
      </c>
      <c r="G322" s="231" t="s">
        <v>268</v>
      </c>
      <c r="H322" s="232">
        <v>2123.0599999999999</v>
      </c>
      <c r="I322" s="233"/>
      <c r="J322" s="234">
        <f>ROUND(I322*H322,2)</f>
        <v>0</v>
      </c>
      <c r="K322" s="230" t="s">
        <v>184</v>
      </c>
      <c r="L322" s="45"/>
      <c r="M322" s="235" t="s">
        <v>1</v>
      </c>
      <c r="N322" s="236" t="s">
        <v>41</v>
      </c>
      <c r="O322" s="92"/>
      <c r="P322" s="237">
        <f>O322*H322</f>
        <v>0</v>
      </c>
      <c r="Q322" s="237">
        <v>0</v>
      </c>
      <c r="R322" s="237">
        <f>Q322*H322</f>
        <v>0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185</v>
      </c>
      <c r="AT322" s="239" t="s">
        <v>180</v>
      </c>
      <c r="AU322" s="239" t="s">
        <v>85</v>
      </c>
      <c r="AY322" s="18" t="s">
        <v>178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83</v>
      </c>
      <c r="BK322" s="240">
        <f>ROUND(I322*H322,2)</f>
        <v>0</v>
      </c>
      <c r="BL322" s="18" t="s">
        <v>185</v>
      </c>
      <c r="BM322" s="239" t="s">
        <v>407</v>
      </c>
    </row>
    <row r="323" s="2" customFormat="1">
      <c r="A323" s="39"/>
      <c r="B323" s="40"/>
      <c r="C323" s="41"/>
      <c r="D323" s="241" t="s">
        <v>187</v>
      </c>
      <c r="E323" s="41"/>
      <c r="F323" s="242" t="s">
        <v>408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187</v>
      </c>
      <c r="AU323" s="18" t="s">
        <v>85</v>
      </c>
    </row>
    <row r="324" s="13" customFormat="1">
      <c r="A324" s="13"/>
      <c r="B324" s="246"/>
      <c r="C324" s="247"/>
      <c r="D324" s="241" t="s">
        <v>189</v>
      </c>
      <c r="E324" s="248" t="s">
        <v>1</v>
      </c>
      <c r="F324" s="249" t="s">
        <v>207</v>
      </c>
      <c r="G324" s="247"/>
      <c r="H324" s="248" t="s">
        <v>1</v>
      </c>
      <c r="I324" s="250"/>
      <c r="J324" s="247"/>
      <c r="K324" s="247"/>
      <c r="L324" s="251"/>
      <c r="M324" s="252"/>
      <c r="N324" s="253"/>
      <c r="O324" s="253"/>
      <c r="P324" s="253"/>
      <c r="Q324" s="253"/>
      <c r="R324" s="253"/>
      <c r="S324" s="253"/>
      <c r="T324" s="25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5" t="s">
        <v>189</v>
      </c>
      <c r="AU324" s="255" t="s">
        <v>85</v>
      </c>
      <c r="AV324" s="13" t="s">
        <v>83</v>
      </c>
      <c r="AW324" s="13" t="s">
        <v>33</v>
      </c>
      <c r="AX324" s="13" t="s">
        <v>76</v>
      </c>
      <c r="AY324" s="255" t="s">
        <v>178</v>
      </c>
    </row>
    <row r="325" s="13" customFormat="1">
      <c r="A325" s="13"/>
      <c r="B325" s="246"/>
      <c r="C325" s="247"/>
      <c r="D325" s="241" t="s">
        <v>189</v>
      </c>
      <c r="E325" s="248" t="s">
        <v>1</v>
      </c>
      <c r="F325" s="249" t="s">
        <v>409</v>
      </c>
      <c r="G325" s="247"/>
      <c r="H325" s="248" t="s">
        <v>1</v>
      </c>
      <c r="I325" s="250"/>
      <c r="J325" s="247"/>
      <c r="K325" s="247"/>
      <c r="L325" s="251"/>
      <c r="M325" s="252"/>
      <c r="N325" s="253"/>
      <c r="O325" s="253"/>
      <c r="P325" s="253"/>
      <c r="Q325" s="253"/>
      <c r="R325" s="253"/>
      <c r="S325" s="253"/>
      <c r="T325" s="25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5" t="s">
        <v>189</v>
      </c>
      <c r="AU325" s="255" t="s">
        <v>85</v>
      </c>
      <c r="AV325" s="13" t="s">
        <v>83</v>
      </c>
      <c r="AW325" s="13" t="s">
        <v>33</v>
      </c>
      <c r="AX325" s="13" t="s">
        <v>76</v>
      </c>
      <c r="AY325" s="255" t="s">
        <v>178</v>
      </c>
    </row>
    <row r="326" s="14" customFormat="1">
      <c r="A326" s="14"/>
      <c r="B326" s="256"/>
      <c r="C326" s="257"/>
      <c r="D326" s="241" t="s">
        <v>189</v>
      </c>
      <c r="E326" s="258" t="s">
        <v>1</v>
      </c>
      <c r="F326" s="259" t="s">
        <v>410</v>
      </c>
      <c r="G326" s="257"/>
      <c r="H326" s="260">
        <v>977.20000000000005</v>
      </c>
      <c r="I326" s="261"/>
      <c r="J326" s="257"/>
      <c r="K326" s="257"/>
      <c r="L326" s="262"/>
      <c r="M326" s="263"/>
      <c r="N326" s="264"/>
      <c r="O326" s="264"/>
      <c r="P326" s="264"/>
      <c r="Q326" s="264"/>
      <c r="R326" s="264"/>
      <c r="S326" s="264"/>
      <c r="T326" s="26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6" t="s">
        <v>189</v>
      </c>
      <c r="AU326" s="266" t="s">
        <v>85</v>
      </c>
      <c r="AV326" s="14" t="s">
        <v>85</v>
      </c>
      <c r="AW326" s="14" t="s">
        <v>33</v>
      </c>
      <c r="AX326" s="14" t="s">
        <v>76</v>
      </c>
      <c r="AY326" s="266" t="s">
        <v>178</v>
      </c>
    </row>
    <row r="327" s="13" customFormat="1">
      <c r="A327" s="13"/>
      <c r="B327" s="246"/>
      <c r="C327" s="247"/>
      <c r="D327" s="241" t="s">
        <v>189</v>
      </c>
      <c r="E327" s="248" t="s">
        <v>1</v>
      </c>
      <c r="F327" s="249" t="s">
        <v>411</v>
      </c>
      <c r="G327" s="247"/>
      <c r="H327" s="248" t="s">
        <v>1</v>
      </c>
      <c r="I327" s="250"/>
      <c r="J327" s="247"/>
      <c r="K327" s="247"/>
      <c r="L327" s="251"/>
      <c r="M327" s="252"/>
      <c r="N327" s="253"/>
      <c r="O327" s="253"/>
      <c r="P327" s="253"/>
      <c r="Q327" s="253"/>
      <c r="R327" s="253"/>
      <c r="S327" s="253"/>
      <c r="T327" s="25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5" t="s">
        <v>189</v>
      </c>
      <c r="AU327" s="255" t="s">
        <v>85</v>
      </c>
      <c r="AV327" s="13" t="s">
        <v>83</v>
      </c>
      <c r="AW327" s="13" t="s">
        <v>33</v>
      </c>
      <c r="AX327" s="13" t="s">
        <v>76</v>
      </c>
      <c r="AY327" s="255" t="s">
        <v>178</v>
      </c>
    </row>
    <row r="328" s="14" customFormat="1">
      <c r="A328" s="14"/>
      <c r="B328" s="256"/>
      <c r="C328" s="257"/>
      <c r="D328" s="241" t="s">
        <v>189</v>
      </c>
      <c r="E328" s="258" t="s">
        <v>1</v>
      </c>
      <c r="F328" s="259" t="s">
        <v>412</v>
      </c>
      <c r="G328" s="257"/>
      <c r="H328" s="260">
        <v>1145.8599999999999</v>
      </c>
      <c r="I328" s="261"/>
      <c r="J328" s="257"/>
      <c r="K328" s="257"/>
      <c r="L328" s="262"/>
      <c r="M328" s="263"/>
      <c r="N328" s="264"/>
      <c r="O328" s="264"/>
      <c r="P328" s="264"/>
      <c r="Q328" s="264"/>
      <c r="R328" s="264"/>
      <c r="S328" s="264"/>
      <c r="T328" s="26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6" t="s">
        <v>189</v>
      </c>
      <c r="AU328" s="266" t="s">
        <v>85</v>
      </c>
      <c r="AV328" s="14" t="s">
        <v>85</v>
      </c>
      <c r="AW328" s="14" t="s">
        <v>33</v>
      </c>
      <c r="AX328" s="14" t="s">
        <v>76</v>
      </c>
      <c r="AY328" s="266" t="s">
        <v>178</v>
      </c>
    </row>
    <row r="329" s="15" customFormat="1">
      <c r="A329" s="15"/>
      <c r="B329" s="267"/>
      <c r="C329" s="268"/>
      <c r="D329" s="241" t="s">
        <v>189</v>
      </c>
      <c r="E329" s="269" t="s">
        <v>1</v>
      </c>
      <c r="F329" s="270" t="s">
        <v>193</v>
      </c>
      <c r="G329" s="268"/>
      <c r="H329" s="271">
        <v>2123.0599999999999</v>
      </c>
      <c r="I329" s="272"/>
      <c r="J329" s="268"/>
      <c r="K329" s="268"/>
      <c r="L329" s="273"/>
      <c r="M329" s="274"/>
      <c r="N329" s="275"/>
      <c r="O329" s="275"/>
      <c r="P329" s="275"/>
      <c r="Q329" s="275"/>
      <c r="R329" s="275"/>
      <c r="S329" s="275"/>
      <c r="T329" s="276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7" t="s">
        <v>189</v>
      </c>
      <c r="AU329" s="277" t="s">
        <v>85</v>
      </c>
      <c r="AV329" s="15" t="s">
        <v>185</v>
      </c>
      <c r="AW329" s="15" t="s">
        <v>33</v>
      </c>
      <c r="AX329" s="15" t="s">
        <v>83</v>
      </c>
      <c r="AY329" s="277" t="s">
        <v>178</v>
      </c>
    </row>
    <row r="330" s="2" customFormat="1" ht="14.4" customHeight="1">
      <c r="A330" s="39"/>
      <c r="B330" s="40"/>
      <c r="C330" s="228" t="s">
        <v>413</v>
      </c>
      <c r="D330" s="228" t="s">
        <v>180</v>
      </c>
      <c r="E330" s="229" t="s">
        <v>414</v>
      </c>
      <c r="F330" s="230" t="s">
        <v>415</v>
      </c>
      <c r="G330" s="231" t="s">
        <v>183</v>
      </c>
      <c r="H330" s="232">
        <v>140.33000000000001</v>
      </c>
      <c r="I330" s="233"/>
      <c r="J330" s="234">
        <f>ROUND(I330*H330,2)</f>
        <v>0</v>
      </c>
      <c r="K330" s="230" t="s">
        <v>1</v>
      </c>
      <c r="L330" s="45"/>
      <c r="M330" s="235" t="s">
        <v>1</v>
      </c>
      <c r="N330" s="236" t="s">
        <v>41</v>
      </c>
      <c r="O330" s="92"/>
      <c r="P330" s="237">
        <f>O330*H330</f>
        <v>0</v>
      </c>
      <c r="Q330" s="237">
        <v>0.18776000000000001</v>
      </c>
      <c r="R330" s="237">
        <f>Q330*H330</f>
        <v>26.348360800000005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185</v>
      </c>
      <c r="AT330" s="239" t="s">
        <v>180</v>
      </c>
      <c r="AU330" s="239" t="s">
        <v>85</v>
      </c>
      <c r="AY330" s="18" t="s">
        <v>178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83</v>
      </c>
      <c r="BK330" s="240">
        <f>ROUND(I330*H330,2)</f>
        <v>0</v>
      </c>
      <c r="BL330" s="18" t="s">
        <v>185</v>
      </c>
      <c r="BM330" s="239" t="s">
        <v>416</v>
      </c>
    </row>
    <row r="331" s="2" customFormat="1">
      <c r="A331" s="39"/>
      <c r="B331" s="40"/>
      <c r="C331" s="41"/>
      <c r="D331" s="241" t="s">
        <v>187</v>
      </c>
      <c r="E331" s="41"/>
      <c r="F331" s="242" t="s">
        <v>417</v>
      </c>
      <c r="G331" s="41"/>
      <c r="H331" s="41"/>
      <c r="I331" s="243"/>
      <c r="J331" s="41"/>
      <c r="K331" s="41"/>
      <c r="L331" s="45"/>
      <c r="M331" s="244"/>
      <c r="N331" s="245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187</v>
      </c>
      <c r="AU331" s="18" t="s">
        <v>85</v>
      </c>
    </row>
    <row r="332" s="13" customFormat="1">
      <c r="A332" s="13"/>
      <c r="B332" s="246"/>
      <c r="C332" s="247"/>
      <c r="D332" s="241" t="s">
        <v>189</v>
      </c>
      <c r="E332" s="248" t="s">
        <v>1</v>
      </c>
      <c r="F332" s="249" t="s">
        <v>190</v>
      </c>
      <c r="G332" s="247"/>
      <c r="H332" s="248" t="s">
        <v>1</v>
      </c>
      <c r="I332" s="250"/>
      <c r="J332" s="247"/>
      <c r="K332" s="247"/>
      <c r="L332" s="251"/>
      <c r="M332" s="252"/>
      <c r="N332" s="253"/>
      <c r="O332" s="253"/>
      <c r="P332" s="253"/>
      <c r="Q332" s="253"/>
      <c r="R332" s="253"/>
      <c r="S332" s="253"/>
      <c r="T332" s="25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5" t="s">
        <v>189</v>
      </c>
      <c r="AU332" s="255" t="s">
        <v>85</v>
      </c>
      <c r="AV332" s="13" t="s">
        <v>83</v>
      </c>
      <c r="AW332" s="13" t="s">
        <v>33</v>
      </c>
      <c r="AX332" s="13" t="s">
        <v>76</v>
      </c>
      <c r="AY332" s="255" t="s">
        <v>178</v>
      </c>
    </row>
    <row r="333" s="13" customFormat="1">
      <c r="A333" s="13"/>
      <c r="B333" s="246"/>
      <c r="C333" s="247"/>
      <c r="D333" s="241" t="s">
        <v>189</v>
      </c>
      <c r="E333" s="248" t="s">
        <v>1</v>
      </c>
      <c r="F333" s="249" t="s">
        <v>418</v>
      </c>
      <c r="G333" s="247"/>
      <c r="H333" s="248" t="s">
        <v>1</v>
      </c>
      <c r="I333" s="250"/>
      <c r="J333" s="247"/>
      <c r="K333" s="247"/>
      <c r="L333" s="251"/>
      <c r="M333" s="252"/>
      <c r="N333" s="253"/>
      <c r="O333" s="253"/>
      <c r="P333" s="253"/>
      <c r="Q333" s="253"/>
      <c r="R333" s="253"/>
      <c r="S333" s="253"/>
      <c r="T333" s="25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5" t="s">
        <v>189</v>
      </c>
      <c r="AU333" s="255" t="s">
        <v>85</v>
      </c>
      <c r="AV333" s="13" t="s">
        <v>83</v>
      </c>
      <c r="AW333" s="13" t="s">
        <v>33</v>
      </c>
      <c r="AX333" s="13" t="s">
        <v>76</v>
      </c>
      <c r="AY333" s="255" t="s">
        <v>178</v>
      </c>
    </row>
    <row r="334" s="14" customFormat="1">
      <c r="A334" s="14"/>
      <c r="B334" s="256"/>
      <c r="C334" s="257"/>
      <c r="D334" s="241" t="s">
        <v>189</v>
      </c>
      <c r="E334" s="258" t="s">
        <v>1</v>
      </c>
      <c r="F334" s="259" t="s">
        <v>419</v>
      </c>
      <c r="G334" s="257"/>
      <c r="H334" s="260">
        <v>140.33000000000001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6" t="s">
        <v>189</v>
      </c>
      <c r="AU334" s="266" t="s">
        <v>85</v>
      </c>
      <c r="AV334" s="14" t="s">
        <v>85</v>
      </c>
      <c r="AW334" s="14" t="s">
        <v>33</v>
      </c>
      <c r="AX334" s="14" t="s">
        <v>76</v>
      </c>
      <c r="AY334" s="266" t="s">
        <v>178</v>
      </c>
    </row>
    <row r="335" s="15" customFormat="1">
      <c r="A335" s="15"/>
      <c r="B335" s="267"/>
      <c r="C335" s="268"/>
      <c r="D335" s="241" t="s">
        <v>189</v>
      </c>
      <c r="E335" s="269" t="s">
        <v>1</v>
      </c>
      <c r="F335" s="270" t="s">
        <v>193</v>
      </c>
      <c r="G335" s="268"/>
      <c r="H335" s="271">
        <v>140.33000000000001</v>
      </c>
      <c r="I335" s="272"/>
      <c r="J335" s="268"/>
      <c r="K335" s="268"/>
      <c r="L335" s="273"/>
      <c r="M335" s="274"/>
      <c r="N335" s="275"/>
      <c r="O335" s="275"/>
      <c r="P335" s="275"/>
      <c r="Q335" s="275"/>
      <c r="R335" s="275"/>
      <c r="S335" s="275"/>
      <c r="T335" s="276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77" t="s">
        <v>189</v>
      </c>
      <c r="AU335" s="277" t="s">
        <v>85</v>
      </c>
      <c r="AV335" s="15" t="s">
        <v>185</v>
      </c>
      <c r="AW335" s="15" t="s">
        <v>33</v>
      </c>
      <c r="AX335" s="15" t="s">
        <v>83</v>
      </c>
      <c r="AY335" s="277" t="s">
        <v>178</v>
      </c>
    </row>
    <row r="336" s="2" customFormat="1" ht="14.4" customHeight="1">
      <c r="A336" s="39"/>
      <c r="B336" s="40"/>
      <c r="C336" s="228" t="s">
        <v>420</v>
      </c>
      <c r="D336" s="228" t="s">
        <v>180</v>
      </c>
      <c r="E336" s="229" t="s">
        <v>421</v>
      </c>
      <c r="F336" s="230" t="s">
        <v>422</v>
      </c>
      <c r="G336" s="231" t="s">
        <v>183</v>
      </c>
      <c r="H336" s="232">
        <v>567.46000000000004</v>
      </c>
      <c r="I336" s="233"/>
      <c r="J336" s="234">
        <f>ROUND(I336*H336,2)</f>
        <v>0</v>
      </c>
      <c r="K336" s="230" t="s">
        <v>1</v>
      </c>
      <c r="L336" s="45"/>
      <c r="M336" s="235" t="s">
        <v>1</v>
      </c>
      <c r="N336" s="236" t="s">
        <v>41</v>
      </c>
      <c r="O336" s="92"/>
      <c r="P336" s="237">
        <f>O336*H336</f>
        <v>0</v>
      </c>
      <c r="Q336" s="237">
        <v>0.18776000000000001</v>
      </c>
      <c r="R336" s="237">
        <f>Q336*H336</f>
        <v>106.54628960000001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185</v>
      </c>
      <c r="AT336" s="239" t="s">
        <v>180</v>
      </c>
      <c r="AU336" s="239" t="s">
        <v>85</v>
      </c>
      <c r="AY336" s="18" t="s">
        <v>178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83</v>
      </c>
      <c r="BK336" s="240">
        <f>ROUND(I336*H336,2)</f>
        <v>0</v>
      </c>
      <c r="BL336" s="18" t="s">
        <v>185</v>
      </c>
      <c r="BM336" s="239" t="s">
        <v>423</v>
      </c>
    </row>
    <row r="337" s="2" customFormat="1">
      <c r="A337" s="39"/>
      <c r="B337" s="40"/>
      <c r="C337" s="41"/>
      <c r="D337" s="241" t="s">
        <v>187</v>
      </c>
      <c r="E337" s="41"/>
      <c r="F337" s="242" t="s">
        <v>424</v>
      </c>
      <c r="G337" s="41"/>
      <c r="H337" s="41"/>
      <c r="I337" s="243"/>
      <c r="J337" s="41"/>
      <c r="K337" s="41"/>
      <c r="L337" s="45"/>
      <c r="M337" s="244"/>
      <c r="N337" s="245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187</v>
      </c>
      <c r="AU337" s="18" t="s">
        <v>85</v>
      </c>
    </row>
    <row r="338" s="13" customFormat="1">
      <c r="A338" s="13"/>
      <c r="B338" s="246"/>
      <c r="C338" s="247"/>
      <c r="D338" s="241" t="s">
        <v>189</v>
      </c>
      <c r="E338" s="248" t="s">
        <v>1</v>
      </c>
      <c r="F338" s="249" t="s">
        <v>190</v>
      </c>
      <c r="G338" s="247"/>
      <c r="H338" s="248" t="s">
        <v>1</v>
      </c>
      <c r="I338" s="250"/>
      <c r="J338" s="247"/>
      <c r="K338" s="247"/>
      <c r="L338" s="251"/>
      <c r="M338" s="252"/>
      <c r="N338" s="253"/>
      <c r="O338" s="253"/>
      <c r="P338" s="253"/>
      <c r="Q338" s="253"/>
      <c r="R338" s="253"/>
      <c r="S338" s="253"/>
      <c r="T338" s="25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5" t="s">
        <v>189</v>
      </c>
      <c r="AU338" s="255" t="s">
        <v>85</v>
      </c>
      <c r="AV338" s="13" t="s">
        <v>83</v>
      </c>
      <c r="AW338" s="13" t="s">
        <v>33</v>
      </c>
      <c r="AX338" s="13" t="s">
        <v>76</v>
      </c>
      <c r="AY338" s="255" t="s">
        <v>178</v>
      </c>
    </row>
    <row r="339" s="13" customFormat="1">
      <c r="A339" s="13"/>
      <c r="B339" s="246"/>
      <c r="C339" s="247"/>
      <c r="D339" s="241" t="s">
        <v>189</v>
      </c>
      <c r="E339" s="248" t="s">
        <v>1</v>
      </c>
      <c r="F339" s="249" t="s">
        <v>425</v>
      </c>
      <c r="G339" s="247"/>
      <c r="H339" s="248" t="s">
        <v>1</v>
      </c>
      <c r="I339" s="250"/>
      <c r="J339" s="247"/>
      <c r="K339" s="247"/>
      <c r="L339" s="251"/>
      <c r="M339" s="252"/>
      <c r="N339" s="253"/>
      <c r="O339" s="253"/>
      <c r="P339" s="253"/>
      <c r="Q339" s="253"/>
      <c r="R339" s="253"/>
      <c r="S339" s="253"/>
      <c r="T339" s="25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5" t="s">
        <v>189</v>
      </c>
      <c r="AU339" s="255" t="s">
        <v>85</v>
      </c>
      <c r="AV339" s="13" t="s">
        <v>83</v>
      </c>
      <c r="AW339" s="13" t="s">
        <v>33</v>
      </c>
      <c r="AX339" s="13" t="s">
        <v>76</v>
      </c>
      <c r="AY339" s="255" t="s">
        <v>178</v>
      </c>
    </row>
    <row r="340" s="14" customFormat="1">
      <c r="A340" s="14"/>
      <c r="B340" s="256"/>
      <c r="C340" s="257"/>
      <c r="D340" s="241" t="s">
        <v>189</v>
      </c>
      <c r="E340" s="258" t="s">
        <v>1</v>
      </c>
      <c r="F340" s="259" t="s">
        <v>426</v>
      </c>
      <c r="G340" s="257"/>
      <c r="H340" s="260">
        <v>567.46000000000004</v>
      </c>
      <c r="I340" s="261"/>
      <c r="J340" s="257"/>
      <c r="K340" s="257"/>
      <c r="L340" s="262"/>
      <c r="M340" s="263"/>
      <c r="N340" s="264"/>
      <c r="O340" s="264"/>
      <c r="P340" s="264"/>
      <c r="Q340" s="264"/>
      <c r="R340" s="264"/>
      <c r="S340" s="264"/>
      <c r="T340" s="26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6" t="s">
        <v>189</v>
      </c>
      <c r="AU340" s="266" t="s">
        <v>85</v>
      </c>
      <c r="AV340" s="14" t="s">
        <v>85</v>
      </c>
      <c r="AW340" s="14" t="s">
        <v>33</v>
      </c>
      <c r="AX340" s="14" t="s">
        <v>76</v>
      </c>
      <c r="AY340" s="266" t="s">
        <v>178</v>
      </c>
    </row>
    <row r="341" s="15" customFormat="1">
      <c r="A341" s="15"/>
      <c r="B341" s="267"/>
      <c r="C341" s="268"/>
      <c r="D341" s="241" t="s">
        <v>189</v>
      </c>
      <c r="E341" s="269" t="s">
        <v>1</v>
      </c>
      <c r="F341" s="270" t="s">
        <v>193</v>
      </c>
      <c r="G341" s="268"/>
      <c r="H341" s="271">
        <v>567.46000000000004</v>
      </c>
      <c r="I341" s="272"/>
      <c r="J341" s="268"/>
      <c r="K341" s="268"/>
      <c r="L341" s="273"/>
      <c r="M341" s="274"/>
      <c r="N341" s="275"/>
      <c r="O341" s="275"/>
      <c r="P341" s="275"/>
      <c r="Q341" s="275"/>
      <c r="R341" s="275"/>
      <c r="S341" s="275"/>
      <c r="T341" s="276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77" t="s">
        <v>189</v>
      </c>
      <c r="AU341" s="277" t="s">
        <v>85</v>
      </c>
      <c r="AV341" s="15" t="s">
        <v>185</v>
      </c>
      <c r="AW341" s="15" t="s">
        <v>33</v>
      </c>
      <c r="AX341" s="15" t="s">
        <v>83</v>
      </c>
      <c r="AY341" s="277" t="s">
        <v>178</v>
      </c>
    </row>
    <row r="342" s="2" customFormat="1">
      <c r="A342" s="39"/>
      <c r="B342" s="40"/>
      <c r="C342" s="228" t="s">
        <v>427</v>
      </c>
      <c r="D342" s="228" t="s">
        <v>180</v>
      </c>
      <c r="E342" s="229" t="s">
        <v>428</v>
      </c>
      <c r="F342" s="230" t="s">
        <v>429</v>
      </c>
      <c r="G342" s="231" t="s">
        <v>299</v>
      </c>
      <c r="H342" s="232">
        <v>90</v>
      </c>
      <c r="I342" s="233"/>
      <c r="J342" s="234">
        <f>ROUND(I342*H342,2)</f>
        <v>0</v>
      </c>
      <c r="K342" s="230" t="s">
        <v>1</v>
      </c>
      <c r="L342" s="45"/>
      <c r="M342" s="235" t="s">
        <v>1</v>
      </c>
      <c r="N342" s="236" t="s">
        <v>41</v>
      </c>
      <c r="O342" s="92"/>
      <c r="P342" s="237">
        <f>O342*H342</f>
        <v>0</v>
      </c>
      <c r="Q342" s="237">
        <v>0.056500000000000002</v>
      </c>
      <c r="R342" s="237">
        <f>Q342*H342</f>
        <v>5.085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185</v>
      </c>
      <c r="AT342" s="239" t="s">
        <v>180</v>
      </c>
      <c r="AU342" s="239" t="s">
        <v>85</v>
      </c>
      <c r="AY342" s="18" t="s">
        <v>178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83</v>
      </c>
      <c r="BK342" s="240">
        <f>ROUND(I342*H342,2)</f>
        <v>0</v>
      </c>
      <c r="BL342" s="18" t="s">
        <v>185</v>
      </c>
      <c r="BM342" s="239" t="s">
        <v>430</v>
      </c>
    </row>
    <row r="343" s="2" customFormat="1">
      <c r="A343" s="39"/>
      <c r="B343" s="40"/>
      <c r="C343" s="41"/>
      <c r="D343" s="241" t="s">
        <v>187</v>
      </c>
      <c r="E343" s="41"/>
      <c r="F343" s="242" t="s">
        <v>429</v>
      </c>
      <c r="G343" s="41"/>
      <c r="H343" s="41"/>
      <c r="I343" s="243"/>
      <c r="J343" s="41"/>
      <c r="K343" s="41"/>
      <c r="L343" s="45"/>
      <c r="M343" s="244"/>
      <c r="N343" s="245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187</v>
      </c>
      <c r="AU343" s="18" t="s">
        <v>85</v>
      </c>
    </row>
    <row r="344" s="2" customFormat="1">
      <c r="A344" s="39"/>
      <c r="B344" s="40"/>
      <c r="C344" s="41"/>
      <c r="D344" s="241" t="s">
        <v>391</v>
      </c>
      <c r="E344" s="41"/>
      <c r="F344" s="288" t="s">
        <v>431</v>
      </c>
      <c r="G344" s="41"/>
      <c r="H344" s="41"/>
      <c r="I344" s="243"/>
      <c r="J344" s="41"/>
      <c r="K344" s="41"/>
      <c r="L344" s="45"/>
      <c r="M344" s="244"/>
      <c r="N344" s="245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391</v>
      </c>
      <c r="AU344" s="18" t="s">
        <v>85</v>
      </c>
    </row>
    <row r="345" s="13" customFormat="1">
      <c r="A345" s="13"/>
      <c r="B345" s="246"/>
      <c r="C345" s="247"/>
      <c r="D345" s="241" t="s">
        <v>189</v>
      </c>
      <c r="E345" s="248" t="s">
        <v>1</v>
      </c>
      <c r="F345" s="249" t="s">
        <v>432</v>
      </c>
      <c r="G345" s="247"/>
      <c r="H345" s="248" t="s">
        <v>1</v>
      </c>
      <c r="I345" s="250"/>
      <c r="J345" s="247"/>
      <c r="K345" s="247"/>
      <c r="L345" s="251"/>
      <c r="M345" s="252"/>
      <c r="N345" s="253"/>
      <c r="O345" s="253"/>
      <c r="P345" s="253"/>
      <c r="Q345" s="253"/>
      <c r="R345" s="253"/>
      <c r="S345" s="253"/>
      <c r="T345" s="25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5" t="s">
        <v>189</v>
      </c>
      <c r="AU345" s="255" t="s">
        <v>85</v>
      </c>
      <c r="AV345" s="13" t="s">
        <v>83</v>
      </c>
      <c r="AW345" s="13" t="s">
        <v>33</v>
      </c>
      <c r="AX345" s="13" t="s">
        <v>76</v>
      </c>
      <c r="AY345" s="255" t="s">
        <v>178</v>
      </c>
    </row>
    <row r="346" s="14" customFormat="1">
      <c r="A346" s="14"/>
      <c r="B346" s="256"/>
      <c r="C346" s="257"/>
      <c r="D346" s="241" t="s">
        <v>189</v>
      </c>
      <c r="E346" s="258" t="s">
        <v>1</v>
      </c>
      <c r="F346" s="259" t="s">
        <v>433</v>
      </c>
      <c r="G346" s="257"/>
      <c r="H346" s="260">
        <v>90</v>
      </c>
      <c r="I346" s="261"/>
      <c r="J346" s="257"/>
      <c r="K346" s="257"/>
      <c r="L346" s="262"/>
      <c r="M346" s="263"/>
      <c r="N346" s="264"/>
      <c r="O346" s="264"/>
      <c r="P346" s="264"/>
      <c r="Q346" s="264"/>
      <c r="R346" s="264"/>
      <c r="S346" s="264"/>
      <c r="T346" s="26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6" t="s">
        <v>189</v>
      </c>
      <c r="AU346" s="266" t="s">
        <v>85</v>
      </c>
      <c r="AV346" s="14" t="s">
        <v>85</v>
      </c>
      <c r="AW346" s="14" t="s">
        <v>33</v>
      </c>
      <c r="AX346" s="14" t="s">
        <v>76</v>
      </c>
      <c r="AY346" s="266" t="s">
        <v>178</v>
      </c>
    </row>
    <row r="347" s="15" customFormat="1">
      <c r="A347" s="15"/>
      <c r="B347" s="267"/>
      <c r="C347" s="268"/>
      <c r="D347" s="241" t="s">
        <v>189</v>
      </c>
      <c r="E347" s="269" t="s">
        <v>1</v>
      </c>
      <c r="F347" s="270" t="s">
        <v>193</v>
      </c>
      <c r="G347" s="268"/>
      <c r="H347" s="271">
        <v>90</v>
      </c>
      <c r="I347" s="272"/>
      <c r="J347" s="268"/>
      <c r="K347" s="268"/>
      <c r="L347" s="273"/>
      <c r="M347" s="274"/>
      <c r="N347" s="275"/>
      <c r="O347" s="275"/>
      <c r="P347" s="275"/>
      <c r="Q347" s="275"/>
      <c r="R347" s="275"/>
      <c r="S347" s="275"/>
      <c r="T347" s="276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7" t="s">
        <v>189</v>
      </c>
      <c r="AU347" s="277" t="s">
        <v>85</v>
      </c>
      <c r="AV347" s="15" t="s">
        <v>185</v>
      </c>
      <c r="AW347" s="15" t="s">
        <v>33</v>
      </c>
      <c r="AX347" s="15" t="s">
        <v>83</v>
      </c>
      <c r="AY347" s="277" t="s">
        <v>178</v>
      </c>
    </row>
    <row r="348" s="12" customFormat="1" ht="22.8" customHeight="1">
      <c r="A348" s="12"/>
      <c r="B348" s="212"/>
      <c r="C348" s="213"/>
      <c r="D348" s="214" t="s">
        <v>75</v>
      </c>
      <c r="E348" s="226" t="s">
        <v>244</v>
      </c>
      <c r="F348" s="226" t="s">
        <v>434</v>
      </c>
      <c r="G348" s="213"/>
      <c r="H348" s="213"/>
      <c r="I348" s="216"/>
      <c r="J348" s="227">
        <f>BK348</f>
        <v>0</v>
      </c>
      <c r="K348" s="213"/>
      <c r="L348" s="218"/>
      <c r="M348" s="219"/>
      <c r="N348" s="220"/>
      <c r="O348" s="220"/>
      <c r="P348" s="221">
        <f>SUM(P349:P353)</f>
        <v>0</v>
      </c>
      <c r="Q348" s="220"/>
      <c r="R348" s="221">
        <f>SUM(R349:R353)</f>
        <v>0</v>
      </c>
      <c r="S348" s="220"/>
      <c r="T348" s="222">
        <f>SUM(T349:T353)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23" t="s">
        <v>83</v>
      </c>
      <c r="AT348" s="224" t="s">
        <v>75</v>
      </c>
      <c r="AU348" s="224" t="s">
        <v>83</v>
      </c>
      <c r="AY348" s="223" t="s">
        <v>178</v>
      </c>
      <c r="BK348" s="225">
        <f>SUM(BK349:BK353)</f>
        <v>0</v>
      </c>
    </row>
    <row r="349" s="2" customFormat="1">
      <c r="A349" s="39"/>
      <c r="B349" s="40"/>
      <c r="C349" s="228" t="s">
        <v>435</v>
      </c>
      <c r="D349" s="228" t="s">
        <v>180</v>
      </c>
      <c r="E349" s="229" t="s">
        <v>436</v>
      </c>
      <c r="F349" s="230" t="s">
        <v>437</v>
      </c>
      <c r="G349" s="231" t="s">
        <v>438</v>
      </c>
      <c r="H349" s="232">
        <v>2</v>
      </c>
      <c r="I349" s="233"/>
      <c r="J349" s="234">
        <f>ROUND(I349*H349,2)</f>
        <v>0</v>
      </c>
      <c r="K349" s="230" t="s">
        <v>184</v>
      </c>
      <c r="L349" s="45"/>
      <c r="M349" s="235" t="s">
        <v>1</v>
      </c>
      <c r="N349" s="236" t="s">
        <v>41</v>
      </c>
      <c r="O349" s="92"/>
      <c r="P349" s="237">
        <f>O349*H349</f>
        <v>0</v>
      </c>
      <c r="Q349" s="237">
        <v>0</v>
      </c>
      <c r="R349" s="237">
        <f>Q349*H349</f>
        <v>0</v>
      </c>
      <c r="S349" s="237">
        <v>0</v>
      </c>
      <c r="T349" s="238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9" t="s">
        <v>185</v>
      </c>
      <c r="AT349" s="239" t="s">
        <v>180</v>
      </c>
      <c r="AU349" s="239" t="s">
        <v>85</v>
      </c>
      <c r="AY349" s="18" t="s">
        <v>178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83</v>
      </c>
      <c r="BK349" s="240">
        <f>ROUND(I349*H349,2)</f>
        <v>0</v>
      </c>
      <c r="BL349" s="18" t="s">
        <v>185</v>
      </c>
      <c r="BM349" s="239" t="s">
        <v>439</v>
      </c>
    </row>
    <row r="350" s="2" customFormat="1">
      <c r="A350" s="39"/>
      <c r="B350" s="40"/>
      <c r="C350" s="41"/>
      <c r="D350" s="241" t="s">
        <v>187</v>
      </c>
      <c r="E350" s="41"/>
      <c r="F350" s="242" t="s">
        <v>440</v>
      </c>
      <c r="G350" s="41"/>
      <c r="H350" s="41"/>
      <c r="I350" s="243"/>
      <c r="J350" s="41"/>
      <c r="K350" s="41"/>
      <c r="L350" s="45"/>
      <c r="M350" s="244"/>
      <c r="N350" s="245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187</v>
      </c>
      <c r="AU350" s="18" t="s">
        <v>85</v>
      </c>
    </row>
    <row r="351" s="13" customFormat="1">
      <c r="A351" s="13"/>
      <c r="B351" s="246"/>
      <c r="C351" s="247"/>
      <c r="D351" s="241" t="s">
        <v>189</v>
      </c>
      <c r="E351" s="248" t="s">
        <v>1</v>
      </c>
      <c r="F351" s="249" t="s">
        <v>198</v>
      </c>
      <c r="G351" s="247"/>
      <c r="H351" s="248" t="s">
        <v>1</v>
      </c>
      <c r="I351" s="250"/>
      <c r="J351" s="247"/>
      <c r="K351" s="247"/>
      <c r="L351" s="251"/>
      <c r="M351" s="252"/>
      <c r="N351" s="253"/>
      <c r="O351" s="253"/>
      <c r="P351" s="253"/>
      <c r="Q351" s="253"/>
      <c r="R351" s="253"/>
      <c r="S351" s="253"/>
      <c r="T351" s="25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5" t="s">
        <v>189</v>
      </c>
      <c r="AU351" s="255" t="s">
        <v>85</v>
      </c>
      <c r="AV351" s="13" t="s">
        <v>83</v>
      </c>
      <c r="AW351" s="13" t="s">
        <v>33</v>
      </c>
      <c r="AX351" s="13" t="s">
        <v>76</v>
      </c>
      <c r="AY351" s="255" t="s">
        <v>178</v>
      </c>
    </row>
    <row r="352" s="14" customFormat="1">
      <c r="A352" s="14"/>
      <c r="B352" s="256"/>
      <c r="C352" s="257"/>
      <c r="D352" s="241" t="s">
        <v>189</v>
      </c>
      <c r="E352" s="258" t="s">
        <v>1</v>
      </c>
      <c r="F352" s="259" t="s">
        <v>85</v>
      </c>
      <c r="G352" s="257"/>
      <c r="H352" s="260">
        <v>2</v>
      </c>
      <c r="I352" s="261"/>
      <c r="J352" s="257"/>
      <c r="K352" s="257"/>
      <c r="L352" s="262"/>
      <c r="M352" s="263"/>
      <c r="N352" s="264"/>
      <c r="O352" s="264"/>
      <c r="P352" s="264"/>
      <c r="Q352" s="264"/>
      <c r="R352" s="264"/>
      <c r="S352" s="264"/>
      <c r="T352" s="26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6" t="s">
        <v>189</v>
      </c>
      <c r="AU352" s="266" t="s">
        <v>85</v>
      </c>
      <c r="AV352" s="14" t="s">
        <v>85</v>
      </c>
      <c r="AW352" s="14" t="s">
        <v>33</v>
      </c>
      <c r="AX352" s="14" t="s">
        <v>76</v>
      </c>
      <c r="AY352" s="266" t="s">
        <v>178</v>
      </c>
    </row>
    <row r="353" s="15" customFormat="1">
      <c r="A353" s="15"/>
      <c r="B353" s="267"/>
      <c r="C353" s="268"/>
      <c r="D353" s="241" t="s">
        <v>189</v>
      </c>
      <c r="E353" s="269" t="s">
        <v>1</v>
      </c>
      <c r="F353" s="270" t="s">
        <v>193</v>
      </c>
      <c r="G353" s="268"/>
      <c r="H353" s="271">
        <v>2</v>
      </c>
      <c r="I353" s="272"/>
      <c r="J353" s="268"/>
      <c r="K353" s="268"/>
      <c r="L353" s="273"/>
      <c r="M353" s="274"/>
      <c r="N353" s="275"/>
      <c r="O353" s="275"/>
      <c r="P353" s="275"/>
      <c r="Q353" s="275"/>
      <c r="R353" s="275"/>
      <c r="S353" s="275"/>
      <c r="T353" s="276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77" t="s">
        <v>189</v>
      </c>
      <c r="AU353" s="277" t="s">
        <v>85</v>
      </c>
      <c r="AV353" s="15" t="s">
        <v>185</v>
      </c>
      <c r="AW353" s="15" t="s">
        <v>33</v>
      </c>
      <c r="AX353" s="15" t="s">
        <v>83</v>
      </c>
      <c r="AY353" s="277" t="s">
        <v>178</v>
      </c>
    </row>
    <row r="354" s="12" customFormat="1" ht="22.8" customHeight="1">
      <c r="A354" s="12"/>
      <c r="B354" s="212"/>
      <c r="C354" s="213"/>
      <c r="D354" s="214" t="s">
        <v>75</v>
      </c>
      <c r="E354" s="226" t="s">
        <v>250</v>
      </c>
      <c r="F354" s="226" t="s">
        <v>441</v>
      </c>
      <c r="G354" s="213"/>
      <c r="H354" s="213"/>
      <c r="I354" s="216"/>
      <c r="J354" s="227">
        <f>BK354</f>
        <v>0</v>
      </c>
      <c r="K354" s="213"/>
      <c r="L354" s="218"/>
      <c r="M354" s="219"/>
      <c r="N354" s="220"/>
      <c r="O354" s="220"/>
      <c r="P354" s="221">
        <f>SUM(P355:P385)</f>
        <v>0</v>
      </c>
      <c r="Q354" s="220"/>
      <c r="R354" s="221">
        <f>SUM(R355:R385)</f>
        <v>62.236665040000005</v>
      </c>
      <c r="S354" s="220"/>
      <c r="T354" s="222">
        <f>SUM(T355:T385)</f>
        <v>23.6325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23" t="s">
        <v>83</v>
      </c>
      <c r="AT354" s="224" t="s">
        <v>75</v>
      </c>
      <c r="AU354" s="224" t="s">
        <v>83</v>
      </c>
      <c r="AY354" s="223" t="s">
        <v>178</v>
      </c>
      <c r="BK354" s="225">
        <f>SUM(BK355:BK385)</f>
        <v>0</v>
      </c>
    </row>
    <row r="355" s="2" customFormat="1">
      <c r="A355" s="39"/>
      <c r="B355" s="40"/>
      <c r="C355" s="228" t="s">
        <v>442</v>
      </c>
      <c r="D355" s="228" t="s">
        <v>180</v>
      </c>
      <c r="E355" s="229" t="s">
        <v>443</v>
      </c>
      <c r="F355" s="230" t="s">
        <v>444</v>
      </c>
      <c r="G355" s="231" t="s">
        <v>299</v>
      </c>
      <c r="H355" s="232">
        <v>13.800000000000001</v>
      </c>
      <c r="I355" s="233"/>
      <c r="J355" s="234">
        <f>ROUND(I355*H355,2)</f>
        <v>0</v>
      </c>
      <c r="K355" s="230" t="s">
        <v>184</v>
      </c>
      <c r="L355" s="45"/>
      <c r="M355" s="235" t="s">
        <v>1</v>
      </c>
      <c r="N355" s="236" t="s">
        <v>41</v>
      </c>
      <c r="O355" s="92"/>
      <c r="P355" s="237">
        <f>O355*H355</f>
        <v>0</v>
      </c>
      <c r="Q355" s="237">
        <v>2.2041900000000001</v>
      </c>
      <c r="R355" s="237">
        <f>Q355*H355</f>
        <v>30.417822000000005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185</v>
      </c>
      <c r="AT355" s="239" t="s">
        <v>180</v>
      </c>
      <c r="AU355" s="239" t="s">
        <v>85</v>
      </c>
      <c r="AY355" s="18" t="s">
        <v>178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83</v>
      </c>
      <c r="BK355" s="240">
        <f>ROUND(I355*H355,2)</f>
        <v>0</v>
      </c>
      <c r="BL355" s="18" t="s">
        <v>185</v>
      </c>
      <c r="BM355" s="239" t="s">
        <v>445</v>
      </c>
    </row>
    <row r="356" s="2" customFormat="1">
      <c r="A356" s="39"/>
      <c r="B356" s="40"/>
      <c r="C356" s="41"/>
      <c r="D356" s="241" t="s">
        <v>187</v>
      </c>
      <c r="E356" s="41"/>
      <c r="F356" s="242" t="s">
        <v>446</v>
      </c>
      <c r="G356" s="41"/>
      <c r="H356" s="41"/>
      <c r="I356" s="243"/>
      <c r="J356" s="41"/>
      <c r="K356" s="41"/>
      <c r="L356" s="45"/>
      <c r="M356" s="244"/>
      <c r="N356" s="245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187</v>
      </c>
      <c r="AU356" s="18" t="s">
        <v>85</v>
      </c>
    </row>
    <row r="357" s="13" customFormat="1">
      <c r="A357" s="13"/>
      <c r="B357" s="246"/>
      <c r="C357" s="247"/>
      <c r="D357" s="241" t="s">
        <v>189</v>
      </c>
      <c r="E357" s="248" t="s">
        <v>1</v>
      </c>
      <c r="F357" s="249" t="s">
        <v>198</v>
      </c>
      <c r="G357" s="247"/>
      <c r="H357" s="248" t="s">
        <v>1</v>
      </c>
      <c r="I357" s="250"/>
      <c r="J357" s="247"/>
      <c r="K357" s="247"/>
      <c r="L357" s="251"/>
      <c r="M357" s="252"/>
      <c r="N357" s="253"/>
      <c r="O357" s="253"/>
      <c r="P357" s="253"/>
      <c r="Q357" s="253"/>
      <c r="R357" s="253"/>
      <c r="S357" s="253"/>
      <c r="T357" s="25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5" t="s">
        <v>189</v>
      </c>
      <c r="AU357" s="255" t="s">
        <v>85</v>
      </c>
      <c r="AV357" s="13" t="s">
        <v>83</v>
      </c>
      <c r="AW357" s="13" t="s">
        <v>33</v>
      </c>
      <c r="AX357" s="13" t="s">
        <v>76</v>
      </c>
      <c r="AY357" s="255" t="s">
        <v>178</v>
      </c>
    </row>
    <row r="358" s="14" customFormat="1">
      <c r="A358" s="14"/>
      <c r="B358" s="256"/>
      <c r="C358" s="257"/>
      <c r="D358" s="241" t="s">
        <v>189</v>
      </c>
      <c r="E358" s="258" t="s">
        <v>1</v>
      </c>
      <c r="F358" s="259" t="s">
        <v>447</v>
      </c>
      <c r="G358" s="257"/>
      <c r="H358" s="260">
        <v>13.800000000000001</v>
      </c>
      <c r="I358" s="261"/>
      <c r="J358" s="257"/>
      <c r="K358" s="257"/>
      <c r="L358" s="262"/>
      <c r="M358" s="263"/>
      <c r="N358" s="264"/>
      <c r="O358" s="264"/>
      <c r="P358" s="264"/>
      <c r="Q358" s="264"/>
      <c r="R358" s="264"/>
      <c r="S358" s="264"/>
      <c r="T358" s="26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6" t="s">
        <v>189</v>
      </c>
      <c r="AU358" s="266" t="s">
        <v>85</v>
      </c>
      <c r="AV358" s="14" t="s">
        <v>85</v>
      </c>
      <c r="AW358" s="14" t="s">
        <v>33</v>
      </c>
      <c r="AX358" s="14" t="s">
        <v>76</v>
      </c>
      <c r="AY358" s="266" t="s">
        <v>178</v>
      </c>
    </row>
    <row r="359" s="15" customFormat="1">
      <c r="A359" s="15"/>
      <c r="B359" s="267"/>
      <c r="C359" s="268"/>
      <c r="D359" s="241" t="s">
        <v>189</v>
      </c>
      <c r="E359" s="269" t="s">
        <v>1</v>
      </c>
      <c r="F359" s="270" t="s">
        <v>193</v>
      </c>
      <c r="G359" s="268"/>
      <c r="H359" s="271">
        <v>13.800000000000001</v>
      </c>
      <c r="I359" s="272"/>
      <c r="J359" s="268"/>
      <c r="K359" s="268"/>
      <c r="L359" s="273"/>
      <c r="M359" s="274"/>
      <c r="N359" s="275"/>
      <c r="O359" s="275"/>
      <c r="P359" s="275"/>
      <c r="Q359" s="275"/>
      <c r="R359" s="275"/>
      <c r="S359" s="275"/>
      <c r="T359" s="276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77" t="s">
        <v>189</v>
      </c>
      <c r="AU359" s="277" t="s">
        <v>85</v>
      </c>
      <c r="AV359" s="15" t="s">
        <v>185</v>
      </c>
      <c r="AW359" s="15" t="s">
        <v>33</v>
      </c>
      <c r="AX359" s="15" t="s">
        <v>83</v>
      </c>
      <c r="AY359" s="277" t="s">
        <v>178</v>
      </c>
    </row>
    <row r="360" s="2" customFormat="1">
      <c r="A360" s="39"/>
      <c r="B360" s="40"/>
      <c r="C360" s="278" t="s">
        <v>448</v>
      </c>
      <c r="D360" s="278" t="s">
        <v>386</v>
      </c>
      <c r="E360" s="279" t="s">
        <v>449</v>
      </c>
      <c r="F360" s="280" t="s">
        <v>450</v>
      </c>
      <c r="G360" s="281" t="s">
        <v>299</v>
      </c>
      <c r="H360" s="282">
        <v>13.800000000000001</v>
      </c>
      <c r="I360" s="283"/>
      <c r="J360" s="284">
        <f>ROUND(I360*H360,2)</f>
        <v>0</v>
      </c>
      <c r="K360" s="280" t="s">
        <v>184</v>
      </c>
      <c r="L360" s="285"/>
      <c r="M360" s="286" t="s">
        <v>1</v>
      </c>
      <c r="N360" s="287" t="s">
        <v>41</v>
      </c>
      <c r="O360" s="92"/>
      <c r="P360" s="237">
        <f>O360*H360</f>
        <v>0</v>
      </c>
      <c r="Q360" s="237">
        <v>1.3839999999999999</v>
      </c>
      <c r="R360" s="237">
        <f>Q360*H360</f>
        <v>19.0992</v>
      </c>
      <c r="S360" s="237">
        <v>0</v>
      </c>
      <c r="T360" s="238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9" t="s">
        <v>244</v>
      </c>
      <c r="AT360" s="239" t="s">
        <v>386</v>
      </c>
      <c r="AU360" s="239" t="s">
        <v>85</v>
      </c>
      <c r="AY360" s="18" t="s">
        <v>178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8" t="s">
        <v>83</v>
      </c>
      <c r="BK360" s="240">
        <f>ROUND(I360*H360,2)</f>
        <v>0</v>
      </c>
      <c r="BL360" s="18" t="s">
        <v>185</v>
      </c>
      <c r="BM360" s="239" t="s">
        <v>451</v>
      </c>
    </row>
    <row r="361" s="2" customFormat="1">
      <c r="A361" s="39"/>
      <c r="B361" s="40"/>
      <c r="C361" s="41"/>
      <c r="D361" s="241" t="s">
        <v>187</v>
      </c>
      <c r="E361" s="41"/>
      <c r="F361" s="242" t="s">
        <v>450</v>
      </c>
      <c r="G361" s="41"/>
      <c r="H361" s="41"/>
      <c r="I361" s="243"/>
      <c r="J361" s="41"/>
      <c r="K361" s="41"/>
      <c r="L361" s="45"/>
      <c r="M361" s="244"/>
      <c r="N361" s="245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187</v>
      </c>
      <c r="AU361" s="18" t="s">
        <v>85</v>
      </c>
    </row>
    <row r="362" s="13" customFormat="1">
      <c r="A362" s="13"/>
      <c r="B362" s="246"/>
      <c r="C362" s="247"/>
      <c r="D362" s="241" t="s">
        <v>189</v>
      </c>
      <c r="E362" s="248" t="s">
        <v>1</v>
      </c>
      <c r="F362" s="249" t="s">
        <v>452</v>
      </c>
      <c r="G362" s="247"/>
      <c r="H362" s="248" t="s">
        <v>1</v>
      </c>
      <c r="I362" s="250"/>
      <c r="J362" s="247"/>
      <c r="K362" s="247"/>
      <c r="L362" s="251"/>
      <c r="M362" s="252"/>
      <c r="N362" s="253"/>
      <c r="O362" s="253"/>
      <c r="P362" s="253"/>
      <c r="Q362" s="253"/>
      <c r="R362" s="253"/>
      <c r="S362" s="253"/>
      <c r="T362" s="25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5" t="s">
        <v>189</v>
      </c>
      <c r="AU362" s="255" t="s">
        <v>85</v>
      </c>
      <c r="AV362" s="13" t="s">
        <v>83</v>
      </c>
      <c r="AW362" s="13" t="s">
        <v>33</v>
      </c>
      <c r="AX362" s="13" t="s">
        <v>76</v>
      </c>
      <c r="AY362" s="255" t="s">
        <v>178</v>
      </c>
    </row>
    <row r="363" s="14" customFormat="1">
      <c r="A363" s="14"/>
      <c r="B363" s="256"/>
      <c r="C363" s="257"/>
      <c r="D363" s="241" t="s">
        <v>189</v>
      </c>
      <c r="E363" s="258" t="s">
        <v>1</v>
      </c>
      <c r="F363" s="259" t="s">
        <v>447</v>
      </c>
      <c r="G363" s="257"/>
      <c r="H363" s="260">
        <v>13.800000000000001</v>
      </c>
      <c r="I363" s="261"/>
      <c r="J363" s="257"/>
      <c r="K363" s="257"/>
      <c r="L363" s="262"/>
      <c r="M363" s="263"/>
      <c r="N363" s="264"/>
      <c r="O363" s="264"/>
      <c r="P363" s="264"/>
      <c r="Q363" s="264"/>
      <c r="R363" s="264"/>
      <c r="S363" s="264"/>
      <c r="T363" s="26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6" t="s">
        <v>189</v>
      </c>
      <c r="AU363" s="266" t="s">
        <v>85</v>
      </c>
      <c r="AV363" s="14" t="s">
        <v>85</v>
      </c>
      <c r="AW363" s="14" t="s">
        <v>33</v>
      </c>
      <c r="AX363" s="14" t="s">
        <v>76</v>
      </c>
      <c r="AY363" s="266" t="s">
        <v>178</v>
      </c>
    </row>
    <row r="364" s="15" customFormat="1">
      <c r="A364" s="15"/>
      <c r="B364" s="267"/>
      <c r="C364" s="268"/>
      <c r="D364" s="241" t="s">
        <v>189</v>
      </c>
      <c r="E364" s="269" t="s">
        <v>1</v>
      </c>
      <c r="F364" s="270" t="s">
        <v>193</v>
      </c>
      <c r="G364" s="268"/>
      <c r="H364" s="271">
        <v>13.800000000000001</v>
      </c>
      <c r="I364" s="272"/>
      <c r="J364" s="268"/>
      <c r="K364" s="268"/>
      <c r="L364" s="273"/>
      <c r="M364" s="274"/>
      <c r="N364" s="275"/>
      <c r="O364" s="275"/>
      <c r="P364" s="275"/>
      <c r="Q364" s="275"/>
      <c r="R364" s="275"/>
      <c r="S364" s="275"/>
      <c r="T364" s="276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77" t="s">
        <v>189</v>
      </c>
      <c r="AU364" s="277" t="s">
        <v>85</v>
      </c>
      <c r="AV364" s="15" t="s">
        <v>185</v>
      </c>
      <c r="AW364" s="15" t="s">
        <v>33</v>
      </c>
      <c r="AX364" s="15" t="s">
        <v>83</v>
      </c>
      <c r="AY364" s="277" t="s">
        <v>178</v>
      </c>
    </row>
    <row r="365" s="2" customFormat="1">
      <c r="A365" s="39"/>
      <c r="B365" s="40"/>
      <c r="C365" s="228" t="s">
        <v>453</v>
      </c>
      <c r="D365" s="228" t="s">
        <v>180</v>
      </c>
      <c r="E365" s="229" t="s">
        <v>454</v>
      </c>
      <c r="F365" s="230" t="s">
        <v>455</v>
      </c>
      <c r="G365" s="231" t="s">
        <v>183</v>
      </c>
      <c r="H365" s="232">
        <v>4.8819999999999997</v>
      </c>
      <c r="I365" s="233"/>
      <c r="J365" s="234">
        <f>ROUND(I365*H365,2)</f>
        <v>0</v>
      </c>
      <c r="K365" s="230" t="s">
        <v>184</v>
      </c>
      <c r="L365" s="45"/>
      <c r="M365" s="235" t="s">
        <v>1</v>
      </c>
      <c r="N365" s="236" t="s">
        <v>41</v>
      </c>
      <c r="O365" s="92"/>
      <c r="P365" s="237">
        <f>O365*H365</f>
        <v>0</v>
      </c>
      <c r="Q365" s="237">
        <v>2.2667199999999998</v>
      </c>
      <c r="R365" s="237">
        <f>Q365*H365</f>
        <v>11.066127039999998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185</v>
      </c>
      <c r="AT365" s="239" t="s">
        <v>180</v>
      </c>
      <c r="AU365" s="239" t="s">
        <v>85</v>
      </c>
      <c r="AY365" s="18" t="s">
        <v>178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83</v>
      </c>
      <c r="BK365" s="240">
        <f>ROUND(I365*H365,2)</f>
        <v>0</v>
      </c>
      <c r="BL365" s="18" t="s">
        <v>185</v>
      </c>
      <c r="BM365" s="239" t="s">
        <v>456</v>
      </c>
    </row>
    <row r="366" s="2" customFormat="1">
      <c r="A366" s="39"/>
      <c r="B366" s="40"/>
      <c r="C366" s="41"/>
      <c r="D366" s="241" t="s">
        <v>187</v>
      </c>
      <c r="E366" s="41"/>
      <c r="F366" s="242" t="s">
        <v>457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187</v>
      </c>
      <c r="AU366" s="18" t="s">
        <v>85</v>
      </c>
    </row>
    <row r="367" s="13" customFormat="1">
      <c r="A367" s="13"/>
      <c r="B367" s="246"/>
      <c r="C367" s="247"/>
      <c r="D367" s="241" t="s">
        <v>189</v>
      </c>
      <c r="E367" s="248" t="s">
        <v>1</v>
      </c>
      <c r="F367" s="249" t="s">
        <v>198</v>
      </c>
      <c r="G367" s="247"/>
      <c r="H367" s="248" t="s">
        <v>1</v>
      </c>
      <c r="I367" s="250"/>
      <c r="J367" s="247"/>
      <c r="K367" s="247"/>
      <c r="L367" s="251"/>
      <c r="M367" s="252"/>
      <c r="N367" s="253"/>
      <c r="O367" s="253"/>
      <c r="P367" s="253"/>
      <c r="Q367" s="253"/>
      <c r="R367" s="253"/>
      <c r="S367" s="253"/>
      <c r="T367" s="25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5" t="s">
        <v>189</v>
      </c>
      <c r="AU367" s="255" t="s">
        <v>85</v>
      </c>
      <c r="AV367" s="13" t="s">
        <v>83</v>
      </c>
      <c r="AW367" s="13" t="s">
        <v>33</v>
      </c>
      <c r="AX367" s="13" t="s">
        <v>76</v>
      </c>
      <c r="AY367" s="255" t="s">
        <v>178</v>
      </c>
    </row>
    <row r="368" s="14" customFormat="1">
      <c r="A368" s="14"/>
      <c r="B368" s="256"/>
      <c r="C368" s="257"/>
      <c r="D368" s="241" t="s">
        <v>189</v>
      </c>
      <c r="E368" s="258" t="s">
        <v>1</v>
      </c>
      <c r="F368" s="259" t="s">
        <v>458</v>
      </c>
      <c r="G368" s="257"/>
      <c r="H368" s="260">
        <v>28.289999999999999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6" t="s">
        <v>189</v>
      </c>
      <c r="AU368" s="266" t="s">
        <v>85</v>
      </c>
      <c r="AV368" s="14" t="s">
        <v>85</v>
      </c>
      <c r="AW368" s="14" t="s">
        <v>33</v>
      </c>
      <c r="AX368" s="14" t="s">
        <v>76</v>
      </c>
      <c r="AY368" s="266" t="s">
        <v>178</v>
      </c>
    </row>
    <row r="369" s="13" customFormat="1">
      <c r="A369" s="13"/>
      <c r="B369" s="246"/>
      <c r="C369" s="247"/>
      <c r="D369" s="241" t="s">
        <v>189</v>
      </c>
      <c r="E369" s="248" t="s">
        <v>1</v>
      </c>
      <c r="F369" s="249" t="s">
        <v>459</v>
      </c>
      <c r="G369" s="247"/>
      <c r="H369" s="248" t="s">
        <v>1</v>
      </c>
      <c r="I369" s="250"/>
      <c r="J369" s="247"/>
      <c r="K369" s="247"/>
      <c r="L369" s="251"/>
      <c r="M369" s="252"/>
      <c r="N369" s="253"/>
      <c r="O369" s="253"/>
      <c r="P369" s="253"/>
      <c r="Q369" s="253"/>
      <c r="R369" s="253"/>
      <c r="S369" s="253"/>
      <c r="T369" s="25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5" t="s">
        <v>189</v>
      </c>
      <c r="AU369" s="255" t="s">
        <v>85</v>
      </c>
      <c r="AV369" s="13" t="s">
        <v>83</v>
      </c>
      <c r="AW369" s="13" t="s">
        <v>33</v>
      </c>
      <c r="AX369" s="13" t="s">
        <v>76</v>
      </c>
      <c r="AY369" s="255" t="s">
        <v>178</v>
      </c>
    </row>
    <row r="370" s="14" customFormat="1">
      <c r="A370" s="14"/>
      <c r="B370" s="256"/>
      <c r="C370" s="257"/>
      <c r="D370" s="241" t="s">
        <v>189</v>
      </c>
      <c r="E370" s="258" t="s">
        <v>1</v>
      </c>
      <c r="F370" s="259" t="s">
        <v>460</v>
      </c>
      <c r="G370" s="257"/>
      <c r="H370" s="260">
        <v>-17.198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6" t="s">
        <v>189</v>
      </c>
      <c r="AU370" s="266" t="s">
        <v>85</v>
      </c>
      <c r="AV370" s="14" t="s">
        <v>85</v>
      </c>
      <c r="AW370" s="14" t="s">
        <v>33</v>
      </c>
      <c r="AX370" s="14" t="s">
        <v>76</v>
      </c>
      <c r="AY370" s="266" t="s">
        <v>178</v>
      </c>
    </row>
    <row r="371" s="13" customFormat="1">
      <c r="A371" s="13"/>
      <c r="B371" s="246"/>
      <c r="C371" s="247"/>
      <c r="D371" s="241" t="s">
        <v>189</v>
      </c>
      <c r="E371" s="248" t="s">
        <v>1</v>
      </c>
      <c r="F371" s="249" t="s">
        <v>461</v>
      </c>
      <c r="G371" s="247"/>
      <c r="H371" s="248" t="s">
        <v>1</v>
      </c>
      <c r="I371" s="250"/>
      <c r="J371" s="247"/>
      <c r="K371" s="247"/>
      <c r="L371" s="251"/>
      <c r="M371" s="252"/>
      <c r="N371" s="253"/>
      <c r="O371" s="253"/>
      <c r="P371" s="253"/>
      <c r="Q371" s="253"/>
      <c r="R371" s="253"/>
      <c r="S371" s="253"/>
      <c r="T371" s="25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5" t="s">
        <v>189</v>
      </c>
      <c r="AU371" s="255" t="s">
        <v>85</v>
      </c>
      <c r="AV371" s="13" t="s">
        <v>83</v>
      </c>
      <c r="AW371" s="13" t="s">
        <v>33</v>
      </c>
      <c r="AX371" s="13" t="s">
        <v>76</v>
      </c>
      <c r="AY371" s="255" t="s">
        <v>178</v>
      </c>
    </row>
    <row r="372" s="14" customFormat="1">
      <c r="A372" s="14"/>
      <c r="B372" s="256"/>
      <c r="C372" s="257"/>
      <c r="D372" s="241" t="s">
        <v>189</v>
      </c>
      <c r="E372" s="258" t="s">
        <v>1</v>
      </c>
      <c r="F372" s="259" t="s">
        <v>462</v>
      </c>
      <c r="G372" s="257"/>
      <c r="H372" s="260">
        <v>-6.21</v>
      </c>
      <c r="I372" s="261"/>
      <c r="J372" s="257"/>
      <c r="K372" s="257"/>
      <c r="L372" s="262"/>
      <c r="M372" s="263"/>
      <c r="N372" s="264"/>
      <c r="O372" s="264"/>
      <c r="P372" s="264"/>
      <c r="Q372" s="264"/>
      <c r="R372" s="264"/>
      <c r="S372" s="264"/>
      <c r="T372" s="26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6" t="s">
        <v>189</v>
      </c>
      <c r="AU372" s="266" t="s">
        <v>85</v>
      </c>
      <c r="AV372" s="14" t="s">
        <v>85</v>
      </c>
      <c r="AW372" s="14" t="s">
        <v>33</v>
      </c>
      <c r="AX372" s="14" t="s">
        <v>76</v>
      </c>
      <c r="AY372" s="266" t="s">
        <v>178</v>
      </c>
    </row>
    <row r="373" s="15" customFormat="1">
      <c r="A373" s="15"/>
      <c r="B373" s="267"/>
      <c r="C373" s="268"/>
      <c r="D373" s="241" t="s">
        <v>189</v>
      </c>
      <c r="E373" s="269" t="s">
        <v>1</v>
      </c>
      <c r="F373" s="270" t="s">
        <v>193</v>
      </c>
      <c r="G373" s="268"/>
      <c r="H373" s="271">
        <v>4.8819999999999997</v>
      </c>
      <c r="I373" s="272"/>
      <c r="J373" s="268"/>
      <c r="K373" s="268"/>
      <c r="L373" s="273"/>
      <c r="M373" s="274"/>
      <c r="N373" s="275"/>
      <c r="O373" s="275"/>
      <c r="P373" s="275"/>
      <c r="Q373" s="275"/>
      <c r="R373" s="275"/>
      <c r="S373" s="275"/>
      <c r="T373" s="276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77" t="s">
        <v>189</v>
      </c>
      <c r="AU373" s="277" t="s">
        <v>85</v>
      </c>
      <c r="AV373" s="15" t="s">
        <v>185</v>
      </c>
      <c r="AW373" s="15" t="s">
        <v>33</v>
      </c>
      <c r="AX373" s="15" t="s">
        <v>83</v>
      </c>
      <c r="AY373" s="277" t="s">
        <v>178</v>
      </c>
    </row>
    <row r="374" s="2" customFormat="1">
      <c r="A374" s="39"/>
      <c r="B374" s="40"/>
      <c r="C374" s="228" t="s">
        <v>463</v>
      </c>
      <c r="D374" s="228" t="s">
        <v>180</v>
      </c>
      <c r="E374" s="229" t="s">
        <v>464</v>
      </c>
      <c r="F374" s="230" t="s">
        <v>465</v>
      </c>
      <c r="G374" s="231" t="s">
        <v>268</v>
      </c>
      <c r="H374" s="232">
        <v>2396.4000000000001</v>
      </c>
      <c r="I374" s="233"/>
      <c r="J374" s="234">
        <f>ROUND(I374*H374,2)</f>
        <v>0</v>
      </c>
      <c r="K374" s="230" t="s">
        <v>184</v>
      </c>
      <c r="L374" s="45"/>
      <c r="M374" s="235" t="s">
        <v>1</v>
      </c>
      <c r="N374" s="236" t="s">
        <v>41</v>
      </c>
      <c r="O374" s="92"/>
      <c r="P374" s="237">
        <f>O374*H374</f>
        <v>0</v>
      </c>
      <c r="Q374" s="237">
        <v>0.00068999999999999997</v>
      </c>
      <c r="R374" s="237">
        <f>Q374*H374</f>
        <v>1.653516</v>
      </c>
      <c r="S374" s="237">
        <v>0</v>
      </c>
      <c r="T374" s="238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9" t="s">
        <v>185</v>
      </c>
      <c r="AT374" s="239" t="s">
        <v>180</v>
      </c>
      <c r="AU374" s="239" t="s">
        <v>85</v>
      </c>
      <c r="AY374" s="18" t="s">
        <v>178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8" t="s">
        <v>83</v>
      </c>
      <c r="BK374" s="240">
        <f>ROUND(I374*H374,2)</f>
        <v>0</v>
      </c>
      <c r="BL374" s="18" t="s">
        <v>185</v>
      </c>
      <c r="BM374" s="239" t="s">
        <v>466</v>
      </c>
    </row>
    <row r="375" s="2" customFormat="1">
      <c r="A375" s="39"/>
      <c r="B375" s="40"/>
      <c r="C375" s="41"/>
      <c r="D375" s="241" t="s">
        <v>187</v>
      </c>
      <c r="E375" s="41"/>
      <c r="F375" s="242" t="s">
        <v>467</v>
      </c>
      <c r="G375" s="41"/>
      <c r="H375" s="41"/>
      <c r="I375" s="243"/>
      <c r="J375" s="41"/>
      <c r="K375" s="41"/>
      <c r="L375" s="45"/>
      <c r="M375" s="244"/>
      <c r="N375" s="245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187</v>
      </c>
      <c r="AU375" s="18" t="s">
        <v>85</v>
      </c>
    </row>
    <row r="376" s="13" customFormat="1">
      <c r="A376" s="13"/>
      <c r="B376" s="246"/>
      <c r="C376" s="247"/>
      <c r="D376" s="241" t="s">
        <v>189</v>
      </c>
      <c r="E376" s="248" t="s">
        <v>1</v>
      </c>
      <c r="F376" s="249" t="s">
        <v>207</v>
      </c>
      <c r="G376" s="247"/>
      <c r="H376" s="248" t="s">
        <v>1</v>
      </c>
      <c r="I376" s="250"/>
      <c r="J376" s="247"/>
      <c r="K376" s="247"/>
      <c r="L376" s="251"/>
      <c r="M376" s="252"/>
      <c r="N376" s="253"/>
      <c r="O376" s="253"/>
      <c r="P376" s="253"/>
      <c r="Q376" s="253"/>
      <c r="R376" s="253"/>
      <c r="S376" s="253"/>
      <c r="T376" s="25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5" t="s">
        <v>189</v>
      </c>
      <c r="AU376" s="255" t="s">
        <v>85</v>
      </c>
      <c r="AV376" s="13" t="s">
        <v>83</v>
      </c>
      <c r="AW376" s="13" t="s">
        <v>33</v>
      </c>
      <c r="AX376" s="13" t="s">
        <v>76</v>
      </c>
      <c r="AY376" s="255" t="s">
        <v>178</v>
      </c>
    </row>
    <row r="377" s="14" customFormat="1">
      <c r="A377" s="14"/>
      <c r="B377" s="256"/>
      <c r="C377" s="257"/>
      <c r="D377" s="241" t="s">
        <v>189</v>
      </c>
      <c r="E377" s="258" t="s">
        <v>1</v>
      </c>
      <c r="F377" s="259" t="s">
        <v>468</v>
      </c>
      <c r="G377" s="257"/>
      <c r="H377" s="260">
        <v>1214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6" t="s">
        <v>189</v>
      </c>
      <c r="AU377" s="266" t="s">
        <v>85</v>
      </c>
      <c r="AV377" s="14" t="s">
        <v>85</v>
      </c>
      <c r="AW377" s="14" t="s">
        <v>33</v>
      </c>
      <c r="AX377" s="14" t="s">
        <v>76</v>
      </c>
      <c r="AY377" s="266" t="s">
        <v>178</v>
      </c>
    </row>
    <row r="378" s="14" customFormat="1">
      <c r="A378" s="14"/>
      <c r="B378" s="256"/>
      <c r="C378" s="257"/>
      <c r="D378" s="241" t="s">
        <v>189</v>
      </c>
      <c r="E378" s="258" t="s">
        <v>1</v>
      </c>
      <c r="F378" s="259" t="s">
        <v>469</v>
      </c>
      <c r="G378" s="257"/>
      <c r="H378" s="260">
        <v>1182.4000000000001</v>
      </c>
      <c r="I378" s="261"/>
      <c r="J378" s="257"/>
      <c r="K378" s="257"/>
      <c r="L378" s="262"/>
      <c r="M378" s="263"/>
      <c r="N378" s="264"/>
      <c r="O378" s="264"/>
      <c r="P378" s="264"/>
      <c r="Q378" s="264"/>
      <c r="R378" s="264"/>
      <c r="S378" s="264"/>
      <c r="T378" s="26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6" t="s">
        <v>189</v>
      </c>
      <c r="AU378" s="266" t="s">
        <v>85</v>
      </c>
      <c r="AV378" s="14" t="s">
        <v>85</v>
      </c>
      <c r="AW378" s="14" t="s">
        <v>33</v>
      </c>
      <c r="AX378" s="14" t="s">
        <v>76</v>
      </c>
      <c r="AY378" s="266" t="s">
        <v>178</v>
      </c>
    </row>
    <row r="379" s="15" customFormat="1">
      <c r="A379" s="15"/>
      <c r="B379" s="267"/>
      <c r="C379" s="268"/>
      <c r="D379" s="241" t="s">
        <v>189</v>
      </c>
      <c r="E379" s="269" t="s">
        <v>1</v>
      </c>
      <c r="F379" s="270" t="s">
        <v>193</v>
      </c>
      <c r="G379" s="268"/>
      <c r="H379" s="271">
        <v>2396.4000000000001</v>
      </c>
      <c r="I379" s="272"/>
      <c r="J379" s="268"/>
      <c r="K379" s="268"/>
      <c r="L379" s="273"/>
      <c r="M379" s="274"/>
      <c r="N379" s="275"/>
      <c r="O379" s="275"/>
      <c r="P379" s="275"/>
      <c r="Q379" s="275"/>
      <c r="R379" s="275"/>
      <c r="S379" s="275"/>
      <c r="T379" s="276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77" t="s">
        <v>189</v>
      </c>
      <c r="AU379" s="277" t="s">
        <v>85</v>
      </c>
      <c r="AV379" s="15" t="s">
        <v>185</v>
      </c>
      <c r="AW379" s="15" t="s">
        <v>33</v>
      </c>
      <c r="AX379" s="15" t="s">
        <v>83</v>
      </c>
      <c r="AY379" s="277" t="s">
        <v>178</v>
      </c>
    </row>
    <row r="380" s="2" customFormat="1" ht="14.4" customHeight="1">
      <c r="A380" s="39"/>
      <c r="B380" s="40"/>
      <c r="C380" s="228" t="s">
        <v>470</v>
      </c>
      <c r="D380" s="228" t="s">
        <v>180</v>
      </c>
      <c r="E380" s="229" t="s">
        <v>471</v>
      </c>
      <c r="F380" s="230" t="s">
        <v>472</v>
      </c>
      <c r="G380" s="231" t="s">
        <v>299</v>
      </c>
      <c r="H380" s="232">
        <v>11.5</v>
      </c>
      <c r="I380" s="233"/>
      <c r="J380" s="234">
        <f>ROUND(I380*H380,2)</f>
        <v>0</v>
      </c>
      <c r="K380" s="230" t="s">
        <v>184</v>
      </c>
      <c r="L380" s="45"/>
      <c r="M380" s="235" t="s">
        <v>1</v>
      </c>
      <c r="N380" s="236" t="s">
        <v>41</v>
      </c>
      <c r="O380" s="92"/>
      <c r="P380" s="237">
        <f>O380*H380</f>
        <v>0</v>
      </c>
      <c r="Q380" s="237">
        <v>0</v>
      </c>
      <c r="R380" s="237">
        <f>Q380*H380</f>
        <v>0</v>
      </c>
      <c r="S380" s="237">
        <v>2.0550000000000002</v>
      </c>
      <c r="T380" s="238">
        <f>S380*H380</f>
        <v>23.6325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9" t="s">
        <v>185</v>
      </c>
      <c r="AT380" s="239" t="s">
        <v>180</v>
      </c>
      <c r="AU380" s="239" t="s">
        <v>85</v>
      </c>
      <c r="AY380" s="18" t="s">
        <v>178</v>
      </c>
      <c r="BE380" s="240">
        <f>IF(N380="základní",J380,0)</f>
        <v>0</v>
      </c>
      <c r="BF380" s="240">
        <f>IF(N380="snížená",J380,0)</f>
        <v>0</v>
      </c>
      <c r="BG380" s="240">
        <f>IF(N380="zákl. přenesená",J380,0)</f>
        <v>0</v>
      </c>
      <c r="BH380" s="240">
        <f>IF(N380="sníž. přenesená",J380,0)</f>
        <v>0</v>
      </c>
      <c r="BI380" s="240">
        <f>IF(N380="nulová",J380,0)</f>
        <v>0</v>
      </c>
      <c r="BJ380" s="18" t="s">
        <v>83</v>
      </c>
      <c r="BK380" s="240">
        <f>ROUND(I380*H380,2)</f>
        <v>0</v>
      </c>
      <c r="BL380" s="18" t="s">
        <v>185</v>
      </c>
      <c r="BM380" s="239" t="s">
        <v>473</v>
      </c>
    </row>
    <row r="381" s="2" customFormat="1">
      <c r="A381" s="39"/>
      <c r="B381" s="40"/>
      <c r="C381" s="41"/>
      <c r="D381" s="241" t="s">
        <v>187</v>
      </c>
      <c r="E381" s="41"/>
      <c r="F381" s="242" t="s">
        <v>474</v>
      </c>
      <c r="G381" s="41"/>
      <c r="H381" s="41"/>
      <c r="I381" s="243"/>
      <c r="J381" s="41"/>
      <c r="K381" s="41"/>
      <c r="L381" s="45"/>
      <c r="M381" s="244"/>
      <c r="N381" s="245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187</v>
      </c>
      <c r="AU381" s="18" t="s">
        <v>85</v>
      </c>
    </row>
    <row r="382" s="13" customFormat="1">
      <c r="A382" s="13"/>
      <c r="B382" s="246"/>
      <c r="C382" s="247"/>
      <c r="D382" s="241" t="s">
        <v>189</v>
      </c>
      <c r="E382" s="248" t="s">
        <v>1</v>
      </c>
      <c r="F382" s="249" t="s">
        <v>198</v>
      </c>
      <c r="G382" s="247"/>
      <c r="H382" s="248" t="s">
        <v>1</v>
      </c>
      <c r="I382" s="250"/>
      <c r="J382" s="247"/>
      <c r="K382" s="247"/>
      <c r="L382" s="251"/>
      <c r="M382" s="252"/>
      <c r="N382" s="253"/>
      <c r="O382" s="253"/>
      <c r="P382" s="253"/>
      <c r="Q382" s="253"/>
      <c r="R382" s="253"/>
      <c r="S382" s="253"/>
      <c r="T382" s="25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5" t="s">
        <v>189</v>
      </c>
      <c r="AU382" s="255" t="s">
        <v>85</v>
      </c>
      <c r="AV382" s="13" t="s">
        <v>83</v>
      </c>
      <c r="AW382" s="13" t="s">
        <v>33</v>
      </c>
      <c r="AX382" s="13" t="s">
        <v>76</v>
      </c>
      <c r="AY382" s="255" t="s">
        <v>178</v>
      </c>
    </row>
    <row r="383" s="13" customFormat="1">
      <c r="A383" s="13"/>
      <c r="B383" s="246"/>
      <c r="C383" s="247"/>
      <c r="D383" s="241" t="s">
        <v>189</v>
      </c>
      <c r="E383" s="248" t="s">
        <v>1</v>
      </c>
      <c r="F383" s="249" t="s">
        <v>475</v>
      </c>
      <c r="G383" s="247"/>
      <c r="H383" s="248" t="s">
        <v>1</v>
      </c>
      <c r="I383" s="250"/>
      <c r="J383" s="247"/>
      <c r="K383" s="247"/>
      <c r="L383" s="251"/>
      <c r="M383" s="252"/>
      <c r="N383" s="253"/>
      <c r="O383" s="253"/>
      <c r="P383" s="253"/>
      <c r="Q383" s="253"/>
      <c r="R383" s="253"/>
      <c r="S383" s="253"/>
      <c r="T383" s="25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5" t="s">
        <v>189</v>
      </c>
      <c r="AU383" s="255" t="s">
        <v>85</v>
      </c>
      <c r="AV383" s="13" t="s">
        <v>83</v>
      </c>
      <c r="AW383" s="13" t="s">
        <v>33</v>
      </c>
      <c r="AX383" s="13" t="s">
        <v>76</v>
      </c>
      <c r="AY383" s="255" t="s">
        <v>178</v>
      </c>
    </row>
    <row r="384" s="14" customFormat="1">
      <c r="A384" s="14"/>
      <c r="B384" s="256"/>
      <c r="C384" s="257"/>
      <c r="D384" s="241" t="s">
        <v>189</v>
      </c>
      <c r="E384" s="258" t="s">
        <v>1</v>
      </c>
      <c r="F384" s="259" t="s">
        <v>476</v>
      </c>
      <c r="G384" s="257"/>
      <c r="H384" s="260">
        <v>11.5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6" t="s">
        <v>189</v>
      </c>
      <c r="AU384" s="266" t="s">
        <v>85</v>
      </c>
      <c r="AV384" s="14" t="s">
        <v>85</v>
      </c>
      <c r="AW384" s="14" t="s">
        <v>33</v>
      </c>
      <c r="AX384" s="14" t="s">
        <v>76</v>
      </c>
      <c r="AY384" s="266" t="s">
        <v>178</v>
      </c>
    </row>
    <row r="385" s="15" customFormat="1">
      <c r="A385" s="15"/>
      <c r="B385" s="267"/>
      <c r="C385" s="268"/>
      <c r="D385" s="241" t="s">
        <v>189</v>
      </c>
      <c r="E385" s="269" t="s">
        <v>1</v>
      </c>
      <c r="F385" s="270" t="s">
        <v>193</v>
      </c>
      <c r="G385" s="268"/>
      <c r="H385" s="271">
        <v>11.5</v>
      </c>
      <c r="I385" s="272"/>
      <c r="J385" s="268"/>
      <c r="K385" s="268"/>
      <c r="L385" s="273"/>
      <c r="M385" s="274"/>
      <c r="N385" s="275"/>
      <c r="O385" s="275"/>
      <c r="P385" s="275"/>
      <c r="Q385" s="275"/>
      <c r="R385" s="275"/>
      <c r="S385" s="275"/>
      <c r="T385" s="276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77" t="s">
        <v>189</v>
      </c>
      <c r="AU385" s="277" t="s">
        <v>85</v>
      </c>
      <c r="AV385" s="15" t="s">
        <v>185</v>
      </c>
      <c r="AW385" s="15" t="s">
        <v>33</v>
      </c>
      <c r="AX385" s="15" t="s">
        <v>83</v>
      </c>
      <c r="AY385" s="277" t="s">
        <v>178</v>
      </c>
    </row>
    <row r="386" s="12" customFormat="1" ht="22.8" customHeight="1">
      <c r="A386" s="12"/>
      <c r="B386" s="212"/>
      <c r="C386" s="213"/>
      <c r="D386" s="214" t="s">
        <v>75</v>
      </c>
      <c r="E386" s="226" t="s">
        <v>477</v>
      </c>
      <c r="F386" s="226" t="s">
        <v>478</v>
      </c>
      <c r="G386" s="213"/>
      <c r="H386" s="213"/>
      <c r="I386" s="216"/>
      <c r="J386" s="227">
        <f>BK386</f>
        <v>0</v>
      </c>
      <c r="K386" s="213"/>
      <c r="L386" s="218"/>
      <c r="M386" s="219"/>
      <c r="N386" s="220"/>
      <c r="O386" s="220"/>
      <c r="P386" s="221">
        <f>SUM(P387:P404)</f>
        <v>0</v>
      </c>
      <c r="Q386" s="220"/>
      <c r="R386" s="221">
        <f>SUM(R387:R404)</f>
        <v>0</v>
      </c>
      <c r="S386" s="220"/>
      <c r="T386" s="222">
        <f>SUM(T387:T404)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23" t="s">
        <v>83</v>
      </c>
      <c r="AT386" s="224" t="s">
        <v>75</v>
      </c>
      <c r="AU386" s="224" t="s">
        <v>83</v>
      </c>
      <c r="AY386" s="223" t="s">
        <v>178</v>
      </c>
      <c r="BK386" s="225">
        <f>SUM(BK387:BK404)</f>
        <v>0</v>
      </c>
    </row>
    <row r="387" s="2" customFormat="1" ht="14.4" customHeight="1">
      <c r="A387" s="39"/>
      <c r="B387" s="40"/>
      <c r="C387" s="228" t="s">
        <v>479</v>
      </c>
      <c r="D387" s="228" t="s">
        <v>180</v>
      </c>
      <c r="E387" s="229" t="s">
        <v>480</v>
      </c>
      <c r="F387" s="230" t="s">
        <v>481</v>
      </c>
      <c r="G387" s="231" t="s">
        <v>253</v>
      </c>
      <c r="H387" s="232">
        <v>23.632999999999999</v>
      </c>
      <c r="I387" s="233"/>
      <c r="J387" s="234">
        <f>ROUND(I387*H387,2)</f>
        <v>0</v>
      </c>
      <c r="K387" s="230" t="s">
        <v>184</v>
      </c>
      <c r="L387" s="45"/>
      <c r="M387" s="235" t="s">
        <v>1</v>
      </c>
      <c r="N387" s="236" t="s">
        <v>41</v>
      </c>
      <c r="O387" s="92"/>
      <c r="P387" s="237">
        <f>O387*H387</f>
        <v>0</v>
      </c>
      <c r="Q387" s="237">
        <v>0</v>
      </c>
      <c r="R387" s="237">
        <f>Q387*H387</f>
        <v>0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185</v>
      </c>
      <c r="AT387" s="239" t="s">
        <v>180</v>
      </c>
      <c r="AU387" s="239" t="s">
        <v>85</v>
      </c>
      <c r="AY387" s="18" t="s">
        <v>178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83</v>
      </c>
      <c r="BK387" s="240">
        <f>ROUND(I387*H387,2)</f>
        <v>0</v>
      </c>
      <c r="BL387" s="18" t="s">
        <v>185</v>
      </c>
      <c r="BM387" s="239" t="s">
        <v>482</v>
      </c>
    </row>
    <row r="388" s="2" customFormat="1">
      <c r="A388" s="39"/>
      <c r="B388" s="40"/>
      <c r="C388" s="41"/>
      <c r="D388" s="241" t="s">
        <v>187</v>
      </c>
      <c r="E388" s="41"/>
      <c r="F388" s="242" t="s">
        <v>483</v>
      </c>
      <c r="G388" s="41"/>
      <c r="H388" s="41"/>
      <c r="I388" s="243"/>
      <c r="J388" s="41"/>
      <c r="K388" s="41"/>
      <c r="L388" s="45"/>
      <c r="M388" s="244"/>
      <c r="N388" s="245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187</v>
      </c>
      <c r="AU388" s="18" t="s">
        <v>85</v>
      </c>
    </row>
    <row r="389" s="13" customFormat="1">
      <c r="A389" s="13"/>
      <c r="B389" s="246"/>
      <c r="C389" s="247"/>
      <c r="D389" s="241" t="s">
        <v>189</v>
      </c>
      <c r="E389" s="248" t="s">
        <v>1</v>
      </c>
      <c r="F389" s="249" t="s">
        <v>198</v>
      </c>
      <c r="G389" s="247"/>
      <c r="H389" s="248" t="s">
        <v>1</v>
      </c>
      <c r="I389" s="250"/>
      <c r="J389" s="247"/>
      <c r="K389" s="247"/>
      <c r="L389" s="251"/>
      <c r="M389" s="252"/>
      <c r="N389" s="253"/>
      <c r="O389" s="253"/>
      <c r="P389" s="253"/>
      <c r="Q389" s="253"/>
      <c r="R389" s="253"/>
      <c r="S389" s="253"/>
      <c r="T389" s="25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5" t="s">
        <v>189</v>
      </c>
      <c r="AU389" s="255" t="s">
        <v>85</v>
      </c>
      <c r="AV389" s="13" t="s">
        <v>83</v>
      </c>
      <c r="AW389" s="13" t="s">
        <v>33</v>
      </c>
      <c r="AX389" s="13" t="s">
        <v>76</v>
      </c>
      <c r="AY389" s="255" t="s">
        <v>178</v>
      </c>
    </row>
    <row r="390" s="13" customFormat="1">
      <c r="A390" s="13"/>
      <c r="B390" s="246"/>
      <c r="C390" s="247"/>
      <c r="D390" s="241" t="s">
        <v>189</v>
      </c>
      <c r="E390" s="248" t="s">
        <v>1</v>
      </c>
      <c r="F390" s="249" t="s">
        <v>484</v>
      </c>
      <c r="G390" s="247"/>
      <c r="H390" s="248" t="s">
        <v>1</v>
      </c>
      <c r="I390" s="250"/>
      <c r="J390" s="247"/>
      <c r="K390" s="247"/>
      <c r="L390" s="251"/>
      <c r="M390" s="252"/>
      <c r="N390" s="253"/>
      <c r="O390" s="253"/>
      <c r="P390" s="253"/>
      <c r="Q390" s="253"/>
      <c r="R390" s="253"/>
      <c r="S390" s="253"/>
      <c r="T390" s="25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5" t="s">
        <v>189</v>
      </c>
      <c r="AU390" s="255" t="s">
        <v>85</v>
      </c>
      <c r="AV390" s="13" t="s">
        <v>83</v>
      </c>
      <c r="AW390" s="13" t="s">
        <v>33</v>
      </c>
      <c r="AX390" s="13" t="s">
        <v>76</v>
      </c>
      <c r="AY390" s="255" t="s">
        <v>178</v>
      </c>
    </row>
    <row r="391" s="13" customFormat="1">
      <c r="A391" s="13"/>
      <c r="B391" s="246"/>
      <c r="C391" s="247"/>
      <c r="D391" s="241" t="s">
        <v>189</v>
      </c>
      <c r="E391" s="248" t="s">
        <v>1</v>
      </c>
      <c r="F391" s="249" t="s">
        <v>485</v>
      </c>
      <c r="G391" s="247"/>
      <c r="H391" s="248" t="s">
        <v>1</v>
      </c>
      <c r="I391" s="250"/>
      <c r="J391" s="247"/>
      <c r="K391" s="247"/>
      <c r="L391" s="251"/>
      <c r="M391" s="252"/>
      <c r="N391" s="253"/>
      <c r="O391" s="253"/>
      <c r="P391" s="253"/>
      <c r="Q391" s="253"/>
      <c r="R391" s="253"/>
      <c r="S391" s="253"/>
      <c r="T391" s="25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5" t="s">
        <v>189</v>
      </c>
      <c r="AU391" s="255" t="s">
        <v>85</v>
      </c>
      <c r="AV391" s="13" t="s">
        <v>83</v>
      </c>
      <c r="AW391" s="13" t="s">
        <v>33</v>
      </c>
      <c r="AX391" s="13" t="s">
        <v>76</v>
      </c>
      <c r="AY391" s="255" t="s">
        <v>178</v>
      </c>
    </row>
    <row r="392" s="14" customFormat="1">
      <c r="A392" s="14"/>
      <c r="B392" s="256"/>
      <c r="C392" s="257"/>
      <c r="D392" s="241" t="s">
        <v>189</v>
      </c>
      <c r="E392" s="258" t="s">
        <v>1</v>
      </c>
      <c r="F392" s="259" t="s">
        <v>486</v>
      </c>
      <c r="G392" s="257"/>
      <c r="H392" s="260">
        <v>23.632999999999999</v>
      </c>
      <c r="I392" s="261"/>
      <c r="J392" s="257"/>
      <c r="K392" s="257"/>
      <c r="L392" s="262"/>
      <c r="M392" s="263"/>
      <c r="N392" s="264"/>
      <c r="O392" s="264"/>
      <c r="P392" s="264"/>
      <c r="Q392" s="264"/>
      <c r="R392" s="264"/>
      <c r="S392" s="264"/>
      <c r="T392" s="26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6" t="s">
        <v>189</v>
      </c>
      <c r="AU392" s="266" t="s">
        <v>85</v>
      </c>
      <c r="AV392" s="14" t="s">
        <v>85</v>
      </c>
      <c r="AW392" s="14" t="s">
        <v>33</v>
      </c>
      <c r="AX392" s="14" t="s">
        <v>76</v>
      </c>
      <c r="AY392" s="266" t="s">
        <v>178</v>
      </c>
    </row>
    <row r="393" s="15" customFormat="1">
      <c r="A393" s="15"/>
      <c r="B393" s="267"/>
      <c r="C393" s="268"/>
      <c r="D393" s="241" t="s">
        <v>189</v>
      </c>
      <c r="E393" s="269" t="s">
        <v>1</v>
      </c>
      <c r="F393" s="270" t="s">
        <v>193</v>
      </c>
      <c r="G393" s="268"/>
      <c r="H393" s="271">
        <v>23.632999999999999</v>
      </c>
      <c r="I393" s="272"/>
      <c r="J393" s="268"/>
      <c r="K393" s="268"/>
      <c r="L393" s="273"/>
      <c r="M393" s="274"/>
      <c r="N393" s="275"/>
      <c r="O393" s="275"/>
      <c r="P393" s="275"/>
      <c r="Q393" s="275"/>
      <c r="R393" s="275"/>
      <c r="S393" s="275"/>
      <c r="T393" s="276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77" t="s">
        <v>189</v>
      </c>
      <c r="AU393" s="277" t="s">
        <v>85</v>
      </c>
      <c r="AV393" s="15" t="s">
        <v>185</v>
      </c>
      <c r="AW393" s="15" t="s">
        <v>33</v>
      </c>
      <c r="AX393" s="15" t="s">
        <v>83</v>
      </c>
      <c r="AY393" s="277" t="s">
        <v>178</v>
      </c>
    </row>
    <row r="394" s="2" customFormat="1">
      <c r="A394" s="39"/>
      <c r="B394" s="40"/>
      <c r="C394" s="228" t="s">
        <v>487</v>
      </c>
      <c r="D394" s="228" t="s">
        <v>180</v>
      </c>
      <c r="E394" s="229" t="s">
        <v>488</v>
      </c>
      <c r="F394" s="230" t="s">
        <v>489</v>
      </c>
      <c r="G394" s="231" t="s">
        <v>253</v>
      </c>
      <c r="H394" s="232">
        <v>330.86200000000002</v>
      </c>
      <c r="I394" s="233"/>
      <c r="J394" s="234">
        <f>ROUND(I394*H394,2)</f>
        <v>0</v>
      </c>
      <c r="K394" s="230" t="s">
        <v>184</v>
      </c>
      <c r="L394" s="45"/>
      <c r="M394" s="235" t="s">
        <v>1</v>
      </c>
      <c r="N394" s="236" t="s">
        <v>41</v>
      </c>
      <c r="O394" s="92"/>
      <c r="P394" s="237">
        <f>O394*H394</f>
        <v>0</v>
      </c>
      <c r="Q394" s="237">
        <v>0</v>
      </c>
      <c r="R394" s="237">
        <f>Q394*H394</f>
        <v>0</v>
      </c>
      <c r="S394" s="237">
        <v>0</v>
      </c>
      <c r="T394" s="23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9" t="s">
        <v>185</v>
      </c>
      <c r="AT394" s="239" t="s">
        <v>180</v>
      </c>
      <c r="AU394" s="239" t="s">
        <v>85</v>
      </c>
      <c r="AY394" s="18" t="s">
        <v>178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83</v>
      </c>
      <c r="BK394" s="240">
        <f>ROUND(I394*H394,2)</f>
        <v>0</v>
      </c>
      <c r="BL394" s="18" t="s">
        <v>185</v>
      </c>
      <c r="BM394" s="239" t="s">
        <v>490</v>
      </c>
    </row>
    <row r="395" s="2" customFormat="1">
      <c r="A395" s="39"/>
      <c r="B395" s="40"/>
      <c r="C395" s="41"/>
      <c r="D395" s="241" t="s">
        <v>187</v>
      </c>
      <c r="E395" s="41"/>
      <c r="F395" s="242" t="s">
        <v>491</v>
      </c>
      <c r="G395" s="41"/>
      <c r="H395" s="41"/>
      <c r="I395" s="243"/>
      <c r="J395" s="41"/>
      <c r="K395" s="41"/>
      <c r="L395" s="45"/>
      <c r="M395" s="244"/>
      <c r="N395" s="245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187</v>
      </c>
      <c r="AU395" s="18" t="s">
        <v>85</v>
      </c>
    </row>
    <row r="396" s="13" customFormat="1">
      <c r="A396" s="13"/>
      <c r="B396" s="246"/>
      <c r="C396" s="247"/>
      <c r="D396" s="241" t="s">
        <v>189</v>
      </c>
      <c r="E396" s="248" t="s">
        <v>1</v>
      </c>
      <c r="F396" s="249" t="s">
        <v>198</v>
      </c>
      <c r="G396" s="247"/>
      <c r="H396" s="248" t="s">
        <v>1</v>
      </c>
      <c r="I396" s="250"/>
      <c r="J396" s="247"/>
      <c r="K396" s="247"/>
      <c r="L396" s="251"/>
      <c r="M396" s="252"/>
      <c r="N396" s="253"/>
      <c r="O396" s="253"/>
      <c r="P396" s="253"/>
      <c r="Q396" s="253"/>
      <c r="R396" s="253"/>
      <c r="S396" s="253"/>
      <c r="T396" s="25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5" t="s">
        <v>189</v>
      </c>
      <c r="AU396" s="255" t="s">
        <v>85</v>
      </c>
      <c r="AV396" s="13" t="s">
        <v>83</v>
      </c>
      <c r="AW396" s="13" t="s">
        <v>33</v>
      </c>
      <c r="AX396" s="13" t="s">
        <v>76</v>
      </c>
      <c r="AY396" s="255" t="s">
        <v>178</v>
      </c>
    </row>
    <row r="397" s="13" customFormat="1">
      <c r="A397" s="13"/>
      <c r="B397" s="246"/>
      <c r="C397" s="247"/>
      <c r="D397" s="241" t="s">
        <v>189</v>
      </c>
      <c r="E397" s="248" t="s">
        <v>1</v>
      </c>
      <c r="F397" s="249" t="s">
        <v>485</v>
      </c>
      <c r="G397" s="247"/>
      <c r="H397" s="248" t="s">
        <v>1</v>
      </c>
      <c r="I397" s="250"/>
      <c r="J397" s="247"/>
      <c r="K397" s="247"/>
      <c r="L397" s="251"/>
      <c r="M397" s="252"/>
      <c r="N397" s="253"/>
      <c r="O397" s="253"/>
      <c r="P397" s="253"/>
      <c r="Q397" s="253"/>
      <c r="R397" s="253"/>
      <c r="S397" s="253"/>
      <c r="T397" s="25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5" t="s">
        <v>189</v>
      </c>
      <c r="AU397" s="255" t="s">
        <v>85</v>
      </c>
      <c r="AV397" s="13" t="s">
        <v>83</v>
      </c>
      <c r="AW397" s="13" t="s">
        <v>33</v>
      </c>
      <c r="AX397" s="13" t="s">
        <v>76</v>
      </c>
      <c r="AY397" s="255" t="s">
        <v>178</v>
      </c>
    </row>
    <row r="398" s="14" customFormat="1">
      <c r="A398" s="14"/>
      <c r="B398" s="256"/>
      <c r="C398" s="257"/>
      <c r="D398" s="241" t="s">
        <v>189</v>
      </c>
      <c r="E398" s="258" t="s">
        <v>1</v>
      </c>
      <c r="F398" s="259" t="s">
        <v>492</v>
      </c>
      <c r="G398" s="257"/>
      <c r="H398" s="260">
        <v>330.86200000000002</v>
      </c>
      <c r="I398" s="261"/>
      <c r="J398" s="257"/>
      <c r="K398" s="257"/>
      <c r="L398" s="262"/>
      <c r="M398" s="263"/>
      <c r="N398" s="264"/>
      <c r="O398" s="264"/>
      <c r="P398" s="264"/>
      <c r="Q398" s="264"/>
      <c r="R398" s="264"/>
      <c r="S398" s="264"/>
      <c r="T398" s="26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6" t="s">
        <v>189</v>
      </c>
      <c r="AU398" s="266" t="s">
        <v>85</v>
      </c>
      <c r="AV398" s="14" t="s">
        <v>85</v>
      </c>
      <c r="AW398" s="14" t="s">
        <v>33</v>
      </c>
      <c r="AX398" s="14" t="s">
        <v>76</v>
      </c>
      <c r="AY398" s="266" t="s">
        <v>178</v>
      </c>
    </row>
    <row r="399" s="15" customFormat="1">
      <c r="A399" s="15"/>
      <c r="B399" s="267"/>
      <c r="C399" s="268"/>
      <c r="D399" s="241" t="s">
        <v>189</v>
      </c>
      <c r="E399" s="269" t="s">
        <v>1</v>
      </c>
      <c r="F399" s="270" t="s">
        <v>193</v>
      </c>
      <c r="G399" s="268"/>
      <c r="H399" s="271">
        <v>330.86200000000002</v>
      </c>
      <c r="I399" s="272"/>
      <c r="J399" s="268"/>
      <c r="K399" s="268"/>
      <c r="L399" s="273"/>
      <c r="M399" s="274"/>
      <c r="N399" s="275"/>
      <c r="O399" s="275"/>
      <c r="P399" s="275"/>
      <c r="Q399" s="275"/>
      <c r="R399" s="275"/>
      <c r="S399" s="275"/>
      <c r="T399" s="276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77" t="s">
        <v>189</v>
      </c>
      <c r="AU399" s="277" t="s">
        <v>85</v>
      </c>
      <c r="AV399" s="15" t="s">
        <v>185</v>
      </c>
      <c r="AW399" s="15" t="s">
        <v>33</v>
      </c>
      <c r="AX399" s="15" t="s">
        <v>83</v>
      </c>
      <c r="AY399" s="277" t="s">
        <v>178</v>
      </c>
    </row>
    <row r="400" s="2" customFormat="1">
      <c r="A400" s="39"/>
      <c r="B400" s="40"/>
      <c r="C400" s="228" t="s">
        <v>493</v>
      </c>
      <c r="D400" s="228" t="s">
        <v>180</v>
      </c>
      <c r="E400" s="229" t="s">
        <v>494</v>
      </c>
      <c r="F400" s="230" t="s">
        <v>495</v>
      </c>
      <c r="G400" s="231" t="s">
        <v>253</v>
      </c>
      <c r="H400" s="232">
        <v>23.632999999999999</v>
      </c>
      <c r="I400" s="233"/>
      <c r="J400" s="234">
        <f>ROUND(I400*H400,2)</f>
        <v>0</v>
      </c>
      <c r="K400" s="230" t="s">
        <v>184</v>
      </c>
      <c r="L400" s="45"/>
      <c r="M400" s="235" t="s">
        <v>1</v>
      </c>
      <c r="N400" s="236" t="s">
        <v>41</v>
      </c>
      <c r="O400" s="92"/>
      <c r="P400" s="237">
        <f>O400*H400</f>
        <v>0</v>
      </c>
      <c r="Q400" s="237">
        <v>0</v>
      </c>
      <c r="R400" s="237">
        <f>Q400*H400</f>
        <v>0</v>
      </c>
      <c r="S400" s="237">
        <v>0</v>
      </c>
      <c r="T400" s="23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9" t="s">
        <v>185</v>
      </c>
      <c r="AT400" s="239" t="s">
        <v>180</v>
      </c>
      <c r="AU400" s="239" t="s">
        <v>85</v>
      </c>
      <c r="AY400" s="18" t="s">
        <v>178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8" t="s">
        <v>83</v>
      </c>
      <c r="BK400" s="240">
        <f>ROUND(I400*H400,2)</f>
        <v>0</v>
      </c>
      <c r="BL400" s="18" t="s">
        <v>185</v>
      </c>
      <c r="BM400" s="239" t="s">
        <v>496</v>
      </c>
    </row>
    <row r="401" s="2" customFormat="1">
      <c r="A401" s="39"/>
      <c r="B401" s="40"/>
      <c r="C401" s="41"/>
      <c r="D401" s="241" t="s">
        <v>187</v>
      </c>
      <c r="E401" s="41"/>
      <c r="F401" s="242" t="s">
        <v>497</v>
      </c>
      <c r="G401" s="41"/>
      <c r="H401" s="41"/>
      <c r="I401" s="243"/>
      <c r="J401" s="41"/>
      <c r="K401" s="41"/>
      <c r="L401" s="45"/>
      <c r="M401" s="244"/>
      <c r="N401" s="245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187</v>
      </c>
      <c r="AU401" s="18" t="s">
        <v>85</v>
      </c>
    </row>
    <row r="402" s="13" customFormat="1">
      <c r="A402" s="13"/>
      <c r="B402" s="246"/>
      <c r="C402" s="247"/>
      <c r="D402" s="241" t="s">
        <v>189</v>
      </c>
      <c r="E402" s="248" t="s">
        <v>1</v>
      </c>
      <c r="F402" s="249" t="s">
        <v>198</v>
      </c>
      <c r="G402" s="247"/>
      <c r="H402" s="248" t="s">
        <v>1</v>
      </c>
      <c r="I402" s="250"/>
      <c r="J402" s="247"/>
      <c r="K402" s="247"/>
      <c r="L402" s="251"/>
      <c r="M402" s="252"/>
      <c r="N402" s="253"/>
      <c r="O402" s="253"/>
      <c r="P402" s="253"/>
      <c r="Q402" s="253"/>
      <c r="R402" s="253"/>
      <c r="S402" s="253"/>
      <c r="T402" s="25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5" t="s">
        <v>189</v>
      </c>
      <c r="AU402" s="255" t="s">
        <v>85</v>
      </c>
      <c r="AV402" s="13" t="s">
        <v>83</v>
      </c>
      <c r="AW402" s="13" t="s">
        <v>33</v>
      </c>
      <c r="AX402" s="13" t="s">
        <v>76</v>
      </c>
      <c r="AY402" s="255" t="s">
        <v>178</v>
      </c>
    </row>
    <row r="403" s="14" customFormat="1">
      <c r="A403" s="14"/>
      <c r="B403" s="256"/>
      <c r="C403" s="257"/>
      <c r="D403" s="241" t="s">
        <v>189</v>
      </c>
      <c r="E403" s="258" t="s">
        <v>1</v>
      </c>
      <c r="F403" s="259" t="s">
        <v>486</v>
      </c>
      <c r="G403" s="257"/>
      <c r="H403" s="260">
        <v>23.632999999999999</v>
      </c>
      <c r="I403" s="261"/>
      <c r="J403" s="257"/>
      <c r="K403" s="257"/>
      <c r="L403" s="262"/>
      <c r="M403" s="263"/>
      <c r="N403" s="264"/>
      <c r="O403" s="264"/>
      <c r="P403" s="264"/>
      <c r="Q403" s="264"/>
      <c r="R403" s="264"/>
      <c r="S403" s="264"/>
      <c r="T403" s="26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6" t="s">
        <v>189</v>
      </c>
      <c r="AU403" s="266" t="s">
        <v>85</v>
      </c>
      <c r="AV403" s="14" t="s">
        <v>85</v>
      </c>
      <c r="AW403" s="14" t="s">
        <v>33</v>
      </c>
      <c r="AX403" s="14" t="s">
        <v>76</v>
      </c>
      <c r="AY403" s="266" t="s">
        <v>178</v>
      </c>
    </row>
    <row r="404" s="15" customFormat="1">
      <c r="A404" s="15"/>
      <c r="B404" s="267"/>
      <c r="C404" s="268"/>
      <c r="D404" s="241" t="s">
        <v>189</v>
      </c>
      <c r="E404" s="269" t="s">
        <v>1</v>
      </c>
      <c r="F404" s="270" t="s">
        <v>193</v>
      </c>
      <c r="G404" s="268"/>
      <c r="H404" s="271">
        <v>23.632999999999999</v>
      </c>
      <c r="I404" s="272"/>
      <c r="J404" s="268"/>
      <c r="K404" s="268"/>
      <c r="L404" s="273"/>
      <c r="M404" s="274"/>
      <c r="N404" s="275"/>
      <c r="O404" s="275"/>
      <c r="P404" s="275"/>
      <c r="Q404" s="275"/>
      <c r="R404" s="275"/>
      <c r="S404" s="275"/>
      <c r="T404" s="276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77" t="s">
        <v>189</v>
      </c>
      <c r="AU404" s="277" t="s">
        <v>85</v>
      </c>
      <c r="AV404" s="15" t="s">
        <v>185</v>
      </c>
      <c r="AW404" s="15" t="s">
        <v>33</v>
      </c>
      <c r="AX404" s="15" t="s">
        <v>83</v>
      </c>
      <c r="AY404" s="277" t="s">
        <v>178</v>
      </c>
    </row>
    <row r="405" s="12" customFormat="1" ht="22.8" customHeight="1">
      <c r="A405" s="12"/>
      <c r="B405" s="212"/>
      <c r="C405" s="213"/>
      <c r="D405" s="214" t="s">
        <v>75</v>
      </c>
      <c r="E405" s="226" t="s">
        <v>498</v>
      </c>
      <c r="F405" s="226" t="s">
        <v>499</v>
      </c>
      <c r="G405" s="213"/>
      <c r="H405" s="213"/>
      <c r="I405" s="216"/>
      <c r="J405" s="227">
        <f>BK405</f>
        <v>0</v>
      </c>
      <c r="K405" s="213"/>
      <c r="L405" s="218"/>
      <c r="M405" s="219"/>
      <c r="N405" s="220"/>
      <c r="O405" s="220"/>
      <c r="P405" s="221">
        <f>SUM(P406:P407)</f>
        <v>0</v>
      </c>
      <c r="Q405" s="220"/>
      <c r="R405" s="221">
        <f>SUM(R406:R407)</f>
        <v>0</v>
      </c>
      <c r="S405" s="220"/>
      <c r="T405" s="222">
        <f>SUM(T406:T407)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23" t="s">
        <v>83</v>
      </c>
      <c r="AT405" s="224" t="s">
        <v>75</v>
      </c>
      <c r="AU405" s="224" t="s">
        <v>83</v>
      </c>
      <c r="AY405" s="223" t="s">
        <v>178</v>
      </c>
      <c r="BK405" s="225">
        <f>SUM(BK406:BK407)</f>
        <v>0</v>
      </c>
    </row>
    <row r="406" s="2" customFormat="1">
      <c r="A406" s="39"/>
      <c r="B406" s="40"/>
      <c r="C406" s="228" t="s">
        <v>500</v>
      </c>
      <c r="D406" s="228" t="s">
        <v>180</v>
      </c>
      <c r="E406" s="229" t="s">
        <v>501</v>
      </c>
      <c r="F406" s="230" t="s">
        <v>502</v>
      </c>
      <c r="G406" s="231" t="s">
        <v>253</v>
      </c>
      <c r="H406" s="232">
        <v>284.06700000000001</v>
      </c>
      <c r="I406" s="233"/>
      <c r="J406" s="234">
        <f>ROUND(I406*H406,2)</f>
        <v>0</v>
      </c>
      <c r="K406" s="230" t="s">
        <v>184</v>
      </c>
      <c r="L406" s="45"/>
      <c r="M406" s="235" t="s">
        <v>1</v>
      </c>
      <c r="N406" s="236" t="s">
        <v>41</v>
      </c>
      <c r="O406" s="92"/>
      <c r="P406" s="237">
        <f>O406*H406</f>
        <v>0</v>
      </c>
      <c r="Q406" s="237">
        <v>0</v>
      </c>
      <c r="R406" s="237">
        <f>Q406*H406</f>
        <v>0</v>
      </c>
      <c r="S406" s="237">
        <v>0</v>
      </c>
      <c r="T406" s="238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9" t="s">
        <v>185</v>
      </c>
      <c r="AT406" s="239" t="s">
        <v>180</v>
      </c>
      <c r="AU406" s="239" t="s">
        <v>85</v>
      </c>
      <c r="AY406" s="18" t="s">
        <v>178</v>
      </c>
      <c r="BE406" s="240">
        <f>IF(N406="základní",J406,0)</f>
        <v>0</v>
      </c>
      <c r="BF406" s="240">
        <f>IF(N406="snížená",J406,0)</f>
        <v>0</v>
      </c>
      <c r="BG406" s="240">
        <f>IF(N406="zákl. přenesená",J406,0)</f>
        <v>0</v>
      </c>
      <c r="BH406" s="240">
        <f>IF(N406="sníž. přenesená",J406,0)</f>
        <v>0</v>
      </c>
      <c r="BI406" s="240">
        <f>IF(N406="nulová",J406,0)</f>
        <v>0</v>
      </c>
      <c r="BJ406" s="18" t="s">
        <v>83</v>
      </c>
      <c r="BK406" s="240">
        <f>ROUND(I406*H406,2)</f>
        <v>0</v>
      </c>
      <c r="BL406" s="18" t="s">
        <v>185</v>
      </c>
      <c r="BM406" s="239" t="s">
        <v>503</v>
      </c>
    </row>
    <row r="407" s="2" customFormat="1">
      <c r="A407" s="39"/>
      <c r="B407" s="40"/>
      <c r="C407" s="41"/>
      <c r="D407" s="241" t="s">
        <v>187</v>
      </c>
      <c r="E407" s="41"/>
      <c r="F407" s="242" t="s">
        <v>504</v>
      </c>
      <c r="G407" s="41"/>
      <c r="H407" s="41"/>
      <c r="I407" s="243"/>
      <c r="J407" s="41"/>
      <c r="K407" s="41"/>
      <c r="L407" s="45"/>
      <c r="M407" s="289"/>
      <c r="N407" s="290"/>
      <c r="O407" s="291"/>
      <c r="P407" s="291"/>
      <c r="Q407" s="291"/>
      <c r="R407" s="291"/>
      <c r="S407" s="291"/>
      <c r="T407" s="292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187</v>
      </c>
      <c r="AU407" s="18" t="s">
        <v>85</v>
      </c>
    </row>
    <row r="408" s="2" customFormat="1" ht="6.96" customHeight="1">
      <c r="A408" s="39"/>
      <c r="B408" s="67"/>
      <c r="C408" s="68"/>
      <c r="D408" s="68"/>
      <c r="E408" s="68"/>
      <c r="F408" s="68"/>
      <c r="G408" s="68"/>
      <c r="H408" s="68"/>
      <c r="I408" s="68"/>
      <c r="J408" s="68"/>
      <c r="K408" s="68"/>
      <c r="L408" s="45"/>
      <c r="M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</row>
  </sheetData>
  <sheetProtection sheet="1" autoFilter="0" formatColumns="0" formatRows="0" objects="1" scenarios="1" spinCount="100000" saltValue="OpyMnaADq4FGJEgdm1B9Y7UNHeQ+gCT0C3EU5X6nOn8u+jTxA40COjCBoUUXmn/n9wTDY4LCazofeIMaWxINUQ==" hashValue="1y2T3U4wB+frTCzvfx9n/67+IZ+nXOPD6M3cxKuXAlcAOJ4lYW+qDqMFLbsmJMXirgFh154yoBmmlQm0CifvDQ==" algorithmName="SHA-512" password="CC35"/>
  <autoFilter ref="C128:K40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144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4.4" customHeight="1">
      <c r="B7" s="21"/>
      <c r="E7" s="153" t="str">
        <f>'Rekapitulace stavby'!K6</f>
        <v>Realizace SZ Budišovsko</v>
      </c>
      <c r="F7" s="152"/>
      <c r="G7" s="152"/>
      <c r="H7" s="152"/>
      <c r="L7" s="21"/>
    </row>
    <row r="8" s="1" customFormat="1" ht="12" customHeight="1">
      <c r="B8" s="21"/>
      <c r="D8" s="152" t="s">
        <v>145</v>
      </c>
      <c r="L8" s="21"/>
    </row>
    <row r="9" s="2" customFormat="1" ht="14.4" customHeight="1">
      <c r="A9" s="39"/>
      <c r="B9" s="45"/>
      <c r="C9" s="39"/>
      <c r="D9" s="39"/>
      <c r="E9" s="153" t="s">
        <v>146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5.6" customHeight="1">
      <c r="A11" s="39"/>
      <c r="B11" s="45"/>
      <c r="C11" s="39"/>
      <c r="D11" s="39"/>
      <c r="E11" s="154" t="s">
        <v>505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1. 4. 2021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34</v>
      </c>
      <c r="E25" s="39"/>
      <c r="F25" s="39"/>
      <c r="G25" s="39"/>
      <c r="H25" s="39"/>
      <c r="I25" s="152" t="s">
        <v>25</v>
      </c>
      <c r="J25" s="142" t="s">
        <v>31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32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.4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ROUND((SUM(BE131:BE682)),  2)</f>
        <v>0</v>
      </c>
      <c r="G35" s="39"/>
      <c r="H35" s="39"/>
      <c r="I35" s="166">
        <v>0.20999999999999999</v>
      </c>
      <c r="J35" s="165">
        <f>ROUND(((SUM(BE131:BE682))*I35),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ROUND((SUM(BF131:BF682)),  2)</f>
        <v>0</v>
      </c>
      <c r="G36" s="39"/>
      <c r="H36" s="39"/>
      <c r="I36" s="166">
        <v>0.14999999999999999</v>
      </c>
      <c r="J36" s="165">
        <f>ROUND(((SUM(BF131:BF682))*I36),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ROUND((SUM(BG131:BG682)),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ROUND((SUM(BH131:BH682)),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ROUND((SUM(BI131:BI682)),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85" t="str">
        <f>E7</f>
        <v>Realizace SZ Budišovsko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85" t="s">
        <v>146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6" customHeight="1">
      <c r="A89" s="39"/>
      <c r="B89" s="40"/>
      <c r="C89" s="41"/>
      <c r="D89" s="41"/>
      <c r="E89" s="77" t="str">
        <f>E11</f>
        <v>SO 102 - Hlavní polní cesta HC2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Budišov n./B., Podlesí n./O., Staré Oldřůvky</v>
      </c>
      <c r="G91" s="41"/>
      <c r="H91" s="41"/>
      <c r="I91" s="33" t="s">
        <v>22</v>
      </c>
      <c r="J91" s="80" t="str">
        <f>IF(J14="","",J14)</f>
        <v>1. 4. 2021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55.2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AGPOL s.r.o., Jungmannova 153/12, 77900 Olomouc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55.2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>AGPOL s.r.o., Jungmannova 153/12, 77900 Olomouc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150</v>
      </c>
      <c r="D96" s="187"/>
      <c r="E96" s="187"/>
      <c r="F96" s="187"/>
      <c r="G96" s="187"/>
      <c r="H96" s="187"/>
      <c r="I96" s="187"/>
      <c r="J96" s="188" t="s">
        <v>151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152</v>
      </c>
      <c r="D98" s="41"/>
      <c r="E98" s="41"/>
      <c r="F98" s="41"/>
      <c r="G98" s="41"/>
      <c r="H98" s="41"/>
      <c r="I98" s="41"/>
      <c r="J98" s="111">
        <f>J131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153</v>
      </c>
    </row>
    <row r="99" s="9" customFormat="1" ht="24.96" customHeight="1">
      <c r="A99" s="9"/>
      <c r="B99" s="190"/>
      <c r="C99" s="191"/>
      <c r="D99" s="192" t="s">
        <v>154</v>
      </c>
      <c r="E99" s="193"/>
      <c r="F99" s="193"/>
      <c r="G99" s="193"/>
      <c r="H99" s="193"/>
      <c r="I99" s="193"/>
      <c r="J99" s="194">
        <f>J132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155</v>
      </c>
      <c r="E100" s="198"/>
      <c r="F100" s="198"/>
      <c r="G100" s="198"/>
      <c r="H100" s="198"/>
      <c r="I100" s="198"/>
      <c r="J100" s="199">
        <f>J133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156</v>
      </c>
      <c r="E101" s="198"/>
      <c r="F101" s="198"/>
      <c r="G101" s="198"/>
      <c r="H101" s="198"/>
      <c r="I101" s="198"/>
      <c r="J101" s="199">
        <f>J320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506</v>
      </c>
      <c r="E102" s="198"/>
      <c r="F102" s="198"/>
      <c r="G102" s="198"/>
      <c r="H102" s="198"/>
      <c r="I102" s="198"/>
      <c r="J102" s="199">
        <f>J360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157</v>
      </c>
      <c r="E103" s="198"/>
      <c r="F103" s="198"/>
      <c r="G103" s="198"/>
      <c r="H103" s="198"/>
      <c r="I103" s="198"/>
      <c r="J103" s="199">
        <f>J435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158</v>
      </c>
      <c r="E104" s="198"/>
      <c r="F104" s="198"/>
      <c r="G104" s="198"/>
      <c r="H104" s="198"/>
      <c r="I104" s="198"/>
      <c r="J104" s="199">
        <f>J520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507</v>
      </c>
      <c r="E105" s="198"/>
      <c r="F105" s="198"/>
      <c r="G105" s="198"/>
      <c r="H105" s="198"/>
      <c r="I105" s="198"/>
      <c r="J105" s="199">
        <f>J562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159</v>
      </c>
      <c r="E106" s="198"/>
      <c r="F106" s="198"/>
      <c r="G106" s="198"/>
      <c r="H106" s="198"/>
      <c r="I106" s="198"/>
      <c r="J106" s="199">
        <f>J569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160</v>
      </c>
      <c r="E107" s="198"/>
      <c r="F107" s="198"/>
      <c r="G107" s="198"/>
      <c r="H107" s="198"/>
      <c r="I107" s="198"/>
      <c r="J107" s="199">
        <f>J575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161</v>
      </c>
      <c r="E108" s="198"/>
      <c r="F108" s="198"/>
      <c r="G108" s="198"/>
      <c r="H108" s="198"/>
      <c r="I108" s="198"/>
      <c r="J108" s="199">
        <f>J642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162</v>
      </c>
      <c r="E109" s="198"/>
      <c r="F109" s="198"/>
      <c r="G109" s="198"/>
      <c r="H109" s="198"/>
      <c r="I109" s="198"/>
      <c r="J109" s="199">
        <f>J680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163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4.4" customHeight="1">
      <c r="A119" s="39"/>
      <c r="B119" s="40"/>
      <c r="C119" s="41"/>
      <c r="D119" s="41"/>
      <c r="E119" s="185" t="str">
        <f>E7</f>
        <v>Realizace SZ Budišovsko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145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4.4" customHeight="1">
      <c r="A121" s="39"/>
      <c r="B121" s="40"/>
      <c r="C121" s="41"/>
      <c r="D121" s="41"/>
      <c r="E121" s="185" t="s">
        <v>146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147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6" customHeight="1">
      <c r="A123" s="39"/>
      <c r="B123" s="40"/>
      <c r="C123" s="41"/>
      <c r="D123" s="41"/>
      <c r="E123" s="77" t="str">
        <f>E11</f>
        <v>SO 102 - Hlavní polní cesta HC2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F14</f>
        <v>Budišov n./B., Podlesí n./O., Staré Oldřůvky</v>
      </c>
      <c r="G125" s="41"/>
      <c r="H125" s="41"/>
      <c r="I125" s="33" t="s">
        <v>22</v>
      </c>
      <c r="J125" s="80" t="str">
        <f>IF(J14="","",J14)</f>
        <v>1. 4. 2021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55.2" customHeight="1">
      <c r="A127" s="39"/>
      <c r="B127" s="40"/>
      <c r="C127" s="33" t="s">
        <v>24</v>
      </c>
      <c r="D127" s="41"/>
      <c r="E127" s="41"/>
      <c r="F127" s="28" t="str">
        <f>E17</f>
        <v xml:space="preserve"> </v>
      </c>
      <c r="G127" s="41"/>
      <c r="H127" s="41"/>
      <c r="I127" s="33" t="s">
        <v>30</v>
      </c>
      <c r="J127" s="37" t="str">
        <f>E23</f>
        <v>AGPOL s.r.o., Jungmannova 153/12, 77900 Olomouc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55.2" customHeight="1">
      <c r="A128" s="39"/>
      <c r="B128" s="40"/>
      <c r="C128" s="33" t="s">
        <v>28</v>
      </c>
      <c r="D128" s="41"/>
      <c r="E128" s="41"/>
      <c r="F128" s="28" t="str">
        <f>IF(E20="","",E20)</f>
        <v>Vyplň údaj</v>
      </c>
      <c r="G128" s="41"/>
      <c r="H128" s="41"/>
      <c r="I128" s="33" t="s">
        <v>34</v>
      </c>
      <c r="J128" s="37" t="str">
        <f>E26</f>
        <v>AGPOL s.r.o., Jungmannova 153/12, 77900 Olomouc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1"/>
      <c r="B130" s="202"/>
      <c r="C130" s="203" t="s">
        <v>164</v>
      </c>
      <c r="D130" s="204" t="s">
        <v>61</v>
      </c>
      <c r="E130" s="204" t="s">
        <v>57</v>
      </c>
      <c r="F130" s="204" t="s">
        <v>58</v>
      </c>
      <c r="G130" s="204" t="s">
        <v>165</v>
      </c>
      <c r="H130" s="204" t="s">
        <v>166</v>
      </c>
      <c r="I130" s="204" t="s">
        <v>167</v>
      </c>
      <c r="J130" s="204" t="s">
        <v>151</v>
      </c>
      <c r="K130" s="205" t="s">
        <v>168</v>
      </c>
      <c r="L130" s="206"/>
      <c r="M130" s="101" t="s">
        <v>1</v>
      </c>
      <c r="N130" s="102" t="s">
        <v>40</v>
      </c>
      <c r="O130" s="102" t="s">
        <v>169</v>
      </c>
      <c r="P130" s="102" t="s">
        <v>170</v>
      </c>
      <c r="Q130" s="102" t="s">
        <v>171</v>
      </c>
      <c r="R130" s="102" t="s">
        <v>172</v>
      </c>
      <c r="S130" s="102" t="s">
        <v>173</v>
      </c>
      <c r="T130" s="103" t="s">
        <v>174</v>
      </c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</row>
    <row r="131" s="2" customFormat="1" ht="22.8" customHeight="1">
      <c r="A131" s="39"/>
      <c r="B131" s="40"/>
      <c r="C131" s="108" t="s">
        <v>175</v>
      </c>
      <c r="D131" s="41"/>
      <c r="E131" s="41"/>
      <c r="F131" s="41"/>
      <c r="G131" s="41"/>
      <c r="H131" s="41"/>
      <c r="I131" s="41"/>
      <c r="J131" s="207">
        <f>BK131</f>
        <v>0</v>
      </c>
      <c r="K131" s="41"/>
      <c r="L131" s="45"/>
      <c r="M131" s="104"/>
      <c r="N131" s="208"/>
      <c r="O131" s="105"/>
      <c r="P131" s="209">
        <f>P132</f>
        <v>0</v>
      </c>
      <c r="Q131" s="105"/>
      <c r="R131" s="209">
        <f>R132</f>
        <v>1211.66484696</v>
      </c>
      <c r="S131" s="105"/>
      <c r="T131" s="210">
        <f>T132</f>
        <v>2055.4990699999998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153</v>
      </c>
      <c r="BK131" s="211">
        <f>BK132</f>
        <v>0</v>
      </c>
    </row>
    <row r="132" s="12" customFormat="1" ht="25.92" customHeight="1">
      <c r="A132" s="12"/>
      <c r="B132" s="212"/>
      <c r="C132" s="213"/>
      <c r="D132" s="214" t="s">
        <v>75</v>
      </c>
      <c r="E132" s="215" t="s">
        <v>176</v>
      </c>
      <c r="F132" s="215" t="s">
        <v>177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P133+P320+P360+P435+P520+P562+P569+P575+P642+P680</f>
        <v>0</v>
      </c>
      <c r="Q132" s="220"/>
      <c r="R132" s="221">
        <f>R133+R320+R360+R435+R520+R562+R569+R575+R642+R680</f>
        <v>1211.66484696</v>
      </c>
      <c r="S132" s="220"/>
      <c r="T132" s="222">
        <f>T133+T320+T360+T435+T520+T562+T569+T575+T642+T680</f>
        <v>2055.4990699999998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76</v>
      </c>
      <c r="AY132" s="223" t="s">
        <v>178</v>
      </c>
      <c r="BK132" s="225">
        <f>BK133+BK320+BK360+BK435+BK520+BK562+BK569+BK575+BK642+BK680</f>
        <v>0</v>
      </c>
    </row>
    <row r="133" s="12" customFormat="1" ht="22.8" customHeight="1">
      <c r="A133" s="12"/>
      <c r="B133" s="212"/>
      <c r="C133" s="213"/>
      <c r="D133" s="214" t="s">
        <v>75</v>
      </c>
      <c r="E133" s="226" t="s">
        <v>83</v>
      </c>
      <c r="F133" s="226" t="s">
        <v>179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SUM(P134:P319)</f>
        <v>0</v>
      </c>
      <c r="Q133" s="220"/>
      <c r="R133" s="221">
        <f>SUM(R134:R319)</f>
        <v>0.21990200000000001</v>
      </c>
      <c r="S133" s="220"/>
      <c r="T133" s="222">
        <f>SUM(T134:T319)</f>
        <v>2016.52457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83</v>
      </c>
      <c r="AT133" s="224" t="s">
        <v>75</v>
      </c>
      <c r="AU133" s="224" t="s">
        <v>83</v>
      </c>
      <c r="AY133" s="223" t="s">
        <v>178</v>
      </c>
      <c r="BK133" s="225">
        <f>SUM(BK134:BK319)</f>
        <v>0</v>
      </c>
    </row>
    <row r="134" s="2" customFormat="1">
      <c r="A134" s="39"/>
      <c r="B134" s="40"/>
      <c r="C134" s="228" t="s">
        <v>83</v>
      </c>
      <c r="D134" s="228" t="s">
        <v>180</v>
      </c>
      <c r="E134" s="229" t="s">
        <v>508</v>
      </c>
      <c r="F134" s="230" t="s">
        <v>509</v>
      </c>
      <c r="G134" s="231" t="s">
        <v>268</v>
      </c>
      <c r="H134" s="232">
        <v>6953.5330000000004</v>
      </c>
      <c r="I134" s="233"/>
      <c r="J134" s="234">
        <f>ROUND(I134*H134,2)</f>
        <v>0</v>
      </c>
      <c r="K134" s="230" t="s">
        <v>184</v>
      </c>
      <c r="L134" s="45"/>
      <c r="M134" s="235" t="s">
        <v>1</v>
      </c>
      <c r="N134" s="236" t="s">
        <v>41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0.28999999999999998</v>
      </c>
      <c r="T134" s="238">
        <f>S134*H134</f>
        <v>2016.52457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185</v>
      </c>
      <c r="AT134" s="239" t="s">
        <v>180</v>
      </c>
      <c r="AU134" s="239" t="s">
        <v>85</v>
      </c>
      <c r="AY134" s="18" t="s">
        <v>178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83</v>
      </c>
      <c r="BK134" s="240">
        <f>ROUND(I134*H134,2)</f>
        <v>0</v>
      </c>
      <c r="BL134" s="18" t="s">
        <v>185</v>
      </c>
      <c r="BM134" s="239" t="s">
        <v>510</v>
      </c>
    </row>
    <row r="135" s="2" customFormat="1">
      <c r="A135" s="39"/>
      <c r="B135" s="40"/>
      <c r="C135" s="41"/>
      <c r="D135" s="241" t="s">
        <v>187</v>
      </c>
      <c r="E135" s="41"/>
      <c r="F135" s="242" t="s">
        <v>511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187</v>
      </c>
      <c r="AU135" s="18" t="s">
        <v>85</v>
      </c>
    </row>
    <row r="136" s="13" customFormat="1">
      <c r="A136" s="13"/>
      <c r="B136" s="246"/>
      <c r="C136" s="247"/>
      <c r="D136" s="241" t="s">
        <v>189</v>
      </c>
      <c r="E136" s="248" t="s">
        <v>1</v>
      </c>
      <c r="F136" s="249" t="s">
        <v>512</v>
      </c>
      <c r="G136" s="247"/>
      <c r="H136" s="248" t="s">
        <v>1</v>
      </c>
      <c r="I136" s="250"/>
      <c r="J136" s="247"/>
      <c r="K136" s="247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189</v>
      </c>
      <c r="AU136" s="255" t="s">
        <v>85</v>
      </c>
      <c r="AV136" s="13" t="s">
        <v>83</v>
      </c>
      <c r="AW136" s="13" t="s">
        <v>33</v>
      </c>
      <c r="AX136" s="13" t="s">
        <v>76</v>
      </c>
      <c r="AY136" s="255" t="s">
        <v>178</v>
      </c>
    </row>
    <row r="137" s="13" customFormat="1">
      <c r="A137" s="13"/>
      <c r="B137" s="246"/>
      <c r="C137" s="247"/>
      <c r="D137" s="241" t="s">
        <v>189</v>
      </c>
      <c r="E137" s="248" t="s">
        <v>1</v>
      </c>
      <c r="F137" s="249" t="s">
        <v>513</v>
      </c>
      <c r="G137" s="247"/>
      <c r="H137" s="248" t="s">
        <v>1</v>
      </c>
      <c r="I137" s="250"/>
      <c r="J137" s="247"/>
      <c r="K137" s="247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189</v>
      </c>
      <c r="AU137" s="255" t="s">
        <v>85</v>
      </c>
      <c r="AV137" s="13" t="s">
        <v>83</v>
      </c>
      <c r="AW137" s="13" t="s">
        <v>33</v>
      </c>
      <c r="AX137" s="13" t="s">
        <v>76</v>
      </c>
      <c r="AY137" s="255" t="s">
        <v>178</v>
      </c>
    </row>
    <row r="138" s="14" customFormat="1">
      <c r="A138" s="14"/>
      <c r="B138" s="256"/>
      <c r="C138" s="257"/>
      <c r="D138" s="241" t="s">
        <v>189</v>
      </c>
      <c r="E138" s="258" t="s">
        <v>1</v>
      </c>
      <c r="F138" s="259" t="s">
        <v>514</v>
      </c>
      <c r="G138" s="257"/>
      <c r="H138" s="260">
        <v>6953.5330000000004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6" t="s">
        <v>189</v>
      </c>
      <c r="AU138" s="266" t="s">
        <v>85</v>
      </c>
      <c r="AV138" s="14" t="s">
        <v>85</v>
      </c>
      <c r="AW138" s="14" t="s">
        <v>33</v>
      </c>
      <c r="AX138" s="14" t="s">
        <v>76</v>
      </c>
      <c r="AY138" s="266" t="s">
        <v>178</v>
      </c>
    </row>
    <row r="139" s="15" customFormat="1">
      <c r="A139" s="15"/>
      <c r="B139" s="267"/>
      <c r="C139" s="268"/>
      <c r="D139" s="241" t="s">
        <v>189</v>
      </c>
      <c r="E139" s="269" t="s">
        <v>1</v>
      </c>
      <c r="F139" s="270" t="s">
        <v>193</v>
      </c>
      <c r="G139" s="268"/>
      <c r="H139" s="271">
        <v>6953.5330000000004</v>
      </c>
      <c r="I139" s="272"/>
      <c r="J139" s="268"/>
      <c r="K139" s="268"/>
      <c r="L139" s="273"/>
      <c r="M139" s="274"/>
      <c r="N139" s="275"/>
      <c r="O139" s="275"/>
      <c r="P139" s="275"/>
      <c r="Q139" s="275"/>
      <c r="R139" s="275"/>
      <c r="S139" s="275"/>
      <c r="T139" s="27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7" t="s">
        <v>189</v>
      </c>
      <c r="AU139" s="277" t="s">
        <v>85</v>
      </c>
      <c r="AV139" s="15" t="s">
        <v>185</v>
      </c>
      <c r="AW139" s="15" t="s">
        <v>33</v>
      </c>
      <c r="AX139" s="15" t="s">
        <v>83</v>
      </c>
      <c r="AY139" s="277" t="s">
        <v>178</v>
      </c>
    </row>
    <row r="140" s="2" customFormat="1">
      <c r="A140" s="39"/>
      <c r="B140" s="40"/>
      <c r="C140" s="228" t="s">
        <v>85</v>
      </c>
      <c r="D140" s="228" t="s">
        <v>180</v>
      </c>
      <c r="E140" s="229" t="s">
        <v>515</v>
      </c>
      <c r="F140" s="230" t="s">
        <v>516</v>
      </c>
      <c r="G140" s="231" t="s">
        <v>268</v>
      </c>
      <c r="H140" s="232">
        <v>7536.1999999999998</v>
      </c>
      <c r="I140" s="233"/>
      <c r="J140" s="234">
        <f>ROUND(I140*H140,2)</f>
        <v>0</v>
      </c>
      <c r="K140" s="230" t="s">
        <v>184</v>
      </c>
      <c r="L140" s="45"/>
      <c r="M140" s="235" t="s">
        <v>1</v>
      </c>
      <c r="N140" s="236" t="s">
        <v>41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185</v>
      </c>
      <c r="AT140" s="239" t="s">
        <v>180</v>
      </c>
      <c r="AU140" s="239" t="s">
        <v>85</v>
      </c>
      <c r="AY140" s="18" t="s">
        <v>178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83</v>
      </c>
      <c r="BK140" s="240">
        <f>ROUND(I140*H140,2)</f>
        <v>0</v>
      </c>
      <c r="BL140" s="18" t="s">
        <v>185</v>
      </c>
      <c r="BM140" s="239" t="s">
        <v>517</v>
      </c>
    </row>
    <row r="141" s="2" customFormat="1">
      <c r="A141" s="39"/>
      <c r="B141" s="40"/>
      <c r="C141" s="41"/>
      <c r="D141" s="241" t="s">
        <v>187</v>
      </c>
      <c r="E141" s="41"/>
      <c r="F141" s="242" t="s">
        <v>518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187</v>
      </c>
      <c r="AU141" s="18" t="s">
        <v>85</v>
      </c>
    </row>
    <row r="142" s="13" customFormat="1">
      <c r="A142" s="13"/>
      <c r="B142" s="246"/>
      <c r="C142" s="247"/>
      <c r="D142" s="241" t="s">
        <v>189</v>
      </c>
      <c r="E142" s="248" t="s">
        <v>1</v>
      </c>
      <c r="F142" s="249" t="s">
        <v>519</v>
      </c>
      <c r="G142" s="247"/>
      <c r="H142" s="248" t="s">
        <v>1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189</v>
      </c>
      <c r="AU142" s="255" t="s">
        <v>85</v>
      </c>
      <c r="AV142" s="13" t="s">
        <v>83</v>
      </c>
      <c r="AW142" s="13" t="s">
        <v>33</v>
      </c>
      <c r="AX142" s="13" t="s">
        <v>76</v>
      </c>
      <c r="AY142" s="255" t="s">
        <v>178</v>
      </c>
    </row>
    <row r="143" s="13" customFormat="1">
      <c r="A143" s="13"/>
      <c r="B143" s="246"/>
      <c r="C143" s="247"/>
      <c r="D143" s="241" t="s">
        <v>189</v>
      </c>
      <c r="E143" s="248" t="s">
        <v>1</v>
      </c>
      <c r="F143" s="249" t="s">
        <v>520</v>
      </c>
      <c r="G143" s="247"/>
      <c r="H143" s="248" t="s">
        <v>1</v>
      </c>
      <c r="I143" s="250"/>
      <c r="J143" s="247"/>
      <c r="K143" s="247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189</v>
      </c>
      <c r="AU143" s="255" t="s">
        <v>85</v>
      </c>
      <c r="AV143" s="13" t="s">
        <v>83</v>
      </c>
      <c r="AW143" s="13" t="s">
        <v>33</v>
      </c>
      <c r="AX143" s="13" t="s">
        <v>76</v>
      </c>
      <c r="AY143" s="255" t="s">
        <v>178</v>
      </c>
    </row>
    <row r="144" s="14" customFormat="1">
      <c r="A144" s="14"/>
      <c r="B144" s="256"/>
      <c r="C144" s="257"/>
      <c r="D144" s="241" t="s">
        <v>189</v>
      </c>
      <c r="E144" s="258" t="s">
        <v>1</v>
      </c>
      <c r="F144" s="259" t="s">
        <v>521</v>
      </c>
      <c r="G144" s="257"/>
      <c r="H144" s="260">
        <v>7536.1999999999998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189</v>
      </c>
      <c r="AU144" s="266" t="s">
        <v>85</v>
      </c>
      <c r="AV144" s="14" t="s">
        <v>85</v>
      </c>
      <c r="AW144" s="14" t="s">
        <v>33</v>
      </c>
      <c r="AX144" s="14" t="s">
        <v>76</v>
      </c>
      <c r="AY144" s="266" t="s">
        <v>178</v>
      </c>
    </row>
    <row r="145" s="15" customFormat="1">
      <c r="A145" s="15"/>
      <c r="B145" s="267"/>
      <c r="C145" s="268"/>
      <c r="D145" s="241" t="s">
        <v>189</v>
      </c>
      <c r="E145" s="269" t="s">
        <v>1</v>
      </c>
      <c r="F145" s="270" t="s">
        <v>193</v>
      </c>
      <c r="G145" s="268"/>
      <c r="H145" s="271">
        <v>7536.1999999999998</v>
      </c>
      <c r="I145" s="272"/>
      <c r="J145" s="268"/>
      <c r="K145" s="268"/>
      <c r="L145" s="273"/>
      <c r="M145" s="274"/>
      <c r="N145" s="275"/>
      <c r="O145" s="275"/>
      <c r="P145" s="275"/>
      <c r="Q145" s="275"/>
      <c r="R145" s="275"/>
      <c r="S145" s="275"/>
      <c r="T145" s="27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7" t="s">
        <v>189</v>
      </c>
      <c r="AU145" s="277" t="s">
        <v>85</v>
      </c>
      <c r="AV145" s="15" t="s">
        <v>185</v>
      </c>
      <c r="AW145" s="15" t="s">
        <v>33</v>
      </c>
      <c r="AX145" s="15" t="s">
        <v>83</v>
      </c>
      <c r="AY145" s="277" t="s">
        <v>178</v>
      </c>
    </row>
    <row r="146" s="2" customFormat="1" ht="30" customHeight="1">
      <c r="A146" s="39"/>
      <c r="B146" s="40"/>
      <c r="C146" s="228" t="s">
        <v>100</v>
      </c>
      <c r="D146" s="228" t="s">
        <v>180</v>
      </c>
      <c r="E146" s="229" t="s">
        <v>522</v>
      </c>
      <c r="F146" s="230" t="s">
        <v>523</v>
      </c>
      <c r="G146" s="231" t="s">
        <v>183</v>
      </c>
      <c r="H146" s="232">
        <v>640.99800000000005</v>
      </c>
      <c r="I146" s="233"/>
      <c r="J146" s="234">
        <f>ROUND(I146*H146,2)</f>
        <v>0</v>
      </c>
      <c r="K146" s="230" t="s">
        <v>184</v>
      </c>
      <c r="L146" s="45"/>
      <c r="M146" s="235" t="s">
        <v>1</v>
      </c>
      <c r="N146" s="236" t="s">
        <v>41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185</v>
      </c>
      <c r="AT146" s="239" t="s">
        <v>180</v>
      </c>
      <c r="AU146" s="239" t="s">
        <v>85</v>
      </c>
      <c r="AY146" s="18" t="s">
        <v>178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83</v>
      </c>
      <c r="BK146" s="240">
        <f>ROUND(I146*H146,2)</f>
        <v>0</v>
      </c>
      <c r="BL146" s="18" t="s">
        <v>185</v>
      </c>
      <c r="BM146" s="239" t="s">
        <v>524</v>
      </c>
    </row>
    <row r="147" s="2" customFormat="1">
      <c r="A147" s="39"/>
      <c r="B147" s="40"/>
      <c r="C147" s="41"/>
      <c r="D147" s="241" t="s">
        <v>187</v>
      </c>
      <c r="E147" s="41"/>
      <c r="F147" s="242" t="s">
        <v>525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187</v>
      </c>
      <c r="AU147" s="18" t="s">
        <v>85</v>
      </c>
    </row>
    <row r="148" s="13" customFormat="1">
      <c r="A148" s="13"/>
      <c r="B148" s="246"/>
      <c r="C148" s="247"/>
      <c r="D148" s="241" t="s">
        <v>189</v>
      </c>
      <c r="E148" s="248" t="s">
        <v>1</v>
      </c>
      <c r="F148" s="249" t="s">
        <v>512</v>
      </c>
      <c r="G148" s="247"/>
      <c r="H148" s="248" t="s">
        <v>1</v>
      </c>
      <c r="I148" s="250"/>
      <c r="J148" s="247"/>
      <c r="K148" s="247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189</v>
      </c>
      <c r="AU148" s="255" t="s">
        <v>85</v>
      </c>
      <c r="AV148" s="13" t="s">
        <v>83</v>
      </c>
      <c r="AW148" s="13" t="s">
        <v>33</v>
      </c>
      <c r="AX148" s="13" t="s">
        <v>76</v>
      </c>
      <c r="AY148" s="255" t="s">
        <v>178</v>
      </c>
    </row>
    <row r="149" s="13" customFormat="1">
      <c r="A149" s="13"/>
      <c r="B149" s="246"/>
      <c r="C149" s="247"/>
      <c r="D149" s="241" t="s">
        <v>189</v>
      </c>
      <c r="E149" s="248" t="s">
        <v>1</v>
      </c>
      <c r="F149" s="249" t="s">
        <v>526</v>
      </c>
      <c r="G149" s="247"/>
      <c r="H149" s="248" t="s">
        <v>1</v>
      </c>
      <c r="I149" s="250"/>
      <c r="J149" s="247"/>
      <c r="K149" s="247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189</v>
      </c>
      <c r="AU149" s="255" t="s">
        <v>85</v>
      </c>
      <c r="AV149" s="13" t="s">
        <v>83</v>
      </c>
      <c r="AW149" s="13" t="s">
        <v>33</v>
      </c>
      <c r="AX149" s="13" t="s">
        <v>76</v>
      </c>
      <c r="AY149" s="255" t="s">
        <v>178</v>
      </c>
    </row>
    <row r="150" s="14" customFormat="1">
      <c r="A150" s="14"/>
      <c r="B150" s="256"/>
      <c r="C150" s="257"/>
      <c r="D150" s="241" t="s">
        <v>189</v>
      </c>
      <c r="E150" s="258" t="s">
        <v>1</v>
      </c>
      <c r="F150" s="259" t="s">
        <v>527</v>
      </c>
      <c r="G150" s="257"/>
      <c r="H150" s="260">
        <v>640.99800000000005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189</v>
      </c>
      <c r="AU150" s="266" t="s">
        <v>85</v>
      </c>
      <c r="AV150" s="14" t="s">
        <v>85</v>
      </c>
      <c r="AW150" s="14" t="s">
        <v>33</v>
      </c>
      <c r="AX150" s="14" t="s">
        <v>76</v>
      </c>
      <c r="AY150" s="266" t="s">
        <v>178</v>
      </c>
    </row>
    <row r="151" s="15" customFormat="1">
      <c r="A151" s="15"/>
      <c r="B151" s="267"/>
      <c r="C151" s="268"/>
      <c r="D151" s="241" t="s">
        <v>189</v>
      </c>
      <c r="E151" s="269" t="s">
        <v>1</v>
      </c>
      <c r="F151" s="270" t="s">
        <v>193</v>
      </c>
      <c r="G151" s="268"/>
      <c r="H151" s="271">
        <v>640.99800000000005</v>
      </c>
      <c r="I151" s="272"/>
      <c r="J151" s="268"/>
      <c r="K151" s="268"/>
      <c r="L151" s="273"/>
      <c r="M151" s="274"/>
      <c r="N151" s="275"/>
      <c r="O151" s="275"/>
      <c r="P151" s="275"/>
      <c r="Q151" s="275"/>
      <c r="R151" s="275"/>
      <c r="S151" s="275"/>
      <c r="T151" s="27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7" t="s">
        <v>189</v>
      </c>
      <c r="AU151" s="277" t="s">
        <v>85</v>
      </c>
      <c r="AV151" s="15" t="s">
        <v>185</v>
      </c>
      <c r="AW151" s="15" t="s">
        <v>33</v>
      </c>
      <c r="AX151" s="15" t="s">
        <v>83</v>
      </c>
      <c r="AY151" s="277" t="s">
        <v>178</v>
      </c>
    </row>
    <row r="152" s="2" customFormat="1">
      <c r="A152" s="39"/>
      <c r="B152" s="40"/>
      <c r="C152" s="228" t="s">
        <v>185</v>
      </c>
      <c r="D152" s="228" t="s">
        <v>180</v>
      </c>
      <c r="E152" s="229" t="s">
        <v>528</v>
      </c>
      <c r="F152" s="230" t="s">
        <v>529</v>
      </c>
      <c r="G152" s="231" t="s">
        <v>183</v>
      </c>
      <c r="H152" s="232">
        <v>4789.3000000000002</v>
      </c>
      <c r="I152" s="233"/>
      <c r="J152" s="234">
        <f>ROUND(I152*H152,2)</f>
        <v>0</v>
      </c>
      <c r="K152" s="230" t="s">
        <v>184</v>
      </c>
      <c r="L152" s="45"/>
      <c r="M152" s="235" t="s">
        <v>1</v>
      </c>
      <c r="N152" s="236" t="s">
        <v>41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185</v>
      </c>
      <c r="AT152" s="239" t="s">
        <v>180</v>
      </c>
      <c r="AU152" s="239" t="s">
        <v>85</v>
      </c>
      <c r="AY152" s="18" t="s">
        <v>178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83</v>
      </c>
      <c r="BK152" s="240">
        <f>ROUND(I152*H152,2)</f>
        <v>0</v>
      </c>
      <c r="BL152" s="18" t="s">
        <v>185</v>
      </c>
      <c r="BM152" s="239" t="s">
        <v>530</v>
      </c>
    </row>
    <row r="153" s="2" customFormat="1">
      <c r="A153" s="39"/>
      <c r="B153" s="40"/>
      <c r="C153" s="41"/>
      <c r="D153" s="241" t="s">
        <v>187</v>
      </c>
      <c r="E153" s="41"/>
      <c r="F153" s="242" t="s">
        <v>531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187</v>
      </c>
      <c r="AU153" s="18" t="s">
        <v>85</v>
      </c>
    </row>
    <row r="154" s="13" customFormat="1">
      <c r="A154" s="13"/>
      <c r="B154" s="246"/>
      <c r="C154" s="247"/>
      <c r="D154" s="241" t="s">
        <v>189</v>
      </c>
      <c r="E154" s="248" t="s">
        <v>1</v>
      </c>
      <c r="F154" s="249" t="s">
        <v>512</v>
      </c>
      <c r="G154" s="247"/>
      <c r="H154" s="248" t="s">
        <v>1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189</v>
      </c>
      <c r="AU154" s="255" t="s">
        <v>85</v>
      </c>
      <c r="AV154" s="13" t="s">
        <v>83</v>
      </c>
      <c r="AW154" s="13" t="s">
        <v>33</v>
      </c>
      <c r="AX154" s="13" t="s">
        <v>76</v>
      </c>
      <c r="AY154" s="255" t="s">
        <v>178</v>
      </c>
    </row>
    <row r="155" s="13" customFormat="1">
      <c r="A155" s="13"/>
      <c r="B155" s="246"/>
      <c r="C155" s="247"/>
      <c r="D155" s="241" t="s">
        <v>189</v>
      </c>
      <c r="E155" s="248" t="s">
        <v>1</v>
      </c>
      <c r="F155" s="249" t="s">
        <v>532</v>
      </c>
      <c r="G155" s="247"/>
      <c r="H155" s="248" t="s">
        <v>1</v>
      </c>
      <c r="I155" s="250"/>
      <c r="J155" s="247"/>
      <c r="K155" s="247"/>
      <c r="L155" s="251"/>
      <c r="M155" s="252"/>
      <c r="N155" s="253"/>
      <c r="O155" s="253"/>
      <c r="P155" s="253"/>
      <c r="Q155" s="253"/>
      <c r="R155" s="253"/>
      <c r="S155" s="253"/>
      <c r="T155" s="25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5" t="s">
        <v>189</v>
      </c>
      <c r="AU155" s="255" t="s">
        <v>85</v>
      </c>
      <c r="AV155" s="13" t="s">
        <v>83</v>
      </c>
      <c r="AW155" s="13" t="s">
        <v>33</v>
      </c>
      <c r="AX155" s="13" t="s">
        <v>76</v>
      </c>
      <c r="AY155" s="255" t="s">
        <v>178</v>
      </c>
    </row>
    <row r="156" s="14" customFormat="1">
      <c r="A156" s="14"/>
      <c r="B156" s="256"/>
      <c r="C156" s="257"/>
      <c r="D156" s="241" t="s">
        <v>189</v>
      </c>
      <c r="E156" s="258" t="s">
        <v>1</v>
      </c>
      <c r="F156" s="259" t="s">
        <v>533</v>
      </c>
      <c r="G156" s="257"/>
      <c r="H156" s="260">
        <v>4789.3000000000002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189</v>
      </c>
      <c r="AU156" s="266" t="s">
        <v>85</v>
      </c>
      <c r="AV156" s="14" t="s">
        <v>85</v>
      </c>
      <c r="AW156" s="14" t="s">
        <v>33</v>
      </c>
      <c r="AX156" s="14" t="s">
        <v>76</v>
      </c>
      <c r="AY156" s="266" t="s">
        <v>178</v>
      </c>
    </row>
    <row r="157" s="15" customFormat="1">
      <c r="A157" s="15"/>
      <c r="B157" s="267"/>
      <c r="C157" s="268"/>
      <c r="D157" s="241" t="s">
        <v>189</v>
      </c>
      <c r="E157" s="269" t="s">
        <v>1</v>
      </c>
      <c r="F157" s="270" t="s">
        <v>193</v>
      </c>
      <c r="G157" s="268"/>
      <c r="H157" s="271">
        <v>4789.3000000000002</v>
      </c>
      <c r="I157" s="272"/>
      <c r="J157" s="268"/>
      <c r="K157" s="268"/>
      <c r="L157" s="273"/>
      <c r="M157" s="274"/>
      <c r="N157" s="275"/>
      <c r="O157" s="275"/>
      <c r="P157" s="275"/>
      <c r="Q157" s="275"/>
      <c r="R157" s="275"/>
      <c r="S157" s="275"/>
      <c r="T157" s="27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7" t="s">
        <v>189</v>
      </c>
      <c r="AU157" s="277" t="s">
        <v>85</v>
      </c>
      <c r="AV157" s="15" t="s">
        <v>185</v>
      </c>
      <c r="AW157" s="15" t="s">
        <v>33</v>
      </c>
      <c r="AX157" s="15" t="s">
        <v>83</v>
      </c>
      <c r="AY157" s="277" t="s">
        <v>178</v>
      </c>
    </row>
    <row r="158" s="2" customFormat="1">
      <c r="A158" s="39"/>
      <c r="B158" s="40"/>
      <c r="C158" s="228" t="s">
        <v>220</v>
      </c>
      <c r="D158" s="228" t="s">
        <v>180</v>
      </c>
      <c r="E158" s="229" t="s">
        <v>534</v>
      </c>
      <c r="F158" s="230" t="s">
        <v>535</v>
      </c>
      <c r="G158" s="231" t="s">
        <v>183</v>
      </c>
      <c r="H158" s="232">
        <v>165.858</v>
      </c>
      <c r="I158" s="233"/>
      <c r="J158" s="234">
        <f>ROUND(I158*H158,2)</f>
        <v>0</v>
      </c>
      <c r="K158" s="230" t="s">
        <v>184</v>
      </c>
      <c r="L158" s="45"/>
      <c r="M158" s="235" t="s">
        <v>1</v>
      </c>
      <c r="N158" s="236" t="s">
        <v>41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185</v>
      </c>
      <c r="AT158" s="239" t="s">
        <v>180</v>
      </c>
      <c r="AU158" s="239" t="s">
        <v>85</v>
      </c>
      <c r="AY158" s="18" t="s">
        <v>178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83</v>
      </c>
      <c r="BK158" s="240">
        <f>ROUND(I158*H158,2)</f>
        <v>0</v>
      </c>
      <c r="BL158" s="18" t="s">
        <v>185</v>
      </c>
      <c r="BM158" s="239" t="s">
        <v>536</v>
      </c>
    </row>
    <row r="159" s="2" customFormat="1">
      <c r="A159" s="39"/>
      <c r="B159" s="40"/>
      <c r="C159" s="41"/>
      <c r="D159" s="241" t="s">
        <v>187</v>
      </c>
      <c r="E159" s="41"/>
      <c r="F159" s="242" t="s">
        <v>537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187</v>
      </c>
      <c r="AU159" s="18" t="s">
        <v>85</v>
      </c>
    </row>
    <row r="160" s="13" customFormat="1">
      <c r="A160" s="13"/>
      <c r="B160" s="246"/>
      <c r="C160" s="247"/>
      <c r="D160" s="241" t="s">
        <v>189</v>
      </c>
      <c r="E160" s="248" t="s">
        <v>1</v>
      </c>
      <c r="F160" s="249" t="s">
        <v>538</v>
      </c>
      <c r="G160" s="247"/>
      <c r="H160" s="248" t="s">
        <v>1</v>
      </c>
      <c r="I160" s="250"/>
      <c r="J160" s="247"/>
      <c r="K160" s="247"/>
      <c r="L160" s="251"/>
      <c r="M160" s="252"/>
      <c r="N160" s="253"/>
      <c r="O160" s="253"/>
      <c r="P160" s="253"/>
      <c r="Q160" s="253"/>
      <c r="R160" s="253"/>
      <c r="S160" s="253"/>
      <c r="T160" s="25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5" t="s">
        <v>189</v>
      </c>
      <c r="AU160" s="255" t="s">
        <v>85</v>
      </c>
      <c r="AV160" s="13" t="s">
        <v>83</v>
      </c>
      <c r="AW160" s="13" t="s">
        <v>33</v>
      </c>
      <c r="AX160" s="13" t="s">
        <v>76</v>
      </c>
      <c r="AY160" s="255" t="s">
        <v>178</v>
      </c>
    </row>
    <row r="161" s="13" customFormat="1">
      <c r="A161" s="13"/>
      <c r="B161" s="246"/>
      <c r="C161" s="247"/>
      <c r="D161" s="241" t="s">
        <v>189</v>
      </c>
      <c r="E161" s="248" t="s">
        <v>1</v>
      </c>
      <c r="F161" s="249" t="s">
        <v>199</v>
      </c>
      <c r="G161" s="247"/>
      <c r="H161" s="248" t="s">
        <v>1</v>
      </c>
      <c r="I161" s="250"/>
      <c r="J161" s="247"/>
      <c r="K161" s="247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189</v>
      </c>
      <c r="AU161" s="255" t="s">
        <v>85</v>
      </c>
      <c r="AV161" s="13" t="s">
        <v>83</v>
      </c>
      <c r="AW161" s="13" t="s">
        <v>33</v>
      </c>
      <c r="AX161" s="13" t="s">
        <v>76</v>
      </c>
      <c r="AY161" s="255" t="s">
        <v>178</v>
      </c>
    </row>
    <row r="162" s="14" customFormat="1">
      <c r="A162" s="14"/>
      <c r="B162" s="256"/>
      <c r="C162" s="257"/>
      <c r="D162" s="241" t="s">
        <v>189</v>
      </c>
      <c r="E162" s="258" t="s">
        <v>1</v>
      </c>
      <c r="F162" s="259" t="s">
        <v>539</v>
      </c>
      <c r="G162" s="257"/>
      <c r="H162" s="260">
        <v>70.751999999999995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189</v>
      </c>
      <c r="AU162" s="266" t="s">
        <v>85</v>
      </c>
      <c r="AV162" s="14" t="s">
        <v>85</v>
      </c>
      <c r="AW162" s="14" t="s">
        <v>33</v>
      </c>
      <c r="AX162" s="14" t="s">
        <v>76</v>
      </c>
      <c r="AY162" s="266" t="s">
        <v>178</v>
      </c>
    </row>
    <row r="163" s="14" customFormat="1">
      <c r="A163" s="14"/>
      <c r="B163" s="256"/>
      <c r="C163" s="257"/>
      <c r="D163" s="241" t="s">
        <v>189</v>
      </c>
      <c r="E163" s="258" t="s">
        <v>1</v>
      </c>
      <c r="F163" s="259" t="s">
        <v>540</v>
      </c>
      <c r="G163" s="257"/>
      <c r="H163" s="260">
        <v>56.256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189</v>
      </c>
      <c r="AU163" s="266" t="s">
        <v>85</v>
      </c>
      <c r="AV163" s="14" t="s">
        <v>85</v>
      </c>
      <c r="AW163" s="14" t="s">
        <v>33</v>
      </c>
      <c r="AX163" s="14" t="s">
        <v>76</v>
      </c>
      <c r="AY163" s="266" t="s">
        <v>178</v>
      </c>
    </row>
    <row r="164" s="13" customFormat="1">
      <c r="A164" s="13"/>
      <c r="B164" s="246"/>
      <c r="C164" s="247"/>
      <c r="D164" s="241" t="s">
        <v>189</v>
      </c>
      <c r="E164" s="248" t="s">
        <v>1</v>
      </c>
      <c r="F164" s="249" t="s">
        <v>201</v>
      </c>
      <c r="G164" s="247"/>
      <c r="H164" s="248" t="s">
        <v>1</v>
      </c>
      <c r="I164" s="250"/>
      <c r="J164" s="247"/>
      <c r="K164" s="247"/>
      <c r="L164" s="251"/>
      <c r="M164" s="252"/>
      <c r="N164" s="253"/>
      <c r="O164" s="253"/>
      <c r="P164" s="253"/>
      <c r="Q164" s="253"/>
      <c r="R164" s="253"/>
      <c r="S164" s="253"/>
      <c r="T164" s="25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5" t="s">
        <v>189</v>
      </c>
      <c r="AU164" s="255" t="s">
        <v>85</v>
      </c>
      <c r="AV164" s="13" t="s">
        <v>83</v>
      </c>
      <c r="AW164" s="13" t="s">
        <v>33</v>
      </c>
      <c r="AX164" s="13" t="s">
        <v>76</v>
      </c>
      <c r="AY164" s="255" t="s">
        <v>178</v>
      </c>
    </row>
    <row r="165" s="14" customFormat="1">
      <c r="A165" s="14"/>
      <c r="B165" s="256"/>
      <c r="C165" s="257"/>
      <c r="D165" s="241" t="s">
        <v>189</v>
      </c>
      <c r="E165" s="258" t="s">
        <v>1</v>
      </c>
      <c r="F165" s="259" t="s">
        <v>541</v>
      </c>
      <c r="G165" s="257"/>
      <c r="H165" s="260">
        <v>6.6500000000000004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189</v>
      </c>
      <c r="AU165" s="266" t="s">
        <v>85</v>
      </c>
      <c r="AV165" s="14" t="s">
        <v>85</v>
      </c>
      <c r="AW165" s="14" t="s">
        <v>33</v>
      </c>
      <c r="AX165" s="14" t="s">
        <v>76</v>
      </c>
      <c r="AY165" s="266" t="s">
        <v>178</v>
      </c>
    </row>
    <row r="166" s="14" customFormat="1">
      <c r="A166" s="14"/>
      <c r="B166" s="256"/>
      <c r="C166" s="257"/>
      <c r="D166" s="241" t="s">
        <v>189</v>
      </c>
      <c r="E166" s="258" t="s">
        <v>1</v>
      </c>
      <c r="F166" s="259" t="s">
        <v>542</v>
      </c>
      <c r="G166" s="257"/>
      <c r="H166" s="260">
        <v>11.199999999999999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189</v>
      </c>
      <c r="AU166" s="266" t="s">
        <v>85</v>
      </c>
      <c r="AV166" s="14" t="s">
        <v>85</v>
      </c>
      <c r="AW166" s="14" t="s">
        <v>33</v>
      </c>
      <c r="AX166" s="14" t="s">
        <v>76</v>
      </c>
      <c r="AY166" s="266" t="s">
        <v>178</v>
      </c>
    </row>
    <row r="167" s="14" customFormat="1">
      <c r="A167" s="14"/>
      <c r="B167" s="256"/>
      <c r="C167" s="257"/>
      <c r="D167" s="241" t="s">
        <v>189</v>
      </c>
      <c r="E167" s="258" t="s">
        <v>1</v>
      </c>
      <c r="F167" s="259" t="s">
        <v>543</v>
      </c>
      <c r="G167" s="257"/>
      <c r="H167" s="260">
        <v>6.2999999999999998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189</v>
      </c>
      <c r="AU167" s="266" t="s">
        <v>85</v>
      </c>
      <c r="AV167" s="14" t="s">
        <v>85</v>
      </c>
      <c r="AW167" s="14" t="s">
        <v>33</v>
      </c>
      <c r="AX167" s="14" t="s">
        <v>76</v>
      </c>
      <c r="AY167" s="266" t="s">
        <v>178</v>
      </c>
    </row>
    <row r="168" s="14" customFormat="1">
      <c r="A168" s="14"/>
      <c r="B168" s="256"/>
      <c r="C168" s="257"/>
      <c r="D168" s="241" t="s">
        <v>189</v>
      </c>
      <c r="E168" s="258" t="s">
        <v>1</v>
      </c>
      <c r="F168" s="259" t="s">
        <v>544</v>
      </c>
      <c r="G168" s="257"/>
      <c r="H168" s="260">
        <v>7.3499999999999996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189</v>
      </c>
      <c r="AU168" s="266" t="s">
        <v>85</v>
      </c>
      <c r="AV168" s="14" t="s">
        <v>85</v>
      </c>
      <c r="AW168" s="14" t="s">
        <v>33</v>
      </c>
      <c r="AX168" s="14" t="s">
        <v>76</v>
      </c>
      <c r="AY168" s="266" t="s">
        <v>178</v>
      </c>
    </row>
    <row r="169" s="14" customFormat="1">
      <c r="A169" s="14"/>
      <c r="B169" s="256"/>
      <c r="C169" s="257"/>
      <c r="D169" s="241" t="s">
        <v>189</v>
      </c>
      <c r="E169" s="258" t="s">
        <v>1</v>
      </c>
      <c r="F169" s="259" t="s">
        <v>545</v>
      </c>
      <c r="G169" s="257"/>
      <c r="H169" s="260">
        <v>7.3499999999999996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189</v>
      </c>
      <c r="AU169" s="266" t="s">
        <v>85</v>
      </c>
      <c r="AV169" s="14" t="s">
        <v>85</v>
      </c>
      <c r="AW169" s="14" t="s">
        <v>33</v>
      </c>
      <c r="AX169" s="14" t="s">
        <v>76</v>
      </c>
      <c r="AY169" s="266" t="s">
        <v>178</v>
      </c>
    </row>
    <row r="170" s="15" customFormat="1">
      <c r="A170" s="15"/>
      <c r="B170" s="267"/>
      <c r="C170" s="268"/>
      <c r="D170" s="241" t="s">
        <v>189</v>
      </c>
      <c r="E170" s="269" t="s">
        <v>1</v>
      </c>
      <c r="F170" s="270" t="s">
        <v>193</v>
      </c>
      <c r="G170" s="268"/>
      <c r="H170" s="271">
        <v>165.858</v>
      </c>
      <c r="I170" s="272"/>
      <c r="J170" s="268"/>
      <c r="K170" s="268"/>
      <c r="L170" s="273"/>
      <c r="M170" s="274"/>
      <c r="N170" s="275"/>
      <c r="O170" s="275"/>
      <c r="P170" s="275"/>
      <c r="Q170" s="275"/>
      <c r="R170" s="275"/>
      <c r="S170" s="275"/>
      <c r="T170" s="27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7" t="s">
        <v>189</v>
      </c>
      <c r="AU170" s="277" t="s">
        <v>85</v>
      </c>
      <c r="AV170" s="15" t="s">
        <v>185</v>
      </c>
      <c r="AW170" s="15" t="s">
        <v>33</v>
      </c>
      <c r="AX170" s="15" t="s">
        <v>83</v>
      </c>
      <c r="AY170" s="277" t="s">
        <v>178</v>
      </c>
    </row>
    <row r="171" s="2" customFormat="1" ht="30" customHeight="1">
      <c r="A171" s="39"/>
      <c r="B171" s="40"/>
      <c r="C171" s="228" t="s">
        <v>229</v>
      </c>
      <c r="D171" s="228" t="s">
        <v>180</v>
      </c>
      <c r="E171" s="229" t="s">
        <v>546</v>
      </c>
      <c r="F171" s="230" t="s">
        <v>547</v>
      </c>
      <c r="G171" s="231" t="s">
        <v>183</v>
      </c>
      <c r="H171" s="232">
        <v>140.86600000000001</v>
      </c>
      <c r="I171" s="233"/>
      <c r="J171" s="234">
        <f>ROUND(I171*H171,2)</f>
        <v>0</v>
      </c>
      <c r="K171" s="230" t="s">
        <v>184</v>
      </c>
      <c r="L171" s="45"/>
      <c r="M171" s="235" t="s">
        <v>1</v>
      </c>
      <c r="N171" s="236" t="s">
        <v>41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185</v>
      </c>
      <c r="AT171" s="239" t="s">
        <v>180</v>
      </c>
      <c r="AU171" s="239" t="s">
        <v>85</v>
      </c>
      <c r="AY171" s="18" t="s">
        <v>178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83</v>
      </c>
      <c r="BK171" s="240">
        <f>ROUND(I171*H171,2)</f>
        <v>0</v>
      </c>
      <c r="BL171" s="18" t="s">
        <v>185</v>
      </c>
      <c r="BM171" s="239" t="s">
        <v>548</v>
      </c>
    </row>
    <row r="172" s="2" customFormat="1">
      <c r="A172" s="39"/>
      <c r="B172" s="40"/>
      <c r="C172" s="41"/>
      <c r="D172" s="241" t="s">
        <v>187</v>
      </c>
      <c r="E172" s="41"/>
      <c r="F172" s="242" t="s">
        <v>549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187</v>
      </c>
      <c r="AU172" s="18" t="s">
        <v>85</v>
      </c>
    </row>
    <row r="173" s="13" customFormat="1">
      <c r="A173" s="13"/>
      <c r="B173" s="246"/>
      <c r="C173" s="247"/>
      <c r="D173" s="241" t="s">
        <v>189</v>
      </c>
      <c r="E173" s="248" t="s">
        <v>1</v>
      </c>
      <c r="F173" s="249" t="s">
        <v>550</v>
      </c>
      <c r="G173" s="247"/>
      <c r="H173" s="248" t="s">
        <v>1</v>
      </c>
      <c r="I173" s="250"/>
      <c r="J173" s="247"/>
      <c r="K173" s="247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189</v>
      </c>
      <c r="AU173" s="255" t="s">
        <v>85</v>
      </c>
      <c r="AV173" s="13" t="s">
        <v>83</v>
      </c>
      <c r="AW173" s="13" t="s">
        <v>33</v>
      </c>
      <c r="AX173" s="13" t="s">
        <v>76</v>
      </c>
      <c r="AY173" s="255" t="s">
        <v>178</v>
      </c>
    </row>
    <row r="174" s="13" customFormat="1">
      <c r="A174" s="13"/>
      <c r="B174" s="246"/>
      <c r="C174" s="247"/>
      <c r="D174" s="241" t="s">
        <v>189</v>
      </c>
      <c r="E174" s="248" t="s">
        <v>1</v>
      </c>
      <c r="F174" s="249" t="s">
        <v>208</v>
      </c>
      <c r="G174" s="247"/>
      <c r="H174" s="248" t="s">
        <v>1</v>
      </c>
      <c r="I174" s="250"/>
      <c r="J174" s="247"/>
      <c r="K174" s="247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189</v>
      </c>
      <c r="AU174" s="255" t="s">
        <v>85</v>
      </c>
      <c r="AV174" s="13" t="s">
        <v>83</v>
      </c>
      <c r="AW174" s="13" t="s">
        <v>33</v>
      </c>
      <c r="AX174" s="13" t="s">
        <v>76</v>
      </c>
      <c r="AY174" s="255" t="s">
        <v>178</v>
      </c>
    </row>
    <row r="175" s="14" customFormat="1">
      <c r="A175" s="14"/>
      <c r="B175" s="256"/>
      <c r="C175" s="257"/>
      <c r="D175" s="241" t="s">
        <v>189</v>
      </c>
      <c r="E175" s="258" t="s">
        <v>1</v>
      </c>
      <c r="F175" s="259" t="s">
        <v>551</v>
      </c>
      <c r="G175" s="257"/>
      <c r="H175" s="260">
        <v>136.22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189</v>
      </c>
      <c r="AU175" s="266" t="s">
        <v>85</v>
      </c>
      <c r="AV175" s="14" t="s">
        <v>85</v>
      </c>
      <c r="AW175" s="14" t="s">
        <v>33</v>
      </c>
      <c r="AX175" s="14" t="s">
        <v>76</v>
      </c>
      <c r="AY175" s="266" t="s">
        <v>178</v>
      </c>
    </row>
    <row r="176" s="13" customFormat="1">
      <c r="A176" s="13"/>
      <c r="B176" s="246"/>
      <c r="C176" s="247"/>
      <c r="D176" s="241" t="s">
        <v>189</v>
      </c>
      <c r="E176" s="248" t="s">
        <v>1</v>
      </c>
      <c r="F176" s="249" t="s">
        <v>538</v>
      </c>
      <c r="G176" s="247"/>
      <c r="H176" s="248" t="s">
        <v>1</v>
      </c>
      <c r="I176" s="250"/>
      <c r="J176" s="247"/>
      <c r="K176" s="247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189</v>
      </c>
      <c r="AU176" s="255" t="s">
        <v>85</v>
      </c>
      <c r="AV176" s="13" t="s">
        <v>83</v>
      </c>
      <c r="AW176" s="13" t="s">
        <v>33</v>
      </c>
      <c r="AX176" s="13" t="s">
        <v>76</v>
      </c>
      <c r="AY176" s="255" t="s">
        <v>178</v>
      </c>
    </row>
    <row r="177" s="13" customFormat="1">
      <c r="A177" s="13"/>
      <c r="B177" s="246"/>
      <c r="C177" s="247"/>
      <c r="D177" s="241" t="s">
        <v>189</v>
      </c>
      <c r="E177" s="248" t="s">
        <v>1</v>
      </c>
      <c r="F177" s="249" t="s">
        <v>552</v>
      </c>
      <c r="G177" s="247"/>
      <c r="H177" s="248" t="s">
        <v>1</v>
      </c>
      <c r="I177" s="250"/>
      <c r="J177" s="247"/>
      <c r="K177" s="247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189</v>
      </c>
      <c r="AU177" s="255" t="s">
        <v>85</v>
      </c>
      <c r="AV177" s="13" t="s">
        <v>83</v>
      </c>
      <c r="AW177" s="13" t="s">
        <v>33</v>
      </c>
      <c r="AX177" s="13" t="s">
        <v>76</v>
      </c>
      <c r="AY177" s="255" t="s">
        <v>178</v>
      </c>
    </row>
    <row r="178" s="14" customFormat="1">
      <c r="A178" s="14"/>
      <c r="B178" s="256"/>
      <c r="C178" s="257"/>
      <c r="D178" s="241" t="s">
        <v>189</v>
      </c>
      <c r="E178" s="258" t="s">
        <v>1</v>
      </c>
      <c r="F178" s="259" t="s">
        <v>553</v>
      </c>
      <c r="G178" s="257"/>
      <c r="H178" s="260">
        <v>0.62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189</v>
      </c>
      <c r="AU178" s="266" t="s">
        <v>85</v>
      </c>
      <c r="AV178" s="14" t="s">
        <v>85</v>
      </c>
      <c r="AW178" s="14" t="s">
        <v>33</v>
      </c>
      <c r="AX178" s="14" t="s">
        <v>76</v>
      </c>
      <c r="AY178" s="266" t="s">
        <v>178</v>
      </c>
    </row>
    <row r="179" s="14" customFormat="1">
      <c r="A179" s="14"/>
      <c r="B179" s="256"/>
      <c r="C179" s="257"/>
      <c r="D179" s="241" t="s">
        <v>189</v>
      </c>
      <c r="E179" s="258" t="s">
        <v>1</v>
      </c>
      <c r="F179" s="259" t="s">
        <v>554</v>
      </c>
      <c r="G179" s="257"/>
      <c r="H179" s="260">
        <v>1.214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6" t="s">
        <v>189</v>
      </c>
      <c r="AU179" s="266" t="s">
        <v>85</v>
      </c>
      <c r="AV179" s="14" t="s">
        <v>85</v>
      </c>
      <c r="AW179" s="14" t="s">
        <v>33</v>
      </c>
      <c r="AX179" s="14" t="s">
        <v>76</v>
      </c>
      <c r="AY179" s="266" t="s">
        <v>178</v>
      </c>
    </row>
    <row r="180" s="14" customFormat="1">
      <c r="A180" s="14"/>
      <c r="B180" s="256"/>
      <c r="C180" s="257"/>
      <c r="D180" s="241" t="s">
        <v>189</v>
      </c>
      <c r="E180" s="258" t="s">
        <v>1</v>
      </c>
      <c r="F180" s="259" t="s">
        <v>555</v>
      </c>
      <c r="G180" s="257"/>
      <c r="H180" s="260">
        <v>0.76600000000000001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189</v>
      </c>
      <c r="AU180" s="266" t="s">
        <v>85</v>
      </c>
      <c r="AV180" s="14" t="s">
        <v>85</v>
      </c>
      <c r="AW180" s="14" t="s">
        <v>33</v>
      </c>
      <c r="AX180" s="14" t="s">
        <v>76</v>
      </c>
      <c r="AY180" s="266" t="s">
        <v>178</v>
      </c>
    </row>
    <row r="181" s="14" customFormat="1">
      <c r="A181" s="14"/>
      <c r="B181" s="256"/>
      <c r="C181" s="257"/>
      <c r="D181" s="241" t="s">
        <v>189</v>
      </c>
      <c r="E181" s="258" t="s">
        <v>1</v>
      </c>
      <c r="F181" s="259" t="s">
        <v>556</v>
      </c>
      <c r="G181" s="257"/>
      <c r="H181" s="260">
        <v>1.1619999999999999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189</v>
      </c>
      <c r="AU181" s="266" t="s">
        <v>85</v>
      </c>
      <c r="AV181" s="14" t="s">
        <v>85</v>
      </c>
      <c r="AW181" s="14" t="s">
        <v>33</v>
      </c>
      <c r="AX181" s="14" t="s">
        <v>76</v>
      </c>
      <c r="AY181" s="266" t="s">
        <v>178</v>
      </c>
    </row>
    <row r="182" s="14" customFormat="1">
      <c r="A182" s="14"/>
      <c r="B182" s="256"/>
      <c r="C182" s="257"/>
      <c r="D182" s="241" t="s">
        <v>189</v>
      </c>
      <c r="E182" s="258" t="s">
        <v>1</v>
      </c>
      <c r="F182" s="259" t="s">
        <v>557</v>
      </c>
      <c r="G182" s="257"/>
      <c r="H182" s="260">
        <v>0.88400000000000001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6" t="s">
        <v>189</v>
      </c>
      <c r="AU182" s="266" t="s">
        <v>85</v>
      </c>
      <c r="AV182" s="14" t="s">
        <v>85</v>
      </c>
      <c r="AW182" s="14" t="s">
        <v>33</v>
      </c>
      <c r="AX182" s="14" t="s">
        <v>76</v>
      </c>
      <c r="AY182" s="266" t="s">
        <v>178</v>
      </c>
    </row>
    <row r="183" s="15" customFormat="1">
      <c r="A183" s="15"/>
      <c r="B183" s="267"/>
      <c r="C183" s="268"/>
      <c r="D183" s="241" t="s">
        <v>189</v>
      </c>
      <c r="E183" s="269" t="s">
        <v>1</v>
      </c>
      <c r="F183" s="270" t="s">
        <v>193</v>
      </c>
      <c r="G183" s="268"/>
      <c r="H183" s="271">
        <v>140.86600000000001</v>
      </c>
      <c r="I183" s="272"/>
      <c r="J183" s="268"/>
      <c r="K183" s="268"/>
      <c r="L183" s="273"/>
      <c r="M183" s="274"/>
      <c r="N183" s="275"/>
      <c r="O183" s="275"/>
      <c r="P183" s="275"/>
      <c r="Q183" s="275"/>
      <c r="R183" s="275"/>
      <c r="S183" s="275"/>
      <c r="T183" s="27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7" t="s">
        <v>189</v>
      </c>
      <c r="AU183" s="277" t="s">
        <v>85</v>
      </c>
      <c r="AV183" s="15" t="s">
        <v>185</v>
      </c>
      <c r="AW183" s="15" t="s">
        <v>33</v>
      </c>
      <c r="AX183" s="15" t="s">
        <v>83</v>
      </c>
      <c r="AY183" s="277" t="s">
        <v>178</v>
      </c>
    </row>
    <row r="184" s="2" customFormat="1" ht="14.4" customHeight="1">
      <c r="A184" s="39"/>
      <c r="B184" s="40"/>
      <c r="C184" s="228" t="s">
        <v>236</v>
      </c>
      <c r="D184" s="228" t="s">
        <v>180</v>
      </c>
      <c r="E184" s="229" t="s">
        <v>558</v>
      </c>
      <c r="F184" s="230" t="s">
        <v>559</v>
      </c>
      <c r="G184" s="231" t="s">
        <v>268</v>
      </c>
      <c r="H184" s="232">
        <v>16.800000000000001</v>
      </c>
      <c r="I184" s="233"/>
      <c r="J184" s="234">
        <f>ROUND(I184*H184,2)</f>
        <v>0</v>
      </c>
      <c r="K184" s="230" t="s">
        <v>184</v>
      </c>
      <c r="L184" s="45"/>
      <c r="M184" s="235" t="s">
        <v>1</v>
      </c>
      <c r="N184" s="236" t="s">
        <v>41</v>
      </c>
      <c r="O184" s="92"/>
      <c r="P184" s="237">
        <f>O184*H184</f>
        <v>0</v>
      </c>
      <c r="Q184" s="237">
        <v>0.00069999999999999999</v>
      </c>
      <c r="R184" s="237">
        <f>Q184*H184</f>
        <v>0.01176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185</v>
      </c>
      <c r="AT184" s="239" t="s">
        <v>180</v>
      </c>
      <c r="AU184" s="239" t="s">
        <v>85</v>
      </c>
      <c r="AY184" s="18" t="s">
        <v>178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83</v>
      </c>
      <c r="BK184" s="240">
        <f>ROUND(I184*H184,2)</f>
        <v>0</v>
      </c>
      <c r="BL184" s="18" t="s">
        <v>185</v>
      </c>
      <c r="BM184" s="239" t="s">
        <v>560</v>
      </c>
    </row>
    <row r="185" s="2" customFormat="1">
      <c r="A185" s="39"/>
      <c r="B185" s="40"/>
      <c r="C185" s="41"/>
      <c r="D185" s="241" t="s">
        <v>187</v>
      </c>
      <c r="E185" s="41"/>
      <c r="F185" s="242" t="s">
        <v>561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187</v>
      </c>
      <c r="AU185" s="18" t="s">
        <v>85</v>
      </c>
    </row>
    <row r="186" s="13" customFormat="1">
      <c r="A186" s="13"/>
      <c r="B186" s="246"/>
      <c r="C186" s="247"/>
      <c r="D186" s="241" t="s">
        <v>189</v>
      </c>
      <c r="E186" s="248" t="s">
        <v>1</v>
      </c>
      <c r="F186" s="249" t="s">
        <v>538</v>
      </c>
      <c r="G186" s="247"/>
      <c r="H186" s="248" t="s">
        <v>1</v>
      </c>
      <c r="I186" s="250"/>
      <c r="J186" s="247"/>
      <c r="K186" s="247"/>
      <c r="L186" s="251"/>
      <c r="M186" s="252"/>
      <c r="N186" s="253"/>
      <c r="O186" s="253"/>
      <c r="P186" s="253"/>
      <c r="Q186" s="253"/>
      <c r="R186" s="253"/>
      <c r="S186" s="253"/>
      <c r="T186" s="25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5" t="s">
        <v>189</v>
      </c>
      <c r="AU186" s="255" t="s">
        <v>85</v>
      </c>
      <c r="AV186" s="13" t="s">
        <v>83</v>
      </c>
      <c r="AW186" s="13" t="s">
        <v>33</v>
      </c>
      <c r="AX186" s="13" t="s">
        <v>76</v>
      </c>
      <c r="AY186" s="255" t="s">
        <v>178</v>
      </c>
    </row>
    <row r="187" s="13" customFormat="1">
      <c r="A187" s="13"/>
      <c r="B187" s="246"/>
      <c r="C187" s="247"/>
      <c r="D187" s="241" t="s">
        <v>189</v>
      </c>
      <c r="E187" s="248" t="s">
        <v>1</v>
      </c>
      <c r="F187" s="249" t="s">
        <v>562</v>
      </c>
      <c r="G187" s="247"/>
      <c r="H187" s="248" t="s">
        <v>1</v>
      </c>
      <c r="I187" s="250"/>
      <c r="J187" s="247"/>
      <c r="K187" s="247"/>
      <c r="L187" s="251"/>
      <c r="M187" s="252"/>
      <c r="N187" s="253"/>
      <c r="O187" s="253"/>
      <c r="P187" s="253"/>
      <c r="Q187" s="253"/>
      <c r="R187" s="253"/>
      <c r="S187" s="253"/>
      <c r="T187" s="25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5" t="s">
        <v>189</v>
      </c>
      <c r="AU187" s="255" t="s">
        <v>85</v>
      </c>
      <c r="AV187" s="13" t="s">
        <v>83</v>
      </c>
      <c r="AW187" s="13" t="s">
        <v>33</v>
      </c>
      <c r="AX187" s="13" t="s">
        <v>76</v>
      </c>
      <c r="AY187" s="255" t="s">
        <v>178</v>
      </c>
    </row>
    <row r="188" s="14" customFormat="1">
      <c r="A188" s="14"/>
      <c r="B188" s="256"/>
      <c r="C188" s="257"/>
      <c r="D188" s="241" t="s">
        <v>189</v>
      </c>
      <c r="E188" s="258" t="s">
        <v>1</v>
      </c>
      <c r="F188" s="259" t="s">
        <v>563</v>
      </c>
      <c r="G188" s="257"/>
      <c r="H188" s="260">
        <v>16.800000000000001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6" t="s">
        <v>189</v>
      </c>
      <c r="AU188" s="266" t="s">
        <v>85</v>
      </c>
      <c r="AV188" s="14" t="s">
        <v>85</v>
      </c>
      <c r="AW188" s="14" t="s">
        <v>33</v>
      </c>
      <c r="AX188" s="14" t="s">
        <v>76</v>
      </c>
      <c r="AY188" s="266" t="s">
        <v>178</v>
      </c>
    </row>
    <row r="189" s="15" customFormat="1">
      <c r="A189" s="15"/>
      <c r="B189" s="267"/>
      <c r="C189" s="268"/>
      <c r="D189" s="241" t="s">
        <v>189</v>
      </c>
      <c r="E189" s="269" t="s">
        <v>1</v>
      </c>
      <c r="F189" s="270" t="s">
        <v>193</v>
      </c>
      <c r="G189" s="268"/>
      <c r="H189" s="271">
        <v>16.800000000000001</v>
      </c>
      <c r="I189" s="272"/>
      <c r="J189" s="268"/>
      <c r="K189" s="268"/>
      <c r="L189" s="273"/>
      <c r="M189" s="274"/>
      <c r="N189" s="275"/>
      <c r="O189" s="275"/>
      <c r="P189" s="275"/>
      <c r="Q189" s="275"/>
      <c r="R189" s="275"/>
      <c r="S189" s="275"/>
      <c r="T189" s="276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7" t="s">
        <v>189</v>
      </c>
      <c r="AU189" s="277" t="s">
        <v>85</v>
      </c>
      <c r="AV189" s="15" t="s">
        <v>185</v>
      </c>
      <c r="AW189" s="15" t="s">
        <v>33</v>
      </c>
      <c r="AX189" s="15" t="s">
        <v>83</v>
      </c>
      <c r="AY189" s="277" t="s">
        <v>178</v>
      </c>
    </row>
    <row r="190" s="2" customFormat="1" ht="14.4" customHeight="1">
      <c r="A190" s="39"/>
      <c r="B190" s="40"/>
      <c r="C190" s="228" t="s">
        <v>244</v>
      </c>
      <c r="D190" s="228" t="s">
        <v>180</v>
      </c>
      <c r="E190" s="229" t="s">
        <v>564</v>
      </c>
      <c r="F190" s="230" t="s">
        <v>565</v>
      </c>
      <c r="G190" s="231" t="s">
        <v>268</v>
      </c>
      <c r="H190" s="232">
        <v>16.800000000000001</v>
      </c>
      <c r="I190" s="233"/>
      <c r="J190" s="234">
        <f>ROUND(I190*H190,2)</f>
        <v>0</v>
      </c>
      <c r="K190" s="230" t="s">
        <v>184</v>
      </c>
      <c r="L190" s="45"/>
      <c r="M190" s="235" t="s">
        <v>1</v>
      </c>
      <c r="N190" s="236" t="s">
        <v>41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185</v>
      </c>
      <c r="AT190" s="239" t="s">
        <v>180</v>
      </c>
      <c r="AU190" s="239" t="s">
        <v>85</v>
      </c>
      <c r="AY190" s="18" t="s">
        <v>178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83</v>
      </c>
      <c r="BK190" s="240">
        <f>ROUND(I190*H190,2)</f>
        <v>0</v>
      </c>
      <c r="BL190" s="18" t="s">
        <v>185</v>
      </c>
      <c r="BM190" s="239" t="s">
        <v>566</v>
      </c>
    </row>
    <row r="191" s="2" customFormat="1">
      <c r="A191" s="39"/>
      <c r="B191" s="40"/>
      <c r="C191" s="41"/>
      <c r="D191" s="241" t="s">
        <v>187</v>
      </c>
      <c r="E191" s="41"/>
      <c r="F191" s="242" t="s">
        <v>567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187</v>
      </c>
      <c r="AU191" s="18" t="s">
        <v>85</v>
      </c>
    </row>
    <row r="192" s="13" customFormat="1">
      <c r="A192" s="13"/>
      <c r="B192" s="246"/>
      <c r="C192" s="247"/>
      <c r="D192" s="241" t="s">
        <v>189</v>
      </c>
      <c r="E192" s="248" t="s">
        <v>1</v>
      </c>
      <c r="F192" s="249" t="s">
        <v>538</v>
      </c>
      <c r="G192" s="247"/>
      <c r="H192" s="248" t="s">
        <v>1</v>
      </c>
      <c r="I192" s="250"/>
      <c r="J192" s="247"/>
      <c r="K192" s="247"/>
      <c r="L192" s="251"/>
      <c r="M192" s="252"/>
      <c r="N192" s="253"/>
      <c r="O192" s="253"/>
      <c r="P192" s="253"/>
      <c r="Q192" s="253"/>
      <c r="R192" s="253"/>
      <c r="S192" s="253"/>
      <c r="T192" s="25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5" t="s">
        <v>189</v>
      </c>
      <c r="AU192" s="255" t="s">
        <v>85</v>
      </c>
      <c r="AV192" s="13" t="s">
        <v>83</v>
      </c>
      <c r="AW192" s="13" t="s">
        <v>33</v>
      </c>
      <c r="AX192" s="13" t="s">
        <v>76</v>
      </c>
      <c r="AY192" s="255" t="s">
        <v>178</v>
      </c>
    </row>
    <row r="193" s="13" customFormat="1">
      <c r="A193" s="13"/>
      <c r="B193" s="246"/>
      <c r="C193" s="247"/>
      <c r="D193" s="241" t="s">
        <v>189</v>
      </c>
      <c r="E193" s="248" t="s">
        <v>1</v>
      </c>
      <c r="F193" s="249" t="s">
        <v>568</v>
      </c>
      <c r="G193" s="247"/>
      <c r="H193" s="248" t="s">
        <v>1</v>
      </c>
      <c r="I193" s="250"/>
      <c r="J193" s="247"/>
      <c r="K193" s="247"/>
      <c r="L193" s="251"/>
      <c r="M193" s="252"/>
      <c r="N193" s="253"/>
      <c r="O193" s="253"/>
      <c r="P193" s="253"/>
      <c r="Q193" s="253"/>
      <c r="R193" s="253"/>
      <c r="S193" s="253"/>
      <c r="T193" s="25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5" t="s">
        <v>189</v>
      </c>
      <c r="AU193" s="255" t="s">
        <v>85</v>
      </c>
      <c r="AV193" s="13" t="s">
        <v>83</v>
      </c>
      <c r="AW193" s="13" t="s">
        <v>33</v>
      </c>
      <c r="AX193" s="13" t="s">
        <v>76</v>
      </c>
      <c r="AY193" s="255" t="s">
        <v>178</v>
      </c>
    </row>
    <row r="194" s="14" customFormat="1">
      <c r="A194" s="14"/>
      <c r="B194" s="256"/>
      <c r="C194" s="257"/>
      <c r="D194" s="241" t="s">
        <v>189</v>
      </c>
      <c r="E194" s="258" t="s">
        <v>1</v>
      </c>
      <c r="F194" s="259" t="s">
        <v>563</v>
      </c>
      <c r="G194" s="257"/>
      <c r="H194" s="260">
        <v>16.800000000000001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6" t="s">
        <v>189</v>
      </c>
      <c r="AU194" s="266" t="s">
        <v>85</v>
      </c>
      <c r="AV194" s="14" t="s">
        <v>85</v>
      </c>
      <c r="AW194" s="14" t="s">
        <v>33</v>
      </c>
      <c r="AX194" s="14" t="s">
        <v>76</v>
      </c>
      <c r="AY194" s="266" t="s">
        <v>178</v>
      </c>
    </row>
    <row r="195" s="15" customFormat="1">
      <c r="A195" s="15"/>
      <c r="B195" s="267"/>
      <c r="C195" s="268"/>
      <c r="D195" s="241" t="s">
        <v>189</v>
      </c>
      <c r="E195" s="269" t="s">
        <v>1</v>
      </c>
      <c r="F195" s="270" t="s">
        <v>193</v>
      </c>
      <c r="G195" s="268"/>
      <c r="H195" s="271">
        <v>16.800000000000001</v>
      </c>
      <c r="I195" s="272"/>
      <c r="J195" s="268"/>
      <c r="K195" s="268"/>
      <c r="L195" s="273"/>
      <c r="M195" s="274"/>
      <c r="N195" s="275"/>
      <c r="O195" s="275"/>
      <c r="P195" s="275"/>
      <c r="Q195" s="275"/>
      <c r="R195" s="275"/>
      <c r="S195" s="275"/>
      <c r="T195" s="27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7" t="s">
        <v>189</v>
      </c>
      <c r="AU195" s="277" t="s">
        <v>85</v>
      </c>
      <c r="AV195" s="15" t="s">
        <v>185</v>
      </c>
      <c r="AW195" s="15" t="s">
        <v>33</v>
      </c>
      <c r="AX195" s="15" t="s">
        <v>83</v>
      </c>
      <c r="AY195" s="277" t="s">
        <v>178</v>
      </c>
    </row>
    <row r="196" s="2" customFormat="1" ht="19.8" customHeight="1">
      <c r="A196" s="39"/>
      <c r="B196" s="40"/>
      <c r="C196" s="228" t="s">
        <v>250</v>
      </c>
      <c r="D196" s="228" t="s">
        <v>180</v>
      </c>
      <c r="E196" s="229" t="s">
        <v>569</v>
      </c>
      <c r="F196" s="230" t="s">
        <v>570</v>
      </c>
      <c r="G196" s="231" t="s">
        <v>183</v>
      </c>
      <c r="H196" s="232">
        <v>21.899999999999999</v>
      </c>
      <c r="I196" s="233"/>
      <c r="J196" s="234">
        <f>ROUND(I196*H196,2)</f>
        <v>0</v>
      </c>
      <c r="K196" s="230" t="s">
        <v>184</v>
      </c>
      <c r="L196" s="45"/>
      <c r="M196" s="235" t="s">
        <v>1</v>
      </c>
      <c r="N196" s="236" t="s">
        <v>41</v>
      </c>
      <c r="O196" s="92"/>
      <c r="P196" s="237">
        <f>O196*H196</f>
        <v>0</v>
      </c>
      <c r="Q196" s="237">
        <v>0.00046000000000000001</v>
      </c>
      <c r="R196" s="237">
        <f>Q196*H196</f>
        <v>0.010074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185</v>
      </c>
      <c r="AT196" s="239" t="s">
        <v>180</v>
      </c>
      <c r="AU196" s="239" t="s">
        <v>85</v>
      </c>
      <c r="AY196" s="18" t="s">
        <v>178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83</v>
      </c>
      <c r="BK196" s="240">
        <f>ROUND(I196*H196,2)</f>
        <v>0</v>
      </c>
      <c r="BL196" s="18" t="s">
        <v>185</v>
      </c>
      <c r="BM196" s="239" t="s">
        <v>571</v>
      </c>
    </row>
    <row r="197" s="2" customFormat="1">
      <c r="A197" s="39"/>
      <c r="B197" s="40"/>
      <c r="C197" s="41"/>
      <c r="D197" s="241" t="s">
        <v>187</v>
      </c>
      <c r="E197" s="41"/>
      <c r="F197" s="242" t="s">
        <v>572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187</v>
      </c>
      <c r="AU197" s="18" t="s">
        <v>85</v>
      </c>
    </row>
    <row r="198" s="13" customFormat="1">
      <c r="A198" s="13"/>
      <c r="B198" s="246"/>
      <c r="C198" s="247"/>
      <c r="D198" s="241" t="s">
        <v>189</v>
      </c>
      <c r="E198" s="248" t="s">
        <v>1</v>
      </c>
      <c r="F198" s="249" t="s">
        <v>538</v>
      </c>
      <c r="G198" s="247"/>
      <c r="H198" s="248" t="s">
        <v>1</v>
      </c>
      <c r="I198" s="250"/>
      <c r="J198" s="247"/>
      <c r="K198" s="247"/>
      <c r="L198" s="251"/>
      <c r="M198" s="252"/>
      <c r="N198" s="253"/>
      <c r="O198" s="253"/>
      <c r="P198" s="253"/>
      <c r="Q198" s="253"/>
      <c r="R198" s="253"/>
      <c r="S198" s="253"/>
      <c r="T198" s="25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5" t="s">
        <v>189</v>
      </c>
      <c r="AU198" s="255" t="s">
        <v>85</v>
      </c>
      <c r="AV198" s="13" t="s">
        <v>83</v>
      </c>
      <c r="AW198" s="13" t="s">
        <v>33</v>
      </c>
      <c r="AX198" s="13" t="s">
        <v>76</v>
      </c>
      <c r="AY198" s="255" t="s">
        <v>178</v>
      </c>
    </row>
    <row r="199" s="13" customFormat="1">
      <c r="A199" s="13"/>
      <c r="B199" s="246"/>
      <c r="C199" s="247"/>
      <c r="D199" s="241" t="s">
        <v>189</v>
      </c>
      <c r="E199" s="248" t="s">
        <v>1</v>
      </c>
      <c r="F199" s="249" t="s">
        <v>573</v>
      </c>
      <c r="G199" s="247"/>
      <c r="H199" s="248" t="s">
        <v>1</v>
      </c>
      <c r="I199" s="250"/>
      <c r="J199" s="247"/>
      <c r="K199" s="247"/>
      <c r="L199" s="251"/>
      <c r="M199" s="252"/>
      <c r="N199" s="253"/>
      <c r="O199" s="253"/>
      <c r="P199" s="253"/>
      <c r="Q199" s="253"/>
      <c r="R199" s="253"/>
      <c r="S199" s="253"/>
      <c r="T199" s="25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5" t="s">
        <v>189</v>
      </c>
      <c r="AU199" s="255" t="s">
        <v>85</v>
      </c>
      <c r="AV199" s="13" t="s">
        <v>83</v>
      </c>
      <c r="AW199" s="13" t="s">
        <v>33</v>
      </c>
      <c r="AX199" s="13" t="s">
        <v>76</v>
      </c>
      <c r="AY199" s="255" t="s">
        <v>178</v>
      </c>
    </row>
    <row r="200" s="14" customFormat="1">
      <c r="A200" s="14"/>
      <c r="B200" s="256"/>
      <c r="C200" s="257"/>
      <c r="D200" s="241" t="s">
        <v>189</v>
      </c>
      <c r="E200" s="258" t="s">
        <v>1</v>
      </c>
      <c r="F200" s="259" t="s">
        <v>574</v>
      </c>
      <c r="G200" s="257"/>
      <c r="H200" s="260">
        <v>21.899999999999999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6" t="s">
        <v>189</v>
      </c>
      <c r="AU200" s="266" t="s">
        <v>85</v>
      </c>
      <c r="AV200" s="14" t="s">
        <v>85</v>
      </c>
      <c r="AW200" s="14" t="s">
        <v>33</v>
      </c>
      <c r="AX200" s="14" t="s">
        <v>76</v>
      </c>
      <c r="AY200" s="266" t="s">
        <v>178</v>
      </c>
    </row>
    <row r="201" s="15" customFormat="1">
      <c r="A201" s="15"/>
      <c r="B201" s="267"/>
      <c r="C201" s="268"/>
      <c r="D201" s="241" t="s">
        <v>189</v>
      </c>
      <c r="E201" s="269" t="s">
        <v>1</v>
      </c>
      <c r="F201" s="270" t="s">
        <v>193</v>
      </c>
      <c r="G201" s="268"/>
      <c r="H201" s="271">
        <v>21.899999999999999</v>
      </c>
      <c r="I201" s="272"/>
      <c r="J201" s="268"/>
      <c r="K201" s="268"/>
      <c r="L201" s="273"/>
      <c r="M201" s="274"/>
      <c r="N201" s="275"/>
      <c r="O201" s="275"/>
      <c r="P201" s="275"/>
      <c r="Q201" s="275"/>
      <c r="R201" s="275"/>
      <c r="S201" s="275"/>
      <c r="T201" s="27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7" t="s">
        <v>189</v>
      </c>
      <c r="AU201" s="277" t="s">
        <v>85</v>
      </c>
      <c r="AV201" s="15" t="s">
        <v>185</v>
      </c>
      <c r="AW201" s="15" t="s">
        <v>33</v>
      </c>
      <c r="AX201" s="15" t="s">
        <v>83</v>
      </c>
      <c r="AY201" s="277" t="s">
        <v>178</v>
      </c>
    </row>
    <row r="202" s="2" customFormat="1" ht="19.8" customHeight="1">
      <c r="A202" s="39"/>
      <c r="B202" s="40"/>
      <c r="C202" s="228" t="s">
        <v>258</v>
      </c>
      <c r="D202" s="228" t="s">
        <v>180</v>
      </c>
      <c r="E202" s="229" t="s">
        <v>575</v>
      </c>
      <c r="F202" s="230" t="s">
        <v>576</v>
      </c>
      <c r="G202" s="231" t="s">
        <v>183</v>
      </c>
      <c r="H202" s="232">
        <v>21.899999999999999</v>
      </c>
      <c r="I202" s="233"/>
      <c r="J202" s="234">
        <f>ROUND(I202*H202,2)</f>
        <v>0</v>
      </c>
      <c r="K202" s="230" t="s">
        <v>184</v>
      </c>
      <c r="L202" s="45"/>
      <c r="M202" s="235" t="s">
        <v>1</v>
      </c>
      <c r="N202" s="236" t="s">
        <v>41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185</v>
      </c>
      <c r="AT202" s="239" t="s">
        <v>180</v>
      </c>
      <c r="AU202" s="239" t="s">
        <v>85</v>
      </c>
      <c r="AY202" s="18" t="s">
        <v>178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83</v>
      </c>
      <c r="BK202" s="240">
        <f>ROUND(I202*H202,2)</f>
        <v>0</v>
      </c>
      <c r="BL202" s="18" t="s">
        <v>185</v>
      </c>
      <c r="BM202" s="239" t="s">
        <v>577</v>
      </c>
    </row>
    <row r="203" s="2" customFormat="1">
      <c r="A203" s="39"/>
      <c r="B203" s="40"/>
      <c r="C203" s="41"/>
      <c r="D203" s="241" t="s">
        <v>187</v>
      </c>
      <c r="E203" s="41"/>
      <c r="F203" s="242" t="s">
        <v>578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187</v>
      </c>
      <c r="AU203" s="18" t="s">
        <v>85</v>
      </c>
    </row>
    <row r="204" s="13" customFormat="1">
      <c r="A204" s="13"/>
      <c r="B204" s="246"/>
      <c r="C204" s="247"/>
      <c r="D204" s="241" t="s">
        <v>189</v>
      </c>
      <c r="E204" s="248" t="s">
        <v>1</v>
      </c>
      <c r="F204" s="249" t="s">
        <v>538</v>
      </c>
      <c r="G204" s="247"/>
      <c r="H204" s="248" t="s">
        <v>1</v>
      </c>
      <c r="I204" s="250"/>
      <c r="J204" s="247"/>
      <c r="K204" s="247"/>
      <c r="L204" s="251"/>
      <c r="M204" s="252"/>
      <c r="N204" s="253"/>
      <c r="O204" s="253"/>
      <c r="P204" s="253"/>
      <c r="Q204" s="253"/>
      <c r="R204" s="253"/>
      <c r="S204" s="253"/>
      <c r="T204" s="25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5" t="s">
        <v>189</v>
      </c>
      <c r="AU204" s="255" t="s">
        <v>85</v>
      </c>
      <c r="AV204" s="13" t="s">
        <v>83</v>
      </c>
      <c r="AW204" s="13" t="s">
        <v>33</v>
      </c>
      <c r="AX204" s="13" t="s">
        <v>76</v>
      </c>
      <c r="AY204" s="255" t="s">
        <v>178</v>
      </c>
    </row>
    <row r="205" s="14" customFormat="1">
      <c r="A205" s="14"/>
      <c r="B205" s="256"/>
      <c r="C205" s="257"/>
      <c r="D205" s="241" t="s">
        <v>189</v>
      </c>
      <c r="E205" s="258" t="s">
        <v>1</v>
      </c>
      <c r="F205" s="259" t="s">
        <v>574</v>
      </c>
      <c r="G205" s="257"/>
      <c r="H205" s="260">
        <v>21.899999999999999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6" t="s">
        <v>189</v>
      </c>
      <c r="AU205" s="266" t="s">
        <v>85</v>
      </c>
      <c r="AV205" s="14" t="s">
        <v>85</v>
      </c>
      <c r="AW205" s="14" t="s">
        <v>33</v>
      </c>
      <c r="AX205" s="14" t="s">
        <v>76</v>
      </c>
      <c r="AY205" s="266" t="s">
        <v>178</v>
      </c>
    </row>
    <row r="206" s="15" customFormat="1">
      <c r="A206" s="15"/>
      <c r="B206" s="267"/>
      <c r="C206" s="268"/>
      <c r="D206" s="241" t="s">
        <v>189</v>
      </c>
      <c r="E206" s="269" t="s">
        <v>1</v>
      </c>
      <c r="F206" s="270" t="s">
        <v>193</v>
      </c>
      <c r="G206" s="268"/>
      <c r="H206" s="271">
        <v>21.899999999999999</v>
      </c>
      <c r="I206" s="272"/>
      <c r="J206" s="268"/>
      <c r="K206" s="268"/>
      <c r="L206" s="273"/>
      <c r="M206" s="274"/>
      <c r="N206" s="275"/>
      <c r="O206" s="275"/>
      <c r="P206" s="275"/>
      <c r="Q206" s="275"/>
      <c r="R206" s="275"/>
      <c r="S206" s="275"/>
      <c r="T206" s="27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7" t="s">
        <v>189</v>
      </c>
      <c r="AU206" s="277" t="s">
        <v>85</v>
      </c>
      <c r="AV206" s="15" t="s">
        <v>185</v>
      </c>
      <c r="AW206" s="15" t="s">
        <v>33</v>
      </c>
      <c r="AX206" s="15" t="s">
        <v>83</v>
      </c>
      <c r="AY206" s="277" t="s">
        <v>178</v>
      </c>
    </row>
    <row r="207" s="2" customFormat="1">
      <c r="A207" s="39"/>
      <c r="B207" s="40"/>
      <c r="C207" s="228" t="s">
        <v>265</v>
      </c>
      <c r="D207" s="228" t="s">
        <v>180</v>
      </c>
      <c r="E207" s="229" t="s">
        <v>212</v>
      </c>
      <c r="F207" s="230" t="s">
        <v>213</v>
      </c>
      <c r="G207" s="231" t="s">
        <v>183</v>
      </c>
      <c r="H207" s="232">
        <v>236.054</v>
      </c>
      <c r="I207" s="233"/>
      <c r="J207" s="234">
        <f>ROUND(I207*H207,2)</f>
        <v>0</v>
      </c>
      <c r="K207" s="230" t="s">
        <v>184</v>
      </c>
      <c r="L207" s="45"/>
      <c r="M207" s="235" t="s">
        <v>1</v>
      </c>
      <c r="N207" s="236" t="s">
        <v>41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185</v>
      </c>
      <c r="AT207" s="239" t="s">
        <v>180</v>
      </c>
      <c r="AU207" s="239" t="s">
        <v>85</v>
      </c>
      <c r="AY207" s="18" t="s">
        <v>178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83</v>
      </c>
      <c r="BK207" s="240">
        <f>ROUND(I207*H207,2)</f>
        <v>0</v>
      </c>
      <c r="BL207" s="18" t="s">
        <v>185</v>
      </c>
      <c r="BM207" s="239" t="s">
        <v>579</v>
      </c>
    </row>
    <row r="208" s="2" customFormat="1">
      <c r="A208" s="39"/>
      <c r="B208" s="40"/>
      <c r="C208" s="41"/>
      <c r="D208" s="241" t="s">
        <v>187</v>
      </c>
      <c r="E208" s="41"/>
      <c r="F208" s="242" t="s">
        <v>215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187</v>
      </c>
      <c r="AU208" s="18" t="s">
        <v>85</v>
      </c>
    </row>
    <row r="209" s="13" customFormat="1">
      <c r="A209" s="13"/>
      <c r="B209" s="246"/>
      <c r="C209" s="247"/>
      <c r="D209" s="241" t="s">
        <v>189</v>
      </c>
      <c r="E209" s="248" t="s">
        <v>1</v>
      </c>
      <c r="F209" s="249" t="s">
        <v>538</v>
      </c>
      <c r="G209" s="247"/>
      <c r="H209" s="248" t="s">
        <v>1</v>
      </c>
      <c r="I209" s="250"/>
      <c r="J209" s="247"/>
      <c r="K209" s="247"/>
      <c r="L209" s="251"/>
      <c r="M209" s="252"/>
      <c r="N209" s="253"/>
      <c r="O209" s="253"/>
      <c r="P209" s="253"/>
      <c r="Q209" s="253"/>
      <c r="R209" s="253"/>
      <c r="S209" s="253"/>
      <c r="T209" s="25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5" t="s">
        <v>189</v>
      </c>
      <c r="AU209" s="255" t="s">
        <v>85</v>
      </c>
      <c r="AV209" s="13" t="s">
        <v>83</v>
      </c>
      <c r="AW209" s="13" t="s">
        <v>33</v>
      </c>
      <c r="AX209" s="13" t="s">
        <v>76</v>
      </c>
      <c r="AY209" s="255" t="s">
        <v>178</v>
      </c>
    </row>
    <row r="210" s="13" customFormat="1">
      <c r="A210" s="13"/>
      <c r="B210" s="246"/>
      <c r="C210" s="247"/>
      <c r="D210" s="241" t="s">
        <v>189</v>
      </c>
      <c r="E210" s="248" t="s">
        <v>1</v>
      </c>
      <c r="F210" s="249" t="s">
        <v>216</v>
      </c>
      <c r="G210" s="247"/>
      <c r="H210" s="248" t="s">
        <v>1</v>
      </c>
      <c r="I210" s="250"/>
      <c r="J210" s="247"/>
      <c r="K210" s="247"/>
      <c r="L210" s="251"/>
      <c r="M210" s="252"/>
      <c r="N210" s="253"/>
      <c r="O210" s="253"/>
      <c r="P210" s="253"/>
      <c r="Q210" s="253"/>
      <c r="R210" s="253"/>
      <c r="S210" s="253"/>
      <c r="T210" s="25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5" t="s">
        <v>189</v>
      </c>
      <c r="AU210" s="255" t="s">
        <v>85</v>
      </c>
      <c r="AV210" s="13" t="s">
        <v>83</v>
      </c>
      <c r="AW210" s="13" t="s">
        <v>33</v>
      </c>
      <c r="AX210" s="13" t="s">
        <v>76</v>
      </c>
      <c r="AY210" s="255" t="s">
        <v>178</v>
      </c>
    </row>
    <row r="211" s="14" customFormat="1">
      <c r="A211" s="14"/>
      <c r="B211" s="256"/>
      <c r="C211" s="257"/>
      <c r="D211" s="241" t="s">
        <v>189</v>
      </c>
      <c r="E211" s="258" t="s">
        <v>1</v>
      </c>
      <c r="F211" s="259" t="s">
        <v>580</v>
      </c>
      <c r="G211" s="257"/>
      <c r="H211" s="260">
        <v>165.858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6" t="s">
        <v>189</v>
      </c>
      <c r="AU211" s="266" t="s">
        <v>85</v>
      </c>
      <c r="AV211" s="14" t="s">
        <v>85</v>
      </c>
      <c r="AW211" s="14" t="s">
        <v>33</v>
      </c>
      <c r="AX211" s="14" t="s">
        <v>76</v>
      </c>
      <c r="AY211" s="266" t="s">
        <v>178</v>
      </c>
    </row>
    <row r="212" s="13" customFormat="1">
      <c r="A212" s="13"/>
      <c r="B212" s="246"/>
      <c r="C212" s="247"/>
      <c r="D212" s="241" t="s">
        <v>189</v>
      </c>
      <c r="E212" s="248" t="s">
        <v>1</v>
      </c>
      <c r="F212" s="249" t="s">
        <v>218</v>
      </c>
      <c r="G212" s="247"/>
      <c r="H212" s="248" t="s">
        <v>1</v>
      </c>
      <c r="I212" s="250"/>
      <c r="J212" s="247"/>
      <c r="K212" s="247"/>
      <c r="L212" s="251"/>
      <c r="M212" s="252"/>
      <c r="N212" s="253"/>
      <c r="O212" s="253"/>
      <c r="P212" s="253"/>
      <c r="Q212" s="253"/>
      <c r="R212" s="253"/>
      <c r="S212" s="253"/>
      <c r="T212" s="25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5" t="s">
        <v>189</v>
      </c>
      <c r="AU212" s="255" t="s">
        <v>85</v>
      </c>
      <c r="AV212" s="13" t="s">
        <v>83</v>
      </c>
      <c r="AW212" s="13" t="s">
        <v>33</v>
      </c>
      <c r="AX212" s="13" t="s">
        <v>76</v>
      </c>
      <c r="AY212" s="255" t="s">
        <v>178</v>
      </c>
    </row>
    <row r="213" s="14" customFormat="1">
      <c r="A213" s="14"/>
      <c r="B213" s="256"/>
      <c r="C213" s="257"/>
      <c r="D213" s="241" t="s">
        <v>189</v>
      </c>
      <c r="E213" s="258" t="s">
        <v>1</v>
      </c>
      <c r="F213" s="259" t="s">
        <v>581</v>
      </c>
      <c r="G213" s="257"/>
      <c r="H213" s="260">
        <v>70.195999999999998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6" t="s">
        <v>189</v>
      </c>
      <c r="AU213" s="266" t="s">
        <v>85</v>
      </c>
      <c r="AV213" s="14" t="s">
        <v>85</v>
      </c>
      <c r="AW213" s="14" t="s">
        <v>33</v>
      </c>
      <c r="AX213" s="14" t="s">
        <v>76</v>
      </c>
      <c r="AY213" s="266" t="s">
        <v>178</v>
      </c>
    </row>
    <row r="214" s="15" customFormat="1">
      <c r="A214" s="15"/>
      <c r="B214" s="267"/>
      <c r="C214" s="268"/>
      <c r="D214" s="241" t="s">
        <v>189</v>
      </c>
      <c r="E214" s="269" t="s">
        <v>1</v>
      </c>
      <c r="F214" s="270" t="s">
        <v>193</v>
      </c>
      <c r="G214" s="268"/>
      <c r="H214" s="271">
        <v>236.054</v>
      </c>
      <c r="I214" s="272"/>
      <c r="J214" s="268"/>
      <c r="K214" s="268"/>
      <c r="L214" s="273"/>
      <c r="M214" s="274"/>
      <c r="N214" s="275"/>
      <c r="O214" s="275"/>
      <c r="P214" s="275"/>
      <c r="Q214" s="275"/>
      <c r="R214" s="275"/>
      <c r="S214" s="275"/>
      <c r="T214" s="276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7" t="s">
        <v>189</v>
      </c>
      <c r="AU214" s="277" t="s">
        <v>85</v>
      </c>
      <c r="AV214" s="15" t="s">
        <v>185</v>
      </c>
      <c r="AW214" s="15" t="s">
        <v>33</v>
      </c>
      <c r="AX214" s="15" t="s">
        <v>83</v>
      </c>
      <c r="AY214" s="277" t="s">
        <v>178</v>
      </c>
    </row>
    <row r="215" s="2" customFormat="1">
      <c r="A215" s="39"/>
      <c r="B215" s="40"/>
      <c r="C215" s="228" t="s">
        <v>275</v>
      </c>
      <c r="D215" s="228" t="s">
        <v>180</v>
      </c>
      <c r="E215" s="229" t="s">
        <v>582</v>
      </c>
      <c r="F215" s="230" t="s">
        <v>583</v>
      </c>
      <c r="G215" s="231" t="s">
        <v>183</v>
      </c>
      <c r="H215" s="232">
        <v>1281.9960000000001</v>
      </c>
      <c r="I215" s="233"/>
      <c r="J215" s="234">
        <f>ROUND(I215*H215,2)</f>
        <v>0</v>
      </c>
      <c r="K215" s="230" t="s">
        <v>184</v>
      </c>
      <c r="L215" s="45"/>
      <c r="M215" s="235" t="s">
        <v>1</v>
      </c>
      <c r="N215" s="236" t="s">
        <v>41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185</v>
      </c>
      <c r="AT215" s="239" t="s">
        <v>180</v>
      </c>
      <c r="AU215" s="239" t="s">
        <v>85</v>
      </c>
      <c r="AY215" s="18" t="s">
        <v>178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83</v>
      </c>
      <c r="BK215" s="240">
        <f>ROUND(I215*H215,2)</f>
        <v>0</v>
      </c>
      <c r="BL215" s="18" t="s">
        <v>185</v>
      </c>
      <c r="BM215" s="239" t="s">
        <v>584</v>
      </c>
    </row>
    <row r="216" s="2" customFormat="1">
      <c r="A216" s="39"/>
      <c r="B216" s="40"/>
      <c r="C216" s="41"/>
      <c r="D216" s="241" t="s">
        <v>187</v>
      </c>
      <c r="E216" s="41"/>
      <c r="F216" s="242" t="s">
        <v>585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187</v>
      </c>
      <c r="AU216" s="18" t="s">
        <v>85</v>
      </c>
    </row>
    <row r="217" s="13" customFormat="1">
      <c r="A217" s="13"/>
      <c r="B217" s="246"/>
      <c r="C217" s="247"/>
      <c r="D217" s="241" t="s">
        <v>189</v>
      </c>
      <c r="E217" s="248" t="s">
        <v>1</v>
      </c>
      <c r="F217" s="249" t="s">
        <v>512</v>
      </c>
      <c r="G217" s="247"/>
      <c r="H217" s="248" t="s">
        <v>1</v>
      </c>
      <c r="I217" s="250"/>
      <c r="J217" s="247"/>
      <c r="K217" s="247"/>
      <c r="L217" s="251"/>
      <c r="M217" s="252"/>
      <c r="N217" s="253"/>
      <c r="O217" s="253"/>
      <c r="P217" s="253"/>
      <c r="Q217" s="253"/>
      <c r="R217" s="253"/>
      <c r="S217" s="253"/>
      <c r="T217" s="25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5" t="s">
        <v>189</v>
      </c>
      <c r="AU217" s="255" t="s">
        <v>85</v>
      </c>
      <c r="AV217" s="13" t="s">
        <v>83</v>
      </c>
      <c r="AW217" s="13" t="s">
        <v>33</v>
      </c>
      <c r="AX217" s="13" t="s">
        <v>76</v>
      </c>
      <c r="AY217" s="255" t="s">
        <v>178</v>
      </c>
    </row>
    <row r="218" s="13" customFormat="1">
      <c r="A218" s="13"/>
      <c r="B218" s="246"/>
      <c r="C218" s="247"/>
      <c r="D218" s="241" t="s">
        <v>189</v>
      </c>
      <c r="E218" s="248" t="s">
        <v>1</v>
      </c>
      <c r="F218" s="249" t="s">
        <v>586</v>
      </c>
      <c r="G218" s="247"/>
      <c r="H218" s="248" t="s">
        <v>1</v>
      </c>
      <c r="I218" s="250"/>
      <c r="J218" s="247"/>
      <c r="K218" s="247"/>
      <c r="L218" s="251"/>
      <c r="M218" s="252"/>
      <c r="N218" s="253"/>
      <c r="O218" s="253"/>
      <c r="P218" s="253"/>
      <c r="Q218" s="253"/>
      <c r="R218" s="253"/>
      <c r="S218" s="253"/>
      <c r="T218" s="25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5" t="s">
        <v>189</v>
      </c>
      <c r="AU218" s="255" t="s">
        <v>85</v>
      </c>
      <c r="AV218" s="13" t="s">
        <v>83</v>
      </c>
      <c r="AW218" s="13" t="s">
        <v>33</v>
      </c>
      <c r="AX218" s="13" t="s">
        <v>76</v>
      </c>
      <c r="AY218" s="255" t="s">
        <v>178</v>
      </c>
    </row>
    <row r="219" s="14" customFormat="1">
      <c r="A219" s="14"/>
      <c r="B219" s="256"/>
      <c r="C219" s="257"/>
      <c r="D219" s="241" t="s">
        <v>189</v>
      </c>
      <c r="E219" s="258" t="s">
        <v>1</v>
      </c>
      <c r="F219" s="259" t="s">
        <v>527</v>
      </c>
      <c r="G219" s="257"/>
      <c r="H219" s="260">
        <v>640.99800000000005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6" t="s">
        <v>189</v>
      </c>
      <c r="AU219" s="266" t="s">
        <v>85</v>
      </c>
      <c r="AV219" s="14" t="s">
        <v>85</v>
      </c>
      <c r="AW219" s="14" t="s">
        <v>33</v>
      </c>
      <c r="AX219" s="14" t="s">
        <v>76</v>
      </c>
      <c r="AY219" s="266" t="s">
        <v>178</v>
      </c>
    </row>
    <row r="220" s="13" customFormat="1">
      <c r="A220" s="13"/>
      <c r="B220" s="246"/>
      <c r="C220" s="247"/>
      <c r="D220" s="241" t="s">
        <v>189</v>
      </c>
      <c r="E220" s="248" t="s">
        <v>1</v>
      </c>
      <c r="F220" s="249" t="s">
        <v>587</v>
      </c>
      <c r="G220" s="247"/>
      <c r="H220" s="248" t="s">
        <v>1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5" t="s">
        <v>189</v>
      </c>
      <c r="AU220" s="255" t="s">
        <v>85</v>
      </c>
      <c r="AV220" s="13" t="s">
        <v>83</v>
      </c>
      <c r="AW220" s="13" t="s">
        <v>33</v>
      </c>
      <c r="AX220" s="13" t="s">
        <v>76</v>
      </c>
      <c r="AY220" s="255" t="s">
        <v>178</v>
      </c>
    </row>
    <row r="221" s="14" customFormat="1">
      <c r="A221" s="14"/>
      <c r="B221" s="256"/>
      <c r="C221" s="257"/>
      <c r="D221" s="241" t="s">
        <v>189</v>
      </c>
      <c r="E221" s="258" t="s">
        <v>1</v>
      </c>
      <c r="F221" s="259" t="s">
        <v>527</v>
      </c>
      <c r="G221" s="257"/>
      <c r="H221" s="260">
        <v>640.99800000000005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6" t="s">
        <v>189</v>
      </c>
      <c r="AU221" s="266" t="s">
        <v>85</v>
      </c>
      <c r="AV221" s="14" t="s">
        <v>85</v>
      </c>
      <c r="AW221" s="14" t="s">
        <v>33</v>
      </c>
      <c r="AX221" s="14" t="s">
        <v>76</v>
      </c>
      <c r="AY221" s="266" t="s">
        <v>178</v>
      </c>
    </row>
    <row r="222" s="15" customFormat="1">
      <c r="A222" s="15"/>
      <c r="B222" s="267"/>
      <c r="C222" s="268"/>
      <c r="D222" s="241" t="s">
        <v>189</v>
      </c>
      <c r="E222" s="269" t="s">
        <v>1</v>
      </c>
      <c r="F222" s="270" t="s">
        <v>193</v>
      </c>
      <c r="G222" s="268"/>
      <c r="H222" s="271">
        <v>1281.9960000000001</v>
      </c>
      <c r="I222" s="272"/>
      <c r="J222" s="268"/>
      <c r="K222" s="268"/>
      <c r="L222" s="273"/>
      <c r="M222" s="274"/>
      <c r="N222" s="275"/>
      <c r="O222" s="275"/>
      <c r="P222" s="275"/>
      <c r="Q222" s="275"/>
      <c r="R222" s="275"/>
      <c r="S222" s="275"/>
      <c r="T222" s="276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7" t="s">
        <v>189</v>
      </c>
      <c r="AU222" s="277" t="s">
        <v>85</v>
      </c>
      <c r="AV222" s="15" t="s">
        <v>185</v>
      </c>
      <c r="AW222" s="15" t="s">
        <v>33</v>
      </c>
      <c r="AX222" s="15" t="s">
        <v>83</v>
      </c>
      <c r="AY222" s="277" t="s">
        <v>178</v>
      </c>
    </row>
    <row r="223" s="2" customFormat="1">
      <c r="A223" s="39"/>
      <c r="B223" s="40"/>
      <c r="C223" s="228" t="s">
        <v>286</v>
      </c>
      <c r="D223" s="228" t="s">
        <v>180</v>
      </c>
      <c r="E223" s="229" t="s">
        <v>588</v>
      </c>
      <c r="F223" s="230" t="s">
        <v>589</v>
      </c>
      <c r="G223" s="231" t="s">
        <v>183</v>
      </c>
      <c r="H223" s="232">
        <v>489.43200000000002</v>
      </c>
      <c r="I223" s="233"/>
      <c r="J223" s="234">
        <f>ROUND(I223*H223,2)</f>
        <v>0</v>
      </c>
      <c r="K223" s="230" t="s">
        <v>184</v>
      </c>
      <c r="L223" s="45"/>
      <c r="M223" s="235" t="s">
        <v>1</v>
      </c>
      <c r="N223" s="236" t="s">
        <v>41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185</v>
      </c>
      <c r="AT223" s="239" t="s">
        <v>180</v>
      </c>
      <c r="AU223" s="239" t="s">
        <v>85</v>
      </c>
      <c r="AY223" s="18" t="s">
        <v>178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83</v>
      </c>
      <c r="BK223" s="240">
        <f>ROUND(I223*H223,2)</f>
        <v>0</v>
      </c>
      <c r="BL223" s="18" t="s">
        <v>185</v>
      </c>
      <c r="BM223" s="239" t="s">
        <v>590</v>
      </c>
    </row>
    <row r="224" s="2" customFormat="1">
      <c r="A224" s="39"/>
      <c r="B224" s="40"/>
      <c r="C224" s="41"/>
      <c r="D224" s="241" t="s">
        <v>187</v>
      </c>
      <c r="E224" s="41"/>
      <c r="F224" s="242" t="s">
        <v>591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187</v>
      </c>
      <c r="AU224" s="18" t="s">
        <v>85</v>
      </c>
    </row>
    <row r="225" s="13" customFormat="1">
      <c r="A225" s="13"/>
      <c r="B225" s="246"/>
      <c r="C225" s="247"/>
      <c r="D225" s="241" t="s">
        <v>189</v>
      </c>
      <c r="E225" s="248" t="s">
        <v>1</v>
      </c>
      <c r="F225" s="249" t="s">
        <v>512</v>
      </c>
      <c r="G225" s="247"/>
      <c r="H225" s="248" t="s">
        <v>1</v>
      </c>
      <c r="I225" s="250"/>
      <c r="J225" s="247"/>
      <c r="K225" s="247"/>
      <c r="L225" s="251"/>
      <c r="M225" s="252"/>
      <c r="N225" s="253"/>
      <c r="O225" s="253"/>
      <c r="P225" s="253"/>
      <c r="Q225" s="253"/>
      <c r="R225" s="253"/>
      <c r="S225" s="253"/>
      <c r="T225" s="25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5" t="s">
        <v>189</v>
      </c>
      <c r="AU225" s="255" t="s">
        <v>85</v>
      </c>
      <c r="AV225" s="13" t="s">
        <v>83</v>
      </c>
      <c r="AW225" s="13" t="s">
        <v>33</v>
      </c>
      <c r="AX225" s="13" t="s">
        <v>76</v>
      </c>
      <c r="AY225" s="255" t="s">
        <v>178</v>
      </c>
    </row>
    <row r="226" s="13" customFormat="1">
      <c r="A226" s="13"/>
      <c r="B226" s="246"/>
      <c r="C226" s="247"/>
      <c r="D226" s="241" t="s">
        <v>189</v>
      </c>
      <c r="E226" s="248" t="s">
        <v>1</v>
      </c>
      <c r="F226" s="249" t="s">
        <v>592</v>
      </c>
      <c r="G226" s="247"/>
      <c r="H226" s="248" t="s">
        <v>1</v>
      </c>
      <c r="I226" s="250"/>
      <c r="J226" s="247"/>
      <c r="K226" s="247"/>
      <c r="L226" s="251"/>
      <c r="M226" s="252"/>
      <c r="N226" s="253"/>
      <c r="O226" s="253"/>
      <c r="P226" s="253"/>
      <c r="Q226" s="253"/>
      <c r="R226" s="253"/>
      <c r="S226" s="253"/>
      <c r="T226" s="25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5" t="s">
        <v>189</v>
      </c>
      <c r="AU226" s="255" t="s">
        <v>85</v>
      </c>
      <c r="AV226" s="13" t="s">
        <v>83</v>
      </c>
      <c r="AW226" s="13" t="s">
        <v>33</v>
      </c>
      <c r="AX226" s="13" t="s">
        <v>76</v>
      </c>
      <c r="AY226" s="255" t="s">
        <v>178</v>
      </c>
    </row>
    <row r="227" s="14" customFormat="1">
      <c r="A227" s="14"/>
      <c r="B227" s="256"/>
      <c r="C227" s="257"/>
      <c r="D227" s="241" t="s">
        <v>189</v>
      </c>
      <c r="E227" s="258" t="s">
        <v>1</v>
      </c>
      <c r="F227" s="259" t="s">
        <v>593</v>
      </c>
      <c r="G227" s="257"/>
      <c r="H227" s="260">
        <v>489.43200000000002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6" t="s">
        <v>189</v>
      </c>
      <c r="AU227" s="266" t="s">
        <v>85</v>
      </c>
      <c r="AV227" s="14" t="s">
        <v>85</v>
      </c>
      <c r="AW227" s="14" t="s">
        <v>33</v>
      </c>
      <c r="AX227" s="14" t="s">
        <v>76</v>
      </c>
      <c r="AY227" s="266" t="s">
        <v>178</v>
      </c>
    </row>
    <row r="228" s="15" customFormat="1">
      <c r="A228" s="15"/>
      <c r="B228" s="267"/>
      <c r="C228" s="268"/>
      <c r="D228" s="241" t="s">
        <v>189</v>
      </c>
      <c r="E228" s="269" t="s">
        <v>1</v>
      </c>
      <c r="F228" s="270" t="s">
        <v>193</v>
      </c>
      <c r="G228" s="268"/>
      <c r="H228" s="271">
        <v>489.43200000000002</v>
      </c>
      <c r="I228" s="272"/>
      <c r="J228" s="268"/>
      <c r="K228" s="268"/>
      <c r="L228" s="273"/>
      <c r="M228" s="274"/>
      <c r="N228" s="275"/>
      <c r="O228" s="275"/>
      <c r="P228" s="275"/>
      <c r="Q228" s="275"/>
      <c r="R228" s="275"/>
      <c r="S228" s="275"/>
      <c r="T228" s="27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7" t="s">
        <v>189</v>
      </c>
      <c r="AU228" s="277" t="s">
        <v>85</v>
      </c>
      <c r="AV228" s="15" t="s">
        <v>185</v>
      </c>
      <c r="AW228" s="15" t="s">
        <v>33</v>
      </c>
      <c r="AX228" s="15" t="s">
        <v>83</v>
      </c>
      <c r="AY228" s="277" t="s">
        <v>178</v>
      </c>
    </row>
    <row r="229" s="2" customFormat="1" ht="30" customHeight="1">
      <c r="A229" s="39"/>
      <c r="B229" s="40"/>
      <c r="C229" s="228" t="s">
        <v>292</v>
      </c>
      <c r="D229" s="228" t="s">
        <v>180</v>
      </c>
      <c r="E229" s="229" t="s">
        <v>221</v>
      </c>
      <c r="F229" s="230" t="s">
        <v>222</v>
      </c>
      <c r="G229" s="231" t="s">
        <v>183</v>
      </c>
      <c r="H229" s="232">
        <v>5025.8280000000004</v>
      </c>
      <c r="I229" s="233"/>
      <c r="J229" s="234">
        <f>ROUND(I229*H229,2)</f>
        <v>0</v>
      </c>
      <c r="K229" s="230" t="s">
        <v>184</v>
      </c>
      <c r="L229" s="45"/>
      <c r="M229" s="235" t="s">
        <v>1</v>
      </c>
      <c r="N229" s="236" t="s">
        <v>41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185</v>
      </c>
      <c r="AT229" s="239" t="s">
        <v>180</v>
      </c>
      <c r="AU229" s="239" t="s">
        <v>85</v>
      </c>
      <c r="AY229" s="18" t="s">
        <v>178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83</v>
      </c>
      <c r="BK229" s="240">
        <f>ROUND(I229*H229,2)</f>
        <v>0</v>
      </c>
      <c r="BL229" s="18" t="s">
        <v>185</v>
      </c>
      <c r="BM229" s="239" t="s">
        <v>594</v>
      </c>
    </row>
    <row r="230" s="2" customFormat="1">
      <c r="A230" s="39"/>
      <c r="B230" s="40"/>
      <c r="C230" s="41"/>
      <c r="D230" s="241" t="s">
        <v>187</v>
      </c>
      <c r="E230" s="41"/>
      <c r="F230" s="242" t="s">
        <v>224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187</v>
      </c>
      <c r="AU230" s="18" t="s">
        <v>85</v>
      </c>
    </row>
    <row r="231" s="13" customFormat="1">
      <c r="A231" s="13"/>
      <c r="B231" s="246"/>
      <c r="C231" s="247"/>
      <c r="D231" s="241" t="s">
        <v>189</v>
      </c>
      <c r="E231" s="248" t="s">
        <v>1</v>
      </c>
      <c r="F231" s="249" t="s">
        <v>512</v>
      </c>
      <c r="G231" s="247"/>
      <c r="H231" s="248" t="s">
        <v>1</v>
      </c>
      <c r="I231" s="250"/>
      <c r="J231" s="247"/>
      <c r="K231" s="247"/>
      <c r="L231" s="251"/>
      <c r="M231" s="252"/>
      <c r="N231" s="253"/>
      <c r="O231" s="253"/>
      <c r="P231" s="253"/>
      <c r="Q231" s="253"/>
      <c r="R231" s="253"/>
      <c r="S231" s="253"/>
      <c r="T231" s="25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5" t="s">
        <v>189</v>
      </c>
      <c r="AU231" s="255" t="s">
        <v>85</v>
      </c>
      <c r="AV231" s="13" t="s">
        <v>83</v>
      </c>
      <c r="AW231" s="13" t="s">
        <v>33</v>
      </c>
      <c r="AX231" s="13" t="s">
        <v>76</v>
      </c>
      <c r="AY231" s="255" t="s">
        <v>178</v>
      </c>
    </row>
    <row r="232" s="13" customFormat="1">
      <c r="A232" s="13"/>
      <c r="B232" s="246"/>
      <c r="C232" s="247"/>
      <c r="D232" s="241" t="s">
        <v>189</v>
      </c>
      <c r="E232" s="248" t="s">
        <v>1</v>
      </c>
      <c r="F232" s="249" t="s">
        <v>225</v>
      </c>
      <c r="G232" s="247"/>
      <c r="H232" s="248" t="s">
        <v>1</v>
      </c>
      <c r="I232" s="250"/>
      <c r="J232" s="247"/>
      <c r="K232" s="247"/>
      <c r="L232" s="251"/>
      <c r="M232" s="252"/>
      <c r="N232" s="253"/>
      <c r="O232" s="253"/>
      <c r="P232" s="253"/>
      <c r="Q232" s="253"/>
      <c r="R232" s="253"/>
      <c r="S232" s="253"/>
      <c r="T232" s="25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5" t="s">
        <v>189</v>
      </c>
      <c r="AU232" s="255" t="s">
        <v>85</v>
      </c>
      <c r="AV232" s="13" t="s">
        <v>83</v>
      </c>
      <c r="AW232" s="13" t="s">
        <v>33</v>
      </c>
      <c r="AX232" s="13" t="s">
        <v>76</v>
      </c>
      <c r="AY232" s="255" t="s">
        <v>178</v>
      </c>
    </row>
    <row r="233" s="13" customFormat="1">
      <c r="A233" s="13"/>
      <c r="B233" s="246"/>
      <c r="C233" s="247"/>
      <c r="D233" s="241" t="s">
        <v>189</v>
      </c>
      <c r="E233" s="248" t="s">
        <v>1</v>
      </c>
      <c r="F233" s="249" t="s">
        <v>226</v>
      </c>
      <c r="G233" s="247"/>
      <c r="H233" s="248" t="s">
        <v>1</v>
      </c>
      <c r="I233" s="250"/>
      <c r="J233" s="247"/>
      <c r="K233" s="247"/>
      <c r="L233" s="251"/>
      <c r="M233" s="252"/>
      <c r="N233" s="253"/>
      <c r="O233" s="253"/>
      <c r="P233" s="253"/>
      <c r="Q233" s="253"/>
      <c r="R233" s="253"/>
      <c r="S233" s="253"/>
      <c r="T233" s="25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5" t="s">
        <v>189</v>
      </c>
      <c r="AU233" s="255" t="s">
        <v>85</v>
      </c>
      <c r="AV233" s="13" t="s">
        <v>83</v>
      </c>
      <c r="AW233" s="13" t="s">
        <v>33</v>
      </c>
      <c r="AX233" s="13" t="s">
        <v>76</v>
      </c>
      <c r="AY233" s="255" t="s">
        <v>178</v>
      </c>
    </row>
    <row r="234" s="14" customFormat="1">
      <c r="A234" s="14"/>
      <c r="B234" s="256"/>
      <c r="C234" s="257"/>
      <c r="D234" s="241" t="s">
        <v>189</v>
      </c>
      <c r="E234" s="258" t="s">
        <v>1</v>
      </c>
      <c r="F234" s="259" t="s">
        <v>595</v>
      </c>
      <c r="G234" s="257"/>
      <c r="H234" s="260">
        <v>4930.1660000000002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6" t="s">
        <v>189</v>
      </c>
      <c r="AU234" s="266" t="s">
        <v>85</v>
      </c>
      <c r="AV234" s="14" t="s">
        <v>85</v>
      </c>
      <c r="AW234" s="14" t="s">
        <v>33</v>
      </c>
      <c r="AX234" s="14" t="s">
        <v>76</v>
      </c>
      <c r="AY234" s="266" t="s">
        <v>178</v>
      </c>
    </row>
    <row r="235" s="14" customFormat="1">
      <c r="A235" s="14"/>
      <c r="B235" s="256"/>
      <c r="C235" s="257"/>
      <c r="D235" s="241" t="s">
        <v>189</v>
      </c>
      <c r="E235" s="258" t="s">
        <v>1</v>
      </c>
      <c r="F235" s="259" t="s">
        <v>596</v>
      </c>
      <c r="G235" s="257"/>
      <c r="H235" s="260">
        <v>95.662000000000006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6" t="s">
        <v>189</v>
      </c>
      <c r="AU235" s="266" t="s">
        <v>85</v>
      </c>
      <c r="AV235" s="14" t="s">
        <v>85</v>
      </c>
      <c r="AW235" s="14" t="s">
        <v>33</v>
      </c>
      <c r="AX235" s="14" t="s">
        <v>76</v>
      </c>
      <c r="AY235" s="266" t="s">
        <v>178</v>
      </c>
    </row>
    <row r="236" s="15" customFormat="1">
      <c r="A236" s="15"/>
      <c r="B236" s="267"/>
      <c r="C236" s="268"/>
      <c r="D236" s="241" t="s">
        <v>189</v>
      </c>
      <c r="E236" s="269" t="s">
        <v>1</v>
      </c>
      <c r="F236" s="270" t="s">
        <v>193</v>
      </c>
      <c r="G236" s="268"/>
      <c r="H236" s="271">
        <v>5025.8280000000004</v>
      </c>
      <c r="I236" s="272"/>
      <c r="J236" s="268"/>
      <c r="K236" s="268"/>
      <c r="L236" s="273"/>
      <c r="M236" s="274"/>
      <c r="N236" s="275"/>
      <c r="O236" s="275"/>
      <c r="P236" s="275"/>
      <c r="Q236" s="275"/>
      <c r="R236" s="275"/>
      <c r="S236" s="275"/>
      <c r="T236" s="276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7" t="s">
        <v>189</v>
      </c>
      <c r="AU236" s="277" t="s">
        <v>85</v>
      </c>
      <c r="AV236" s="15" t="s">
        <v>185</v>
      </c>
      <c r="AW236" s="15" t="s">
        <v>33</v>
      </c>
      <c r="AX236" s="15" t="s">
        <v>83</v>
      </c>
      <c r="AY236" s="277" t="s">
        <v>178</v>
      </c>
    </row>
    <row r="237" s="2" customFormat="1">
      <c r="A237" s="39"/>
      <c r="B237" s="40"/>
      <c r="C237" s="228" t="s">
        <v>8</v>
      </c>
      <c r="D237" s="228" t="s">
        <v>180</v>
      </c>
      <c r="E237" s="229" t="s">
        <v>230</v>
      </c>
      <c r="F237" s="230" t="s">
        <v>231</v>
      </c>
      <c r="G237" s="231" t="s">
        <v>183</v>
      </c>
      <c r="H237" s="232">
        <v>25129.139999999999</v>
      </c>
      <c r="I237" s="233"/>
      <c r="J237" s="234">
        <f>ROUND(I237*H237,2)</f>
        <v>0</v>
      </c>
      <c r="K237" s="230" t="s">
        <v>184</v>
      </c>
      <c r="L237" s="45"/>
      <c r="M237" s="235" t="s">
        <v>1</v>
      </c>
      <c r="N237" s="236" t="s">
        <v>41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185</v>
      </c>
      <c r="AT237" s="239" t="s">
        <v>180</v>
      </c>
      <c r="AU237" s="239" t="s">
        <v>85</v>
      </c>
      <c r="AY237" s="18" t="s">
        <v>178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83</v>
      </c>
      <c r="BK237" s="240">
        <f>ROUND(I237*H237,2)</f>
        <v>0</v>
      </c>
      <c r="BL237" s="18" t="s">
        <v>185</v>
      </c>
      <c r="BM237" s="239" t="s">
        <v>597</v>
      </c>
    </row>
    <row r="238" s="2" customFormat="1">
      <c r="A238" s="39"/>
      <c r="B238" s="40"/>
      <c r="C238" s="41"/>
      <c r="D238" s="241" t="s">
        <v>187</v>
      </c>
      <c r="E238" s="41"/>
      <c r="F238" s="242" t="s">
        <v>233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187</v>
      </c>
      <c r="AU238" s="18" t="s">
        <v>85</v>
      </c>
    </row>
    <row r="239" s="13" customFormat="1">
      <c r="A239" s="13"/>
      <c r="B239" s="246"/>
      <c r="C239" s="247"/>
      <c r="D239" s="241" t="s">
        <v>189</v>
      </c>
      <c r="E239" s="248" t="s">
        <v>1</v>
      </c>
      <c r="F239" s="249" t="s">
        <v>512</v>
      </c>
      <c r="G239" s="247"/>
      <c r="H239" s="248" t="s">
        <v>1</v>
      </c>
      <c r="I239" s="250"/>
      <c r="J239" s="247"/>
      <c r="K239" s="247"/>
      <c r="L239" s="251"/>
      <c r="M239" s="252"/>
      <c r="N239" s="253"/>
      <c r="O239" s="253"/>
      <c r="P239" s="253"/>
      <c r="Q239" s="253"/>
      <c r="R239" s="253"/>
      <c r="S239" s="253"/>
      <c r="T239" s="25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5" t="s">
        <v>189</v>
      </c>
      <c r="AU239" s="255" t="s">
        <v>85</v>
      </c>
      <c r="AV239" s="13" t="s">
        <v>83</v>
      </c>
      <c r="AW239" s="13" t="s">
        <v>33</v>
      </c>
      <c r="AX239" s="13" t="s">
        <v>76</v>
      </c>
      <c r="AY239" s="255" t="s">
        <v>178</v>
      </c>
    </row>
    <row r="240" s="13" customFormat="1">
      <c r="A240" s="13"/>
      <c r="B240" s="246"/>
      <c r="C240" s="247"/>
      <c r="D240" s="241" t="s">
        <v>189</v>
      </c>
      <c r="E240" s="248" t="s">
        <v>1</v>
      </c>
      <c r="F240" s="249" t="s">
        <v>225</v>
      </c>
      <c r="G240" s="247"/>
      <c r="H240" s="248" t="s">
        <v>1</v>
      </c>
      <c r="I240" s="250"/>
      <c r="J240" s="247"/>
      <c r="K240" s="247"/>
      <c r="L240" s="251"/>
      <c r="M240" s="252"/>
      <c r="N240" s="253"/>
      <c r="O240" s="253"/>
      <c r="P240" s="253"/>
      <c r="Q240" s="253"/>
      <c r="R240" s="253"/>
      <c r="S240" s="253"/>
      <c r="T240" s="25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5" t="s">
        <v>189</v>
      </c>
      <c r="AU240" s="255" t="s">
        <v>85</v>
      </c>
      <c r="AV240" s="13" t="s">
        <v>83</v>
      </c>
      <c r="AW240" s="13" t="s">
        <v>33</v>
      </c>
      <c r="AX240" s="13" t="s">
        <v>76</v>
      </c>
      <c r="AY240" s="255" t="s">
        <v>178</v>
      </c>
    </row>
    <row r="241" s="14" customFormat="1">
      <c r="A241" s="14"/>
      <c r="B241" s="256"/>
      <c r="C241" s="257"/>
      <c r="D241" s="241" t="s">
        <v>189</v>
      </c>
      <c r="E241" s="258" t="s">
        <v>1</v>
      </c>
      <c r="F241" s="259" t="s">
        <v>598</v>
      </c>
      <c r="G241" s="257"/>
      <c r="H241" s="260">
        <v>25129.139999999999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6" t="s">
        <v>189</v>
      </c>
      <c r="AU241" s="266" t="s">
        <v>85</v>
      </c>
      <c r="AV241" s="14" t="s">
        <v>85</v>
      </c>
      <c r="AW241" s="14" t="s">
        <v>33</v>
      </c>
      <c r="AX241" s="14" t="s">
        <v>76</v>
      </c>
      <c r="AY241" s="266" t="s">
        <v>178</v>
      </c>
    </row>
    <row r="242" s="15" customFormat="1">
      <c r="A242" s="15"/>
      <c r="B242" s="267"/>
      <c r="C242" s="268"/>
      <c r="D242" s="241" t="s">
        <v>189</v>
      </c>
      <c r="E242" s="269" t="s">
        <v>1</v>
      </c>
      <c r="F242" s="270" t="s">
        <v>193</v>
      </c>
      <c r="G242" s="268"/>
      <c r="H242" s="271">
        <v>25129.139999999999</v>
      </c>
      <c r="I242" s="272"/>
      <c r="J242" s="268"/>
      <c r="K242" s="268"/>
      <c r="L242" s="273"/>
      <c r="M242" s="274"/>
      <c r="N242" s="275"/>
      <c r="O242" s="275"/>
      <c r="P242" s="275"/>
      <c r="Q242" s="275"/>
      <c r="R242" s="275"/>
      <c r="S242" s="275"/>
      <c r="T242" s="276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7" t="s">
        <v>189</v>
      </c>
      <c r="AU242" s="277" t="s">
        <v>85</v>
      </c>
      <c r="AV242" s="15" t="s">
        <v>185</v>
      </c>
      <c r="AW242" s="15" t="s">
        <v>33</v>
      </c>
      <c r="AX242" s="15" t="s">
        <v>83</v>
      </c>
      <c r="AY242" s="277" t="s">
        <v>178</v>
      </c>
    </row>
    <row r="243" s="2" customFormat="1">
      <c r="A243" s="39"/>
      <c r="B243" s="40"/>
      <c r="C243" s="228" t="s">
        <v>305</v>
      </c>
      <c r="D243" s="228" t="s">
        <v>180</v>
      </c>
      <c r="E243" s="229" t="s">
        <v>237</v>
      </c>
      <c r="F243" s="230" t="s">
        <v>238</v>
      </c>
      <c r="G243" s="231" t="s">
        <v>183</v>
      </c>
      <c r="H243" s="232">
        <v>1296.288</v>
      </c>
      <c r="I243" s="233"/>
      <c r="J243" s="234">
        <f>ROUND(I243*H243,2)</f>
        <v>0</v>
      </c>
      <c r="K243" s="230" t="s">
        <v>184</v>
      </c>
      <c r="L243" s="45"/>
      <c r="M243" s="235" t="s">
        <v>1</v>
      </c>
      <c r="N243" s="236" t="s">
        <v>41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185</v>
      </c>
      <c r="AT243" s="239" t="s">
        <v>180</v>
      </c>
      <c r="AU243" s="239" t="s">
        <v>85</v>
      </c>
      <c r="AY243" s="18" t="s">
        <v>178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83</v>
      </c>
      <c r="BK243" s="240">
        <f>ROUND(I243*H243,2)</f>
        <v>0</v>
      </c>
      <c r="BL243" s="18" t="s">
        <v>185</v>
      </c>
      <c r="BM243" s="239" t="s">
        <v>599</v>
      </c>
    </row>
    <row r="244" s="2" customFormat="1">
      <c r="A244" s="39"/>
      <c r="B244" s="40"/>
      <c r="C244" s="41"/>
      <c r="D244" s="241" t="s">
        <v>187</v>
      </c>
      <c r="E244" s="41"/>
      <c r="F244" s="242" t="s">
        <v>240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187</v>
      </c>
      <c r="AU244" s="18" t="s">
        <v>85</v>
      </c>
    </row>
    <row r="245" s="13" customFormat="1">
      <c r="A245" s="13"/>
      <c r="B245" s="246"/>
      <c r="C245" s="247"/>
      <c r="D245" s="241" t="s">
        <v>189</v>
      </c>
      <c r="E245" s="248" t="s">
        <v>1</v>
      </c>
      <c r="F245" s="249" t="s">
        <v>600</v>
      </c>
      <c r="G245" s="247"/>
      <c r="H245" s="248" t="s">
        <v>1</v>
      </c>
      <c r="I245" s="250"/>
      <c r="J245" s="247"/>
      <c r="K245" s="247"/>
      <c r="L245" s="251"/>
      <c r="M245" s="252"/>
      <c r="N245" s="253"/>
      <c r="O245" s="253"/>
      <c r="P245" s="253"/>
      <c r="Q245" s="253"/>
      <c r="R245" s="253"/>
      <c r="S245" s="253"/>
      <c r="T245" s="25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5" t="s">
        <v>189</v>
      </c>
      <c r="AU245" s="255" t="s">
        <v>85</v>
      </c>
      <c r="AV245" s="13" t="s">
        <v>83</v>
      </c>
      <c r="AW245" s="13" t="s">
        <v>33</v>
      </c>
      <c r="AX245" s="13" t="s">
        <v>76</v>
      </c>
      <c r="AY245" s="255" t="s">
        <v>178</v>
      </c>
    </row>
    <row r="246" s="13" customFormat="1">
      <c r="A246" s="13"/>
      <c r="B246" s="246"/>
      <c r="C246" s="247"/>
      <c r="D246" s="241" t="s">
        <v>189</v>
      </c>
      <c r="E246" s="248" t="s">
        <v>1</v>
      </c>
      <c r="F246" s="249" t="s">
        <v>601</v>
      </c>
      <c r="G246" s="247"/>
      <c r="H246" s="248" t="s">
        <v>1</v>
      </c>
      <c r="I246" s="250"/>
      <c r="J246" s="247"/>
      <c r="K246" s="247"/>
      <c r="L246" s="251"/>
      <c r="M246" s="252"/>
      <c r="N246" s="253"/>
      <c r="O246" s="253"/>
      <c r="P246" s="253"/>
      <c r="Q246" s="253"/>
      <c r="R246" s="253"/>
      <c r="S246" s="253"/>
      <c r="T246" s="25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5" t="s">
        <v>189</v>
      </c>
      <c r="AU246" s="255" t="s">
        <v>85</v>
      </c>
      <c r="AV246" s="13" t="s">
        <v>83</v>
      </c>
      <c r="AW246" s="13" t="s">
        <v>33</v>
      </c>
      <c r="AX246" s="13" t="s">
        <v>76</v>
      </c>
      <c r="AY246" s="255" t="s">
        <v>178</v>
      </c>
    </row>
    <row r="247" s="14" customFormat="1">
      <c r="A247" s="14"/>
      <c r="B247" s="256"/>
      <c r="C247" s="257"/>
      <c r="D247" s="241" t="s">
        <v>189</v>
      </c>
      <c r="E247" s="258" t="s">
        <v>1</v>
      </c>
      <c r="F247" s="259" t="s">
        <v>602</v>
      </c>
      <c r="G247" s="257"/>
      <c r="H247" s="260">
        <v>640.99800000000005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6" t="s">
        <v>189</v>
      </c>
      <c r="AU247" s="266" t="s">
        <v>85</v>
      </c>
      <c r="AV247" s="14" t="s">
        <v>85</v>
      </c>
      <c r="AW247" s="14" t="s">
        <v>33</v>
      </c>
      <c r="AX247" s="14" t="s">
        <v>76</v>
      </c>
      <c r="AY247" s="266" t="s">
        <v>178</v>
      </c>
    </row>
    <row r="248" s="13" customFormat="1">
      <c r="A248" s="13"/>
      <c r="B248" s="246"/>
      <c r="C248" s="247"/>
      <c r="D248" s="241" t="s">
        <v>189</v>
      </c>
      <c r="E248" s="248" t="s">
        <v>1</v>
      </c>
      <c r="F248" s="249" t="s">
        <v>603</v>
      </c>
      <c r="G248" s="247"/>
      <c r="H248" s="248" t="s">
        <v>1</v>
      </c>
      <c r="I248" s="250"/>
      <c r="J248" s="247"/>
      <c r="K248" s="247"/>
      <c r="L248" s="251"/>
      <c r="M248" s="252"/>
      <c r="N248" s="253"/>
      <c r="O248" s="253"/>
      <c r="P248" s="253"/>
      <c r="Q248" s="253"/>
      <c r="R248" s="253"/>
      <c r="S248" s="253"/>
      <c r="T248" s="25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5" t="s">
        <v>189</v>
      </c>
      <c r="AU248" s="255" t="s">
        <v>85</v>
      </c>
      <c r="AV248" s="13" t="s">
        <v>83</v>
      </c>
      <c r="AW248" s="13" t="s">
        <v>33</v>
      </c>
      <c r="AX248" s="13" t="s">
        <v>76</v>
      </c>
      <c r="AY248" s="255" t="s">
        <v>178</v>
      </c>
    </row>
    <row r="249" s="14" customFormat="1">
      <c r="A249" s="14"/>
      <c r="B249" s="256"/>
      <c r="C249" s="257"/>
      <c r="D249" s="241" t="s">
        <v>189</v>
      </c>
      <c r="E249" s="258" t="s">
        <v>1</v>
      </c>
      <c r="F249" s="259" t="s">
        <v>593</v>
      </c>
      <c r="G249" s="257"/>
      <c r="H249" s="260">
        <v>489.43200000000002</v>
      </c>
      <c r="I249" s="261"/>
      <c r="J249" s="257"/>
      <c r="K249" s="257"/>
      <c r="L249" s="262"/>
      <c r="M249" s="263"/>
      <c r="N249" s="264"/>
      <c r="O249" s="264"/>
      <c r="P249" s="264"/>
      <c r="Q249" s="264"/>
      <c r="R249" s="264"/>
      <c r="S249" s="264"/>
      <c r="T249" s="26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6" t="s">
        <v>189</v>
      </c>
      <c r="AU249" s="266" t="s">
        <v>85</v>
      </c>
      <c r="AV249" s="14" t="s">
        <v>85</v>
      </c>
      <c r="AW249" s="14" t="s">
        <v>33</v>
      </c>
      <c r="AX249" s="14" t="s">
        <v>76</v>
      </c>
      <c r="AY249" s="266" t="s">
        <v>178</v>
      </c>
    </row>
    <row r="250" s="13" customFormat="1">
      <c r="A250" s="13"/>
      <c r="B250" s="246"/>
      <c r="C250" s="247"/>
      <c r="D250" s="241" t="s">
        <v>189</v>
      </c>
      <c r="E250" s="248" t="s">
        <v>1</v>
      </c>
      <c r="F250" s="249" t="s">
        <v>604</v>
      </c>
      <c r="G250" s="247"/>
      <c r="H250" s="248" t="s">
        <v>1</v>
      </c>
      <c r="I250" s="250"/>
      <c r="J250" s="247"/>
      <c r="K250" s="247"/>
      <c r="L250" s="251"/>
      <c r="M250" s="252"/>
      <c r="N250" s="253"/>
      <c r="O250" s="253"/>
      <c r="P250" s="253"/>
      <c r="Q250" s="253"/>
      <c r="R250" s="253"/>
      <c r="S250" s="253"/>
      <c r="T250" s="25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5" t="s">
        <v>189</v>
      </c>
      <c r="AU250" s="255" t="s">
        <v>85</v>
      </c>
      <c r="AV250" s="13" t="s">
        <v>83</v>
      </c>
      <c r="AW250" s="13" t="s">
        <v>33</v>
      </c>
      <c r="AX250" s="13" t="s">
        <v>76</v>
      </c>
      <c r="AY250" s="255" t="s">
        <v>178</v>
      </c>
    </row>
    <row r="251" s="14" customFormat="1">
      <c r="A251" s="14"/>
      <c r="B251" s="256"/>
      <c r="C251" s="257"/>
      <c r="D251" s="241" t="s">
        <v>189</v>
      </c>
      <c r="E251" s="258" t="s">
        <v>1</v>
      </c>
      <c r="F251" s="259" t="s">
        <v>581</v>
      </c>
      <c r="G251" s="257"/>
      <c r="H251" s="260">
        <v>70.195999999999998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6" t="s">
        <v>189</v>
      </c>
      <c r="AU251" s="266" t="s">
        <v>85</v>
      </c>
      <c r="AV251" s="14" t="s">
        <v>85</v>
      </c>
      <c r="AW251" s="14" t="s">
        <v>33</v>
      </c>
      <c r="AX251" s="14" t="s">
        <v>76</v>
      </c>
      <c r="AY251" s="266" t="s">
        <v>178</v>
      </c>
    </row>
    <row r="252" s="13" customFormat="1">
      <c r="A252" s="13"/>
      <c r="B252" s="246"/>
      <c r="C252" s="247"/>
      <c r="D252" s="241" t="s">
        <v>189</v>
      </c>
      <c r="E252" s="248" t="s">
        <v>1</v>
      </c>
      <c r="F252" s="249" t="s">
        <v>242</v>
      </c>
      <c r="G252" s="247"/>
      <c r="H252" s="248" t="s">
        <v>1</v>
      </c>
      <c r="I252" s="250"/>
      <c r="J252" s="247"/>
      <c r="K252" s="247"/>
      <c r="L252" s="251"/>
      <c r="M252" s="252"/>
      <c r="N252" s="253"/>
      <c r="O252" s="253"/>
      <c r="P252" s="253"/>
      <c r="Q252" s="253"/>
      <c r="R252" s="253"/>
      <c r="S252" s="253"/>
      <c r="T252" s="25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5" t="s">
        <v>189</v>
      </c>
      <c r="AU252" s="255" t="s">
        <v>85</v>
      </c>
      <c r="AV252" s="13" t="s">
        <v>83</v>
      </c>
      <c r="AW252" s="13" t="s">
        <v>33</v>
      </c>
      <c r="AX252" s="13" t="s">
        <v>76</v>
      </c>
      <c r="AY252" s="255" t="s">
        <v>178</v>
      </c>
    </row>
    <row r="253" s="14" customFormat="1">
      <c r="A253" s="14"/>
      <c r="B253" s="256"/>
      <c r="C253" s="257"/>
      <c r="D253" s="241" t="s">
        <v>189</v>
      </c>
      <c r="E253" s="258" t="s">
        <v>1</v>
      </c>
      <c r="F253" s="259" t="s">
        <v>605</v>
      </c>
      <c r="G253" s="257"/>
      <c r="H253" s="260">
        <v>95.662000000000006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6" t="s">
        <v>189</v>
      </c>
      <c r="AU253" s="266" t="s">
        <v>85</v>
      </c>
      <c r="AV253" s="14" t="s">
        <v>85</v>
      </c>
      <c r="AW253" s="14" t="s">
        <v>33</v>
      </c>
      <c r="AX253" s="14" t="s">
        <v>76</v>
      </c>
      <c r="AY253" s="266" t="s">
        <v>178</v>
      </c>
    </row>
    <row r="254" s="15" customFormat="1">
      <c r="A254" s="15"/>
      <c r="B254" s="267"/>
      <c r="C254" s="268"/>
      <c r="D254" s="241" t="s">
        <v>189</v>
      </c>
      <c r="E254" s="269" t="s">
        <v>1</v>
      </c>
      <c r="F254" s="270" t="s">
        <v>193</v>
      </c>
      <c r="G254" s="268"/>
      <c r="H254" s="271">
        <v>1296.288</v>
      </c>
      <c r="I254" s="272"/>
      <c r="J254" s="268"/>
      <c r="K254" s="268"/>
      <c r="L254" s="273"/>
      <c r="M254" s="274"/>
      <c r="N254" s="275"/>
      <c r="O254" s="275"/>
      <c r="P254" s="275"/>
      <c r="Q254" s="275"/>
      <c r="R254" s="275"/>
      <c r="S254" s="275"/>
      <c r="T254" s="276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7" t="s">
        <v>189</v>
      </c>
      <c r="AU254" s="277" t="s">
        <v>85</v>
      </c>
      <c r="AV254" s="15" t="s">
        <v>185</v>
      </c>
      <c r="AW254" s="15" t="s">
        <v>33</v>
      </c>
      <c r="AX254" s="15" t="s">
        <v>83</v>
      </c>
      <c r="AY254" s="277" t="s">
        <v>178</v>
      </c>
    </row>
    <row r="255" s="2" customFormat="1" ht="14.4" customHeight="1">
      <c r="A255" s="39"/>
      <c r="B255" s="40"/>
      <c r="C255" s="228" t="s">
        <v>311</v>
      </c>
      <c r="D255" s="228" t="s">
        <v>180</v>
      </c>
      <c r="E255" s="229" t="s">
        <v>245</v>
      </c>
      <c r="F255" s="230" t="s">
        <v>246</v>
      </c>
      <c r="G255" s="231" t="s">
        <v>183</v>
      </c>
      <c r="H255" s="232">
        <v>806.85599999999999</v>
      </c>
      <c r="I255" s="233"/>
      <c r="J255" s="234">
        <f>ROUND(I255*H255,2)</f>
        <v>0</v>
      </c>
      <c r="K255" s="230" t="s">
        <v>184</v>
      </c>
      <c r="L255" s="45"/>
      <c r="M255" s="235" t="s">
        <v>1</v>
      </c>
      <c r="N255" s="236" t="s">
        <v>41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185</v>
      </c>
      <c r="AT255" s="239" t="s">
        <v>180</v>
      </c>
      <c r="AU255" s="239" t="s">
        <v>85</v>
      </c>
      <c r="AY255" s="18" t="s">
        <v>178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83</v>
      </c>
      <c r="BK255" s="240">
        <f>ROUND(I255*H255,2)</f>
        <v>0</v>
      </c>
      <c r="BL255" s="18" t="s">
        <v>185</v>
      </c>
      <c r="BM255" s="239" t="s">
        <v>606</v>
      </c>
    </row>
    <row r="256" s="2" customFormat="1">
      <c r="A256" s="39"/>
      <c r="B256" s="40"/>
      <c r="C256" s="41"/>
      <c r="D256" s="241" t="s">
        <v>187</v>
      </c>
      <c r="E256" s="41"/>
      <c r="F256" s="242" t="s">
        <v>246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187</v>
      </c>
      <c r="AU256" s="18" t="s">
        <v>85</v>
      </c>
    </row>
    <row r="257" s="13" customFormat="1">
      <c r="A257" s="13"/>
      <c r="B257" s="246"/>
      <c r="C257" s="247"/>
      <c r="D257" s="241" t="s">
        <v>189</v>
      </c>
      <c r="E257" s="248" t="s">
        <v>1</v>
      </c>
      <c r="F257" s="249" t="s">
        <v>512</v>
      </c>
      <c r="G257" s="247"/>
      <c r="H257" s="248" t="s">
        <v>1</v>
      </c>
      <c r="I257" s="250"/>
      <c r="J257" s="247"/>
      <c r="K257" s="247"/>
      <c r="L257" s="251"/>
      <c r="M257" s="252"/>
      <c r="N257" s="253"/>
      <c r="O257" s="253"/>
      <c r="P257" s="253"/>
      <c r="Q257" s="253"/>
      <c r="R257" s="253"/>
      <c r="S257" s="253"/>
      <c r="T257" s="25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5" t="s">
        <v>189</v>
      </c>
      <c r="AU257" s="255" t="s">
        <v>85</v>
      </c>
      <c r="AV257" s="13" t="s">
        <v>83</v>
      </c>
      <c r="AW257" s="13" t="s">
        <v>33</v>
      </c>
      <c r="AX257" s="13" t="s">
        <v>76</v>
      </c>
      <c r="AY257" s="255" t="s">
        <v>178</v>
      </c>
    </row>
    <row r="258" s="13" customFormat="1">
      <c r="A258" s="13"/>
      <c r="B258" s="246"/>
      <c r="C258" s="247"/>
      <c r="D258" s="241" t="s">
        <v>189</v>
      </c>
      <c r="E258" s="248" t="s">
        <v>1</v>
      </c>
      <c r="F258" s="249" t="s">
        <v>586</v>
      </c>
      <c r="G258" s="247"/>
      <c r="H258" s="248" t="s">
        <v>1</v>
      </c>
      <c r="I258" s="250"/>
      <c r="J258" s="247"/>
      <c r="K258" s="247"/>
      <c r="L258" s="251"/>
      <c r="M258" s="252"/>
      <c r="N258" s="253"/>
      <c r="O258" s="253"/>
      <c r="P258" s="253"/>
      <c r="Q258" s="253"/>
      <c r="R258" s="253"/>
      <c r="S258" s="253"/>
      <c r="T258" s="25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5" t="s">
        <v>189</v>
      </c>
      <c r="AU258" s="255" t="s">
        <v>85</v>
      </c>
      <c r="AV258" s="13" t="s">
        <v>83</v>
      </c>
      <c r="AW258" s="13" t="s">
        <v>33</v>
      </c>
      <c r="AX258" s="13" t="s">
        <v>76</v>
      </c>
      <c r="AY258" s="255" t="s">
        <v>178</v>
      </c>
    </row>
    <row r="259" s="14" customFormat="1">
      <c r="A259" s="14"/>
      <c r="B259" s="256"/>
      <c r="C259" s="257"/>
      <c r="D259" s="241" t="s">
        <v>189</v>
      </c>
      <c r="E259" s="258" t="s">
        <v>1</v>
      </c>
      <c r="F259" s="259" t="s">
        <v>527</v>
      </c>
      <c r="G259" s="257"/>
      <c r="H259" s="260">
        <v>640.99800000000005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6" t="s">
        <v>189</v>
      </c>
      <c r="AU259" s="266" t="s">
        <v>85</v>
      </c>
      <c r="AV259" s="14" t="s">
        <v>85</v>
      </c>
      <c r="AW259" s="14" t="s">
        <v>33</v>
      </c>
      <c r="AX259" s="14" t="s">
        <v>76</v>
      </c>
      <c r="AY259" s="266" t="s">
        <v>178</v>
      </c>
    </row>
    <row r="260" s="13" customFormat="1">
      <c r="A260" s="13"/>
      <c r="B260" s="246"/>
      <c r="C260" s="247"/>
      <c r="D260" s="241" t="s">
        <v>189</v>
      </c>
      <c r="E260" s="248" t="s">
        <v>1</v>
      </c>
      <c r="F260" s="249" t="s">
        <v>607</v>
      </c>
      <c r="G260" s="247"/>
      <c r="H260" s="248" t="s">
        <v>1</v>
      </c>
      <c r="I260" s="250"/>
      <c r="J260" s="247"/>
      <c r="K260" s="247"/>
      <c r="L260" s="251"/>
      <c r="M260" s="252"/>
      <c r="N260" s="253"/>
      <c r="O260" s="253"/>
      <c r="P260" s="253"/>
      <c r="Q260" s="253"/>
      <c r="R260" s="253"/>
      <c r="S260" s="253"/>
      <c r="T260" s="25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5" t="s">
        <v>189</v>
      </c>
      <c r="AU260" s="255" t="s">
        <v>85</v>
      </c>
      <c r="AV260" s="13" t="s">
        <v>83</v>
      </c>
      <c r="AW260" s="13" t="s">
        <v>33</v>
      </c>
      <c r="AX260" s="13" t="s">
        <v>76</v>
      </c>
      <c r="AY260" s="255" t="s">
        <v>178</v>
      </c>
    </row>
    <row r="261" s="14" customFormat="1">
      <c r="A261" s="14"/>
      <c r="B261" s="256"/>
      <c r="C261" s="257"/>
      <c r="D261" s="241" t="s">
        <v>189</v>
      </c>
      <c r="E261" s="258" t="s">
        <v>1</v>
      </c>
      <c r="F261" s="259" t="s">
        <v>608</v>
      </c>
      <c r="G261" s="257"/>
      <c r="H261" s="260">
        <v>165.858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6" t="s">
        <v>189</v>
      </c>
      <c r="AU261" s="266" t="s">
        <v>85</v>
      </c>
      <c r="AV261" s="14" t="s">
        <v>85</v>
      </c>
      <c r="AW261" s="14" t="s">
        <v>33</v>
      </c>
      <c r="AX261" s="14" t="s">
        <v>76</v>
      </c>
      <c r="AY261" s="266" t="s">
        <v>178</v>
      </c>
    </row>
    <row r="262" s="15" customFormat="1">
      <c r="A262" s="15"/>
      <c r="B262" s="267"/>
      <c r="C262" s="268"/>
      <c r="D262" s="241" t="s">
        <v>189</v>
      </c>
      <c r="E262" s="269" t="s">
        <v>1</v>
      </c>
      <c r="F262" s="270" t="s">
        <v>193</v>
      </c>
      <c r="G262" s="268"/>
      <c r="H262" s="271">
        <v>806.85599999999999</v>
      </c>
      <c r="I262" s="272"/>
      <c r="J262" s="268"/>
      <c r="K262" s="268"/>
      <c r="L262" s="273"/>
      <c r="M262" s="274"/>
      <c r="N262" s="275"/>
      <c r="O262" s="275"/>
      <c r="P262" s="275"/>
      <c r="Q262" s="275"/>
      <c r="R262" s="275"/>
      <c r="S262" s="275"/>
      <c r="T262" s="276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7" t="s">
        <v>189</v>
      </c>
      <c r="AU262" s="277" t="s">
        <v>85</v>
      </c>
      <c r="AV262" s="15" t="s">
        <v>185</v>
      </c>
      <c r="AW262" s="15" t="s">
        <v>33</v>
      </c>
      <c r="AX262" s="15" t="s">
        <v>83</v>
      </c>
      <c r="AY262" s="277" t="s">
        <v>178</v>
      </c>
    </row>
    <row r="263" s="2" customFormat="1" ht="30" customHeight="1">
      <c r="A263" s="39"/>
      <c r="B263" s="40"/>
      <c r="C263" s="228" t="s">
        <v>318</v>
      </c>
      <c r="D263" s="228" t="s">
        <v>180</v>
      </c>
      <c r="E263" s="229" t="s">
        <v>251</v>
      </c>
      <c r="F263" s="230" t="s">
        <v>252</v>
      </c>
      <c r="G263" s="231" t="s">
        <v>253</v>
      </c>
      <c r="H263" s="232">
        <v>8543.9079999999994</v>
      </c>
      <c r="I263" s="233"/>
      <c r="J263" s="234">
        <f>ROUND(I263*H263,2)</f>
        <v>0</v>
      </c>
      <c r="K263" s="230" t="s">
        <v>184</v>
      </c>
      <c r="L263" s="45"/>
      <c r="M263" s="235" t="s">
        <v>1</v>
      </c>
      <c r="N263" s="236" t="s">
        <v>41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185</v>
      </c>
      <c r="AT263" s="239" t="s">
        <v>180</v>
      </c>
      <c r="AU263" s="239" t="s">
        <v>85</v>
      </c>
      <c r="AY263" s="18" t="s">
        <v>178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83</v>
      </c>
      <c r="BK263" s="240">
        <f>ROUND(I263*H263,2)</f>
        <v>0</v>
      </c>
      <c r="BL263" s="18" t="s">
        <v>185</v>
      </c>
      <c r="BM263" s="239" t="s">
        <v>609</v>
      </c>
    </row>
    <row r="264" s="2" customFormat="1">
      <c r="A264" s="39"/>
      <c r="B264" s="40"/>
      <c r="C264" s="41"/>
      <c r="D264" s="241" t="s">
        <v>187</v>
      </c>
      <c r="E264" s="41"/>
      <c r="F264" s="242" t="s">
        <v>255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187</v>
      </c>
      <c r="AU264" s="18" t="s">
        <v>85</v>
      </c>
    </row>
    <row r="265" s="13" customFormat="1">
      <c r="A265" s="13"/>
      <c r="B265" s="246"/>
      <c r="C265" s="247"/>
      <c r="D265" s="241" t="s">
        <v>189</v>
      </c>
      <c r="E265" s="248" t="s">
        <v>1</v>
      </c>
      <c r="F265" s="249" t="s">
        <v>512</v>
      </c>
      <c r="G265" s="247"/>
      <c r="H265" s="248" t="s">
        <v>1</v>
      </c>
      <c r="I265" s="250"/>
      <c r="J265" s="247"/>
      <c r="K265" s="247"/>
      <c r="L265" s="251"/>
      <c r="M265" s="252"/>
      <c r="N265" s="253"/>
      <c r="O265" s="253"/>
      <c r="P265" s="253"/>
      <c r="Q265" s="253"/>
      <c r="R265" s="253"/>
      <c r="S265" s="253"/>
      <c r="T265" s="25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5" t="s">
        <v>189</v>
      </c>
      <c r="AU265" s="255" t="s">
        <v>85</v>
      </c>
      <c r="AV265" s="13" t="s">
        <v>83</v>
      </c>
      <c r="AW265" s="13" t="s">
        <v>33</v>
      </c>
      <c r="AX265" s="13" t="s">
        <v>76</v>
      </c>
      <c r="AY265" s="255" t="s">
        <v>178</v>
      </c>
    </row>
    <row r="266" s="13" customFormat="1">
      <c r="A266" s="13"/>
      <c r="B266" s="246"/>
      <c r="C266" s="247"/>
      <c r="D266" s="241" t="s">
        <v>189</v>
      </c>
      <c r="E266" s="248" t="s">
        <v>1</v>
      </c>
      <c r="F266" s="249" t="s">
        <v>256</v>
      </c>
      <c r="G266" s="247"/>
      <c r="H266" s="248" t="s">
        <v>1</v>
      </c>
      <c r="I266" s="250"/>
      <c r="J266" s="247"/>
      <c r="K266" s="247"/>
      <c r="L266" s="251"/>
      <c r="M266" s="252"/>
      <c r="N266" s="253"/>
      <c r="O266" s="253"/>
      <c r="P266" s="253"/>
      <c r="Q266" s="253"/>
      <c r="R266" s="253"/>
      <c r="S266" s="253"/>
      <c r="T266" s="25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5" t="s">
        <v>189</v>
      </c>
      <c r="AU266" s="255" t="s">
        <v>85</v>
      </c>
      <c r="AV266" s="13" t="s">
        <v>83</v>
      </c>
      <c r="AW266" s="13" t="s">
        <v>33</v>
      </c>
      <c r="AX266" s="13" t="s">
        <v>76</v>
      </c>
      <c r="AY266" s="255" t="s">
        <v>178</v>
      </c>
    </row>
    <row r="267" s="14" customFormat="1">
      <c r="A267" s="14"/>
      <c r="B267" s="256"/>
      <c r="C267" s="257"/>
      <c r="D267" s="241" t="s">
        <v>189</v>
      </c>
      <c r="E267" s="258" t="s">
        <v>1</v>
      </c>
      <c r="F267" s="259" t="s">
        <v>610</v>
      </c>
      <c r="G267" s="257"/>
      <c r="H267" s="260">
        <v>8543.9079999999994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6" t="s">
        <v>189</v>
      </c>
      <c r="AU267" s="266" t="s">
        <v>85</v>
      </c>
      <c r="AV267" s="14" t="s">
        <v>85</v>
      </c>
      <c r="AW267" s="14" t="s">
        <v>33</v>
      </c>
      <c r="AX267" s="14" t="s">
        <v>76</v>
      </c>
      <c r="AY267" s="266" t="s">
        <v>178</v>
      </c>
    </row>
    <row r="268" s="15" customFormat="1">
      <c r="A268" s="15"/>
      <c r="B268" s="267"/>
      <c r="C268" s="268"/>
      <c r="D268" s="241" t="s">
        <v>189</v>
      </c>
      <c r="E268" s="269" t="s">
        <v>1</v>
      </c>
      <c r="F268" s="270" t="s">
        <v>193</v>
      </c>
      <c r="G268" s="268"/>
      <c r="H268" s="271">
        <v>8543.9079999999994</v>
      </c>
      <c r="I268" s="272"/>
      <c r="J268" s="268"/>
      <c r="K268" s="268"/>
      <c r="L268" s="273"/>
      <c r="M268" s="274"/>
      <c r="N268" s="275"/>
      <c r="O268" s="275"/>
      <c r="P268" s="275"/>
      <c r="Q268" s="275"/>
      <c r="R268" s="275"/>
      <c r="S268" s="275"/>
      <c r="T268" s="276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7" t="s">
        <v>189</v>
      </c>
      <c r="AU268" s="277" t="s">
        <v>85</v>
      </c>
      <c r="AV268" s="15" t="s">
        <v>185</v>
      </c>
      <c r="AW268" s="15" t="s">
        <v>33</v>
      </c>
      <c r="AX268" s="15" t="s">
        <v>83</v>
      </c>
      <c r="AY268" s="277" t="s">
        <v>178</v>
      </c>
    </row>
    <row r="269" s="2" customFormat="1">
      <c r="A269" s="39"/>
      <c r="B269" s="40"/>
      <c r="C269" s="228" t="s">
        <v>324</v>
      </c>
      <c r="D269" s="228" t="s">
        <v>180</v>
      </c>
      <c r="E269" s="229" t="s">
        <v>259</v>
      </c>
      <c r="F269" s="230" t="s">
        <v>260</v>
      </c>
      <c r="G269" s="231" t="s">
        <v>183</v>
      </c>
      <c r="H269" s="232">
        <v>70.195999999999998</v>
      </c>
      <c r="I269" s="233"/>
      <c r="J269" s="234">
        <f>ROUND(I269*H269,2)</f>
        <v>0</v>
      </c>
      <c r="K269" s="230" t="s">
        <v>184</v>
      </c>
      <c r="L269" s="45"/>
      <c r="M269" s="235" t="s">
        <v>1</v>
      </c>
      <c r="N269" s="236" t="s">
        <v>41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185</v>
      </c>
      <c r="AT269" s="239" t="s">
        <v>180</v>
      </c>
      <c r="AU269" s="239" t="s">
        <v>85</v>
      </c>
      <c r="AY269" s="18" t="s">
        <v>178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83</v>
      </c>
      <c r="BK269" s="240">
        <f>ROUND(I269*H269,2)</f>
        <v>0</v>
      </c>
      <c r="BL269" s="18" t="s">
        <v>185</v>
      </c>
      <c r="BM269" s="239" t="s">
        <v>611</v>
      </c>
    </row>
    <row r="270" s="2" customFormat="1">
      <c r="A270" s="39"/>
      <c r="B270" s="40"/>
      <c r="C270" s="41"/>
      <c r="D270" s="241" t="s">
        <v>187</v>
      </c>
      <c r="E270" s="41"/>
      <c r="F270" s="242" t="s">
        <v>262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187</v>
      </c>
      <c r="AU270" s="18" t="s">
        <v>85</v>
      </c>
    </row>
    <row r="271" s="13" customFormat="1">
      <c r="A271" s="13"/>
      <c r="B271" s="246"/>
      <c r="C271" s="247"/>
      <c r="D271" s="241" t="s">
        <v>189</v>
      </c>
      <c r="E271" s="248" t="s">
        <v>1</v>
      </c>
      <c r="F271" s="249" t="s">
        <v>538</v>
      </c>
      <c r="G271" s="247"/>
      <c r="H271" s="248" t="s">
        <v>1</v>
      </c>
      <c r="I271" s="250"/>
      <c r="J271" s="247"/>
      <c r="K271" s="247"/>
      <c r="L271" s="251"/>
      <c r="M271" s="252"/>
      <c r="N271" s="253"/>
      <c r="O271" s="253"/>
      <c r="P271" s="253"/>
      <c r="Q271" s="253"/>
      <c r="R271" s="253"/>
      <c r="S271" s="253"/>
      <c r="T271" s="25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5" t="s">
        <v>189</v>
      </c>
      <c r="AU271" s="255" t="s">
        <v>85</v>
      </c>
      <c r="AV271" s="13" t="s">
        <v>83</v>
      </c>
      <c r="AW271" s="13" t="s">
        <v>33</v>
      </c>
      <c r="AX271" s="13" t="s">
        <v>76</v>
      </c>
      <c r="AY271" s="255" t="s">
        <v>178</v>
      </c>
    </row>
    <row r="272" s="13" customFormat="1">
      <c r="A272" s="13"/>
      <c r="B272" s="246"/>
      <c r="C272" s="247"/>
      <c r="D272" s="241" t="s">
        <v>189</v>
      </c>
      <c r="E272" s="248" t="s">
        <v>1</v>
      </c>
      <c r="F272" s="249" t="s">
        <v>263</v>
      </c>
      <c r="G272" s="247"/>
      <c r="H272" s="248" t="s">
        <v>1</v>
      </c>
      <c r="I272" s="250"/>
      <c r="J272" s="247"/>
      <c r="K272" s="247"/>
      <c r="L272" s="251"/>
      <c r="M272" s="252"/>
      <c r="N272" s="253"/>
      <c r="O272" s="253"/>
      <c r="P272" s="253"/>
      <c r="Q272" s="253"/>
      <c r="R272" s="253"/>
      <c r="S272" s="253"/>
      <c r="T272" s="25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5" t="s">
        <v>189</v>
      </c>
      <c r="AU272" s="255" t="s">
        <v>85</v>
      </c>
      <c r="AV272" s="13" t="s">
        <v>83</v>
      </c>
      <c r="AW272" s="13" t="s">
        <v>33</v>
      </c>
      <c r="AX272" s="13" t="s">
        <v>76</v>
      </c>
      <c r="AY272" s="255" t="s">
        <v>178</v>
      </c>
    </row>
    <row r="273" s="14" customFormat="1">
      <c r="A273" s="14"/>
      <c r="B273" s="256"/>
      <c r="C273" s="257"/>
      <c r="D273" s="241" t="s">
        <v>189</v>
      </c>
      <c r="E273" s="258" t="s">
        <v>1</v>
      </c>
      <c r="F273" s="259" t="s">
        <v>612</v>
      </c>
      <c r="G273" s="257"/>
      <c r="H273" s="260">
        <v>38.591999999999999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6" t="s">
        <v>189</v>
      </c>
      <c r="AU273" s="266" t="s">
        <v>85</v>
      </c>
      <c r="AV273" s="14" t="s">
        <v>85</v>
      </c>
      <c r="AW273" s="14" t="s">
        <v>33</v>
      </c>
      <c r="AX273" s="14" t="s">
        <v>76</v>
      </c>
      <c r="AY273" s="266" t="s">
        <v>178</v>
      </c>
    </row>
    <row r="274" s="14" customFormat="1">
      <c r="A274" s="14"/>
      <c r="B274" s="256"/>
      <c r="C274" s="257"/>
      <c r="D274" s="241" t="s">
        <v>189</v>
      </c>
      <c r="E274" s="258" t="s">
        <v>1</v>
      </c>
      <c r="F274" s="259" t="s">
        <v>613</v>
      </c>
      <c r="G274" s="257"/>
      <c r="H274" s="260">
        <v>31.603999999999999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6" t="s">
        <v>189</v>
      </c>
      <c r="AU274" s="266" t="s">
        <v>85</v>
      </c>
      <c r="AV274" s="14" t="s">
        <v>85</v>
      </c>
      <c r="AW274" s="14" t="s">
        <v>33</v>
      </c>
      <c r="AX274" s="14" t="s">
        <v>76</v>
      </c>
      <c r="AY274" s="266" t="s">
        <v>178</v>
      </c>
    </row>
    <row r="275" s="15" customFormat="1">
      <c r="A275" s="15"/>
      <c r="B275" s="267"/>
      <c r="C275" s="268"/>
      <c r="D275" s="241" t="s">
        <v>189</v>
      </c>
      <c r="E275" s="269" t="s">
        <v>1</v>
      </c>
      <c r="F275" s="270" t="s">
        <v>193</v>
      </c>
      <c r="G275" s="268"/>
      <c r="H275" s="271">
        <v>70.195999999999998</v>
      </c>
      <c r="I275" s="272"/>
      <c r="J275" s="268"/>
      <c r="K275" s="268"/>
      <c r="L275" s="273"/>
      <c r="M275" s="274"/>
      <c r="N275" s="275"/>
      <c r="O275" s="275"/>
      <c r="P275" s="275"/>
      <c r="Q275" s="275"/>
      <c r="R275" s="275"/>
      <c r="S275" s="275"/>
      <c r="T275" s="27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7" t="s">
        <v>189</v>
      </c>
      <c r="AU275" s="277" t="s">
        <v>85</v>
      </c>
      <c r="AV275" s="15" t="s">
        <v>185</v>
      </c>
      <c r="AW275" s="15" t="s">
        <v>33</v>
      </c>
      <c r="AX275" s="15" t="s">
        <v>83</v>
      </c>
      <c r="AY275" s="277" t="s">
        <v>178</v>
      </c>
    </row>
    <row r="276" s="2" customFormat="1">
      <c r="A276" s="39"/>
      <c r="B276" s="40"/>
      <c r="C276" s="228" t="s">
        <v>331</v>
      </c>
      <c r="D276" s="228" t="s">
        <v>180</v>
      </c>
      <c r="E276" s="229" t="s">
        <v>614</v>
      </c>
      <c r="F276" s="230" t="s">
        <v>615</v>
      </c>
      <c r="G276" s="231" t="s">
        <v>268</v>
      </c>
      <c r="H276" s="232">
        <v>1631.4400000000001</v>
      </c>
      <c r="I276" s="233"/>
      <c r="J276" s="234">
        <f>ROUND(I276*H276,2)</f>
        <v>0</v>
      </c>
      <c r="K276" s="230" t="s">
        <v>184</v>
      </c>
      <c r="L276" s="45"/>
      <c r="M276" s="235" t="s">
        <v>1</v>
      </c>
      <c r="N276" s="236" t="s">
        <v>41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185</v>
      </c>
      <c r="AT276" s="239" t="s">
        <v>180</v>
      </c>
      <c r="AU276" s="239" t="s">
        <v>85</v>
      </c>
      <c r="AY276" s="18" t="s">
        <v>178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83</v>
      </c>
      <c r="BK276" s="240">
        <f>ROUND(I276*H276,2)</f>
        <v>0</v>
      </c>
      <c r="BL276" s="18" t="s">
        <v>185</v>
      </c>
      <c r="BM276" s="239" t="s">
        <v>616</v>
      </c>
    </row>
    <row r="277" s="2" customFormat="1">
      <c r="A277" s="39"/>
      <c r="B277" s="40"/>
      <c r="C277" s="41"/>
      <c r="D277" s="241" t="s">
        <v>187</v>
      </c>
      <c r="E277" s="41"/>
      <c r="F277" s="242" t="s">
        <v>617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187</v>
      </c>
      <c r="AU277" s="18" t="s">
        <v>85</v>
      </c>
    </row>
    <row r="278" s="13" customFormat="1">
      <c r="A278" s="13"/>
      <c r="B278" s="246"/>
      <c r="C278" s="247"/>
      <c r="D278" s="241" t="s">
        <v>189</v>
      </c>
      <c r="E278" s="248" t="s">
        <v>1</v>
      </c>
      <c r="F278" s="249" t="s">
        <v>512</v>
      </c>
      <c r="G278" s="247"/>
      <c r="H278" s="248" t="s">
        <v>1</v>
      </c>
      <c r="I278" s="250"/>
      <c r="J278" s="247"/>
      <c r="K278" s="247"/>
      <c r="L278" s="251"/>
      <c r="M278" s="252"/>
      <c r="N278" s="253"/>
      <c r="O278" s="253"/>
      <c r="P278" s="253"/>
      <c r="Q278" s="253"/>
      <c r="R278" s="253"/>
      <c r="S278" s="253"/>
      <c r="T278" s="25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5" t="s">
        <v>189</v>
      </c>
      <c r="AU278" s="255" t="s">
        <v>85</v>
      </c>
      <c r="AV278" s="13" t="s">
        <v>83</v>
      </c>
      <c r="AW278" s="13" t="s">
        <v>33</v>
      </c>
      <c r="AX278" s="13" t="s">
        <v>76</v>
      </c>
      <c r="AY278" s="255" t="s">
        <v>178</v>
      </c>
    </row>
    <row r="279" s="13" customFormat="1">
      <c r="A279" s="13"/>
      <c r="B279" s="246"/>
      <c r="C279" s="247"/>
      <c r="D279" s="241" t="s">
        <v>189</v>
      </c>
      <c r="E279" s="248" t="s">
        <v>1</v>
      </c>
      <c r="F279" s="249" t="s">
        <v>618</v>
      </c>
      <c r="G279" s="247"/>
      <c r="H279" s="248" t="s">
        <v>1</v>
      </c>
      <c r="I279" s="250"/>
      <c r="J279" s="247"/>
      <c r="K279" s="247"/>
      <c r="L279" s="251"/>
      <c r="M279" s="252"/>
      <c r="N279" s="253"/>
      <c r="O279" s="253"/>
      <c r="P279" s="253"/>
      <c r="Q279" s="253"/>
      <c r="R279" s="253"/>
      <c r="S279" s="253"/>
      <c r="T279" s="25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5" t="s">
        <v>189</v>
      </c>
      <c r="AU279" s="255" t="s">
        <v>85</v>
      </c>
      <c r="AV279" s="13" t="s">
        <v>83</v>
      </c>
      <c r="AW279" s="13" t="s">
        <v>33</v>
      </c>
      <c r="AX279" s="13" t="s">
        <v>76</v>
      </c>
      <c r="AY279" s="255" t="s">
        <v>178</v>
      </c>
    </row>
    <row r="280" s="14" customFormat="1">
      <c r="A280" s="14"/>
      <c r="B280" s="256"/>
      <c r="C280" s="257"/>
      <c r="D280" s="241" t="s">
        <v>189</v>
      </c>
      <c r="E280" s="258" t="s">
        <v>1</v>
      </c>
      <c r="F280" s="259" t="s">
        <v>619</v>
      </c>
      <c r="G280" s="257"/>
      <c r="H280" s="260">
        <v>1631.4400000000001</v>
      </c>
      <c r="I280" s="261"/>
      <c r="J280" s="257"/>
      <c r="K280" s="257"/>
      <c r="L280" s="262"/>
      <c r="M280" s="263"/>
      <c r="N280" s="264"/>
      <c r="O280" s="264"/>
      <c r="P280" s="264"/>
      <c r="Q280" s="264"/>
      <c r="R280" s="264"/>
      <c r="S280" s="264"/>
      <c r="T280" s="26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6" t="s">
        <v>189</v>
      </c>
      <c r="AU280" s="266" t="s">
        <v>85</v>
      </c>
      <c r="AV280" s="14" t="s">
        <v>85</v>
      </c>
      <c r="AW280" s="14" t="s">
        <v>33</v>
      </c>
      <c r="AX280" s="14" t="s">
        <v>76</v>
      </c>
      <c r="AY280" s="266" t="s">
        <v>178</v>
      </c>
    </row>
    <row r="281" s="15" customFormat="1">
      <c r="A281" s="15"/>
      <c r="B281" s="267"/>
      <c r="C281" s="268"/>
      <c r="D281" s="241" t="s">
        <v>189</v>
      </c>
      <c r="E281" s="269" t="s">
        <v>1</v>
      </c>
      <c r="F281" s="270" t="s">
        <v>193</v>
      </c>
      <c r="G281" s="268"/>
      <c r="H281" s="271">
        <v>1631.4400000000001</v>
      </c>
      <c r="I281" s="272"/>
      <c r="J281" s="268"/>
      <c r="K281" s="268"/>
      <c r="L281" s="273"/>
      <c r="M281" s="274"/>
      <c r="N281" s="275"/>
      <c r="O281" s="275"/>
      <c r="P281" s="275"/>
      <c r="Q281" s="275"/>
      <c r="R281" s="275"/>
      <c r="S281" s="275"/>
      <c r="T281" s="276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7" t="s">
        <v>189</v>
      </c>
      <c r="AU281" s="277" t="s">
        <v>85</v>
      </c>
      <c r="AV281" s="15" t="s">
        <v>185</v>
      </c>
      <c r="AW281" s="15" t="s">
        <v>33</v>
      </c>
      <c r="AX281" s="15" t="s">
        <v>83</v>
      </c>
      <c r="AY281" s="277" t="s">
        <v>178</v>
      </c>
    </row>
    <row r="282" s="2" customFormat="1">
      <c r="A282" s="39"/>
      <c r="B282" s="40"/>
      <c r="C282" s="228" t="s">
        <v>7</v>
      </c>
      <c r="D282" s="228" t="s">
        <v>180</v>
      </c>
      <c r="E282" s="229" t="s">
        <v>620</v>
      </c>
      <c r="F282" s="230" t="s">
        <v>621</v>
      </c>
      <c r="G282" s="231" t="s">
        <v>268</v>
      </c>
      <c r="H282" s="232">
        <v>6409.9799999999996</v>
      </c>
      <c r="I282" s="233"/>
      <c r="J282" s="234">
        <f>ROUND(I282*H282,2)</f>
        <v>0</v>
      </c>
      <c r="K282" s="230" t="s">
        <v>184</v>
      </c>
      <c r="L282" s="45"/>
      <c r="M282" s="235" t="s">
        <v>1</v>
      </c>
      <c r="N282" s="236" t="s">
        <v>41</v>
      </c>
      <c r="O282" s="92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185</v>
      </c>
      <c r="AT282" s="239" t="s">
        <v>180</v>
      </c>
      <c r="AU282" s="239" t="s">
        <v>85</v>
      </c>
      <c r="AY282" s="18" t="s">
        <v>178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83</v>
      </c>
      <c r="BK282" s="240">
        <f>ROUND(I282*H282,2)</f>
        <v>0</v>
      </c>
      <c r="BL282" s="18" t="s">
        <v>185</v>
      </c>
      <c r="BM282" s="239" t="s">
        <v>622</v>
      </c>
    </row>
    <row r="283" s="2" customFormat="1">
      <c r="A283" s="39"/>
      <c r="B283" s="40"/>
      <c r="C283" s="41"/>
      <c r="D283" s="241" t="s">
        <v>187</v>
      </c>
      <c r="E283" s="41"/>
      <c r="F283" s="242" t="s">
        <v>623</v>
      </c>
      <c r="G283" s="41"/>
      <c r="H283" s="41"/>
      <c r="I283" s="243"/>
      <c r="J283" s="41"/>
      <c r="K283" s="41"/>
      <c r="L283" s="45"/>
      <c r="M283" s="244"/>
      <c r="N283" s="245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187</v>
      </c>
      <c r="AU283" s="18" t="s">
        <v>85</v>
      </c>
    </row>
    <row r="284" s="13" customFormat="1">
      <c r="A284" s="13"/>
      <c r="B284" s="246"/>
      <c r="C284" s="247"/>
      <c r="D284" s="241" t="s">
        <v>189</v>
      </c>
      <c r="E284" s="248" t="s">
        <v>1</v>
      </c>
      <c r="F284" s="249" t="s">
        <v>624</v>
      </c>
      <c r="G284" s="247"/>
      <c r="H284" s="248" t="s">
        <v>1</v>
      </c>
      <c r="I284" s="250"/>
      <c r="J284" s="247"/>
      <c r="K284" s="247"/>
      <c r="L284" s="251"/>
      <c r="M284" s="252"/>
      <c r="N284" s="253"/>
      <c r="O284" s="253"/>
      <c r="P284" s="253"/>
      <c r="Q284" s="253"/>
      <c r="R284" s="253"/>
      <c r="S284" s="253"/>
      <c r="T284" s="25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5" t="s">
        <v>189</v>
      </c>
      <c r="AU284" s="255" t="s">
        <v>85</v>
      </c>
      <c r="AV284" s="13" t="s">
        <v>83</v>
      </c>
      <c r="AW284" s="13" t="s">
        <v>33</v>
      </c>
      <c r="AX284" s="13" t="s">
        <v>76</v>
      </c>
      <c r="AY284" s="255" t="s">
        <v>178</v>
      </c>
    </row>
    <row r="285" s="13" customFormat="1">
      <c r="A285" s="13"/>
      <c r="B285" s="246"/>
      <c r="C285" s="247"/>
      <c r="D285" s="241" t="s">
        <v>189</v>
      </c>
      <c r="E285" s="248" t="s">
        <v>1</v>
      </c>
      <c r="F285" s="249" t="s">
        <v>625</v>
      </c>
      <c r="G285" s="247"/>
      <c r="H285" s="248" t="s">
        <v>1</v>
      </c>
      <c r="I285" s="250"/>
      <c r="J285" s="247"/>
      <c r="K285" s="247"/>
      <c r="L285" s="251"/>
      <c r="M285" s="252"/>
      <c r="N285" s="253"/>
      <c r="O285" s="253"/>
      <c r="P285" s="253"/>
      <c r="Q285" s="253"/>
      <c r="R285" s="253"/>
      <c r="S285" s="253"/>
      <c r="T285" s="25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5" t="s">
        <v>189</v>
      </c>
      <c r="AU285" s="255" t="s">
        <v>85</v>
      </c>
      <c r="AV285" s="13" t="s">
        <v>83</v>
      </c>
      <c r="AW285" s="13" t="s">
        <v>33</v>
      </c>
      <c r="AX285" s="13" t="s">
        <v>76</v>
      </c>
      <c r="AY285" s="255" t="s">
        <v>178</v>
      </c>
    </row>
    <row r="286" s="14" customFormat="1">
      <c r="A286" s="14"/>
      <c r="B286" s="256"/>
      <c r="C286" s="257"/>
      <c r="D286" s="241" t="s">
        <v>189</v>
      </c>
      <c r="E286" s="258" t="s">
        <v>1</v>
      </c>
      <c r="F286" s="259" t="s">
        <v>626</v>
      </c>
      <c r="G286" s="257"/>
      <c r="H286" s="260">
        <v>6409.9799999999996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6" t="s">
        <v>189</v>
      </c>
      <c r="AU286" s="266" t="s">
        <v>85</v>
      </c>
      <c r="AV286" s="14" t="s">
        <v>85</v>
      </c>
      <c r="AW286" s="14" t="s">
        <v>33</v>
      </c>
      <c r="AX286" s="14" t="s">
        <v>76</v>
      </c>
      <c r="AY286" s="266" t="s">
        <v>178</v>
      </c>
    </row>
    <row r="287" s="15" customFormat="1">
      <c r="A287" s="15"/>
      <c r="B287" s="267"/>
      <c r="C287" s="268"/>
      <c r="D287" s="241" t="s">
        <v>189</v>
      </c>
      <c r="E287" s="269" t="s">
        <v>1</v>
      </c>
      <c r="F287" s="270" t="s">
        <v>193</v>
      </c>
      <c r="G287" s="268"/>
      <c r="H287" s="271">
        <v>6409.9799999999996</v>
      </c>
      <c r="I287" s="272"/>
      <c r="J287" s="268"/>
      <c r="K287" s="268"/>
      <c r="L287" s="273"/>
      <c r="M287" s="274"/>
      <c r="N287" s="275"/>
      <c r="O287" s="275"/>
      <c r="P287" s="275"/>
      <c r="Q287" s="275"/>
      <c r="R287" s="275"/>
      <c r="S287" s="275"/>
      <c r="T287" s="27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7" t="s">
        <v>189</v>
      </c>
      <c r="AU287" s="277" t="s">
        <v>85</v>
      </c>
      <c r="AV287" s="15" t="s">
        <v>185</v>
      </c>
      <c r="AW287" s="15" t="s">
        <v>33</v>
      </c>
      <c r="AX287" s="15" t="s">
        <v>83</v>
      </c>
      <c r="AY287" s="277" t="s">
        <v>178</v>
      </c>
    </row>
    <row r="288" s="2" customFormat="1" ht="14.4" customHeight="1">
      <c r="A288" s="39"/>
      <c r="B288" s="40"/>
      <c r="C288" s="278" t="s">
        <v>347</v>
      </c>
      <c r="D288" s="278" t="s">
        <v>386</v>
      </c>
      <c r="E288" s="279" t="s">
        <v>627</v>
      </c>
      <c r="F288" s="280" t="s">
        <v>628</v>
      </c>
      <c r="G288" s="281" t="s">
        <v>629</v>
      </c>
      <c r="H288" s="282">
        <v>198.06800000000001</v>
      </c>
      <c r="I288" s="283"/>
      <c r="J288" s="284">
        <f>ROUND(I288*H288,2)</f>
        <v>0</v>
      </c>
      <c r="K288" s="280" t="s">
        <v>184</v>
      </c>
      <c r="L288" s="285"/>
      <c r="M288" s="286" t="s">
        <v>1</v>
      </c>
      <c r="N288" s="287" t="s">
        <v>41</v>
      </c>
      <c r="O288" s="92"/>
      <c r="P288" s="237">
        <f>O288*H288</f>
        <v>0</v>
      </c>
      <c r="Q288" s="237">
        <v>0.001</v>
      </c>
      <c r="R288" s="237">
        <f>Q288*H288</f>
        <v>0.19806800000000002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244</v>
      </c>
      <c r="AT288" s="239" t="s">
        <v>386</v>
      </c>
      <c r="AU288" s="239" t="s">
        <v>85</v>
      </c>
      <c r="AY288" s="18" t="s">
        <v>178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83</v>
      </c>
      <c r="BK288" s="240">
        <f>ROUND(I288*H288,2)</f>
        <v>0</v>
      </c>
      <c r="BL288" s="18" t="s">
        <v>185</v>
      </c>
      <c r="BM288" s="239" t="s">
        <v>630</v>
      </c>
    </row>
    <row r="289" s="2" customFormat="1">
      <c r="A289" s="39"/>
      <c r="B289" s="40"/>
      <c r="C289" s="41"/>
      <c r="D289" s="241" t="s">
        <v>187</v>
      </c>
      <c r="E289" s="41"/>
      <c r="F289" s="242" t="s">
        <v>628</v>
      </c>
      <c r="G289" s="41"/>
      <c r="H289" s="41"/>
      <c r="I289" s="243"/>
      <c r="J289" s="41"/>
      <c r="K289" s="41"/>
      <c r="L289" s="45"/>
      <c r="M289" s="244"/>
      <c r="N289" s="245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187</v>
      </c>
      <c r="AU289" s="18" t="s">
        <v>85</v>
      </c>
    </row>
    <row r="290" s="13" customFormat="1">
      <c r="A290" s="13"/>
      <c r="B290" s="246"/>
      <c r="C290" s="247"/>
      <c r="D290" s="241" t="s">
        <v>189</v>
      </c>
      <c r="E290" s="248" t="s">
        <v>1</v>
      </c>
      <c r="F290" s="249" t="s">
        <v>631</v>
      </c>
      <c r="G290" s="247"/>
      <c r="H290" s="248" t="s">
        <v>1</v>
      </c>
      <c r="I290" s="250"/>
      <c r="J290" s="247"/>
      <c r="K290" s="247"/>
      <c r="L290" s="251"/>
      <c r="M290" s="252"/>
      <c r="N290" s="253"/>
      <c r="O290" s="253"/>
      <c r="P290" s="253"/>
      <c r="Q290" s="253"/>
      <c r="R290" s="253"/>
      <c r="S290" s="253"/>
      <c r="T290" s="25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5" t="s">
        <v>189</v>
      </c>
      <c r="AU290" s="255" t="s">
        <v>85</v>
      </c>
      <c r="AV290" s="13" t="s">
        <v>83</v>
      </c>
      <c r="AW290" s="13" t="s">
        <v>33</v>
      </c>
      <c r="AX290" s="13" t="s">
        <v>76</v>
      </c>
      <c r="AY290" s="255" t="s">
        <v>178</v>
      </c>
    </row>
    <row r="291" s="14" customFormat="1">
      <c r="A291" s="14"/>
      <c r="B291" s="256"/>
      <c r="C291" s="257"/>
      <c r="D291" s="241" t="s">
        <v>189</v>
      </c>
      <c r="E291" s="258" t="s">
        <v>1</v>
      </c>
      <c r="F291" s="259" t="s">
        <v>632</v>
      </c>
      <c r="G291" s="257"/>
      <c r="H291" s="260">
        <v>198.06800000000001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6" t="s">
        <v>189</v>
      </c>
      <c r="AU291" s="266" t="s">
        <v>85</v>
      </c>
      <c r="AV291" s="14" t="s">
        <v>85</v>
      </c>
      <c r="AW291" s="14" t="s">
        <v>33</v>
      </c>
      <c r="AX291" s="14" t="s">
        <v>76</v>
      </c>
      <c r="AY291" s="266" t="s">
        <v>178</v>
      </c>
    </row>
    <row r="292" s="15" customFormat="1">
      <c r="A292" s="15"/>
      <c r="B292" s="267"/>
      <c r="C292" s="268"/>
      <c r="D292" s="241" t="s">
        <v>189</v>
      </c>
      <c r="E292" s="269" t="s">
        <v>1</v>
      </c>
      <c r="F292" s="270" t="s">
        <v>193</v>
      </c>
      <c r="G292" s="268"/>
      <c r="H292" s="271">
        <v>198.06800000000001</v>
      </c>
      <c r="I292" s="272"/>
      <c r="J292" s="268"/>
      <c r="K292" s="268"/>
      <c r="L292" s="273"/>
      <c r="M292" s="274"/>
      <c r="N292" s="275"/>
      <c r="O292" s="275"/>
      <c r="P292" s="275"/>
      <c r="Q292" s="275"/>
      <c r="R292" s="275"/>
      <c r="S292" s="275"/>
      <c r="T292" s="276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7" t="s">
        <v>189</v>
      </c>
      <c r="AU292" s="277" t="s">
        <v>85</v>
      </c>
      <c r="AV292" s="15" t="s">
        <v>185</v>
      </c>
      <c r="AW292" s="15" t="s">
        <v>33</v>
      </c>
      <c r="AX292" s="15" t="s">
        <v>83</v>
      </c>
      <c r="AY292" s="277" t="s">
        <v>178</v>
      </c>
    </row>
    <row r="293" s="2" customFormat="1">
      <c r="A293" s="39"/>
      <c r="B293" s="40"/>
      <c r="C293" s="228" t="s">
        <v>354</v>
      </c>
      <c r="D293" s="228" t="s">
        <v>180</v>
      </c>
      <c r="E293" s="229" t="s">
        <v>266</v>
      </c>
      <c r="F293" s="230" t="s">
        <v>267</v>
      </c>
      <c r="G293" s="231" t="s">
        <v>268</v>
      </c>
      <c r="H293" s="232">
        <v>9589.4799999999996</v>
      </c>
      <c r="I293" s="233"/>
      <c r="J293" s="234">
        <f>ROUND(I293*H293,2)</f>
        <v>0</v>
      </c>
      <c r="K293" s="230" t="s">
        <v>184</v>
      </c>
      <c r="L293" s="45"/>
      <c r="M293" s="235" t="s">
        <v>1</v>
      </c>
      <c r="N293" s="236" t="s">
        <v>41</v>
      </c>
      <c r="O293" s="92"/>
      <c r="P293" s="237">
        <f>O293*H293</f>
        <v>0</v>
      </c>
      <c r="Q293" s="237">
        <v>0</v>
      </c>
      <c r="R293" s="237">
        <f>Q293*H293</f>
        <v>0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185</v>
      </c>
      <c r="AT293" s="239" t="s">
        <v>180</v>
      </c>
      <c r="AU293" s="239" t="s">
        <v>85</v>
      </c>
      <c r="AY293" s="18" t="s">
        <v>178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83</v>
      </c>
      <c r="BK293" s="240">
        <f>ROUND(I293*H293,2)</f>
        <v>0</v>
      </c>
      <c r="BL293" s="18" t="s">
        <v>185</v>
      </c>
      <c r="BM293" s="239" t="s">
        <v>633</v>
      </c>
    </row>
    <row r="294" s="2" customFormat="1">
      <c r="A294" s="39"/>
      <c r="B294" s="40"/>
      <c r="C294" s="41"/>
      <c r="D294" s="241" t="s">
        <v>187</v>
      </c>
      <c r="E294" s="41"/>
      <c r="F294" s="242" t="s">
        <v>270</v>
      </c>
      <c r="G294" s="41"/>
      <c r="H294" s="41"/>
      <c r="I294" s="243"/>
      <c r="J294" s="41"/>
      <c r="K294" s="41"/>
      <c r="L294" s="45"/>
      <c r="M294" s="244"/>
      <c r="N294" s="245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187</v>
      </c>
      <c r="AU294" s="18" t="s">
        <v>85</v>
      </c>
    </row>
    <row r="295" s="13" customFormat="1">
      <c r="A295" s="13"/>
      <c r="B295" s="246"/>
      <c r="C295" s="247"/>
      <c r="D295" s="241" t="s">
        <v>189</v>
      </c>
      <c r="E295" s="248" t="s">
        <v>1</v>
      </c>
      <c r="F295" s="249" t="s">
        <v>550</v>
      </c>
      <c r="G295" s="247"/>
      <c r="H295" s="248" t="s">
        <v>1</v>
      </c>
      <c r="I295" s="250"/>
      <c r="J295" s="247"/>
      <c r="K295" s="247"/>
      <c r="L295" s="251"/>
      <c r="M295" s="252"/>
      <c r="N295" s="253"/>
      <c r="O295" s="253"/>
      <c r="P295" s="253"/>
      <c r="Q295" s="253"/>
      <c r="R295" s="253"/>
      <c r="S295" s="253"/>
      <c r="T295" s="25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5" t="s">
        <v>189</v>
      </c>
      <c r="AU295" s="255" t="s">
        <v>85</v>
      </c>
      <c r="AV295" s="13" t="s">
        <v>83</v>
      </c>
      <c r="AW295" s="13" t="s">
        <v>33</v>
      </c>
      <c r="AX295" s="13" t="s">
        <v>76</v>
      </c>
      <c r="AY295" s="255" t="s">
        <v>178</v>
      </c>
    </row>
    <row r="296" s="13" customFormat="1">
      <c r="A296" s="13"/>
      <c r="B296" s="246"/>
      <c r="C296" s="247"/>
      <c r="D296" s="241" t="s">
        <v>189</v>
      </c>
      <c r="E296" s="248" t="s">
        <v>1</v>
      </c>
      <c r="F296" s="249" t="s">
        <v>271</v>
      </c>
      <c r="G296" s="247"/>
      <c r="H296" s="248" t="s">
        <v>1</v>
      </c>
      <c r="I296" s="250"/>
      <c r="J296" s="247"/>
      <c r="K296" s="247"/>
      <c r="L296" s="251"/>
      <c r="M296" s="252"/>
      <c r="N296" s="253"/>
      <c r="O296" s="253"/>
      <c r="P296" s="253"/>
      <c r="Q296" s="253"/>
      <c r="R296" s="253"/>
      <c r="S296" s="253"/>
      <c r="T296" s="25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5" t="s">
        <v>189</v>
      </c>
      <c r="AU296" s="255" t="s">
        <v>85</v>
      </c>
      <c r="AV296" s="13" t="s">
        <v>83</v>
      </c>
      <c r="AW296" s="13" t="s">
        <v>33</v>
      </c>
      <c r="AX296" s="13" t="s">
        <v>76</v>
      </c>
      <c r="AY296" s="255" t="s">
        <v>178</v>
      </c>
    </row>
    <row r="297" s="14" customFormat="1">
      <c r="A297" s="14"/>
      <c r="B297" s="256"/>
      <c r="C297" s="257"/>
      <c r="D297" s="241" t="s">
        <v>189</v>
      </c>
      <c r="E297" s="258" t="s">
        <v>1</v>
      </c>
      <c r="F297" s="259" t="s">
        <v>634</v>
      </c>
      <c r="G297" s="257"/>
      <c r="H297" s="260">
        <v>9528.3199999999997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6" t="s">
        <v>189</v>
      </c>
      <c r="AU297" s="266" t="s">
        <v>85</v>
      </c>
      <c r="AV297" s="14" t="s">
        <v>85</v>
      </c>
      <c r="AW297" s="14" t="s">
        <v>33</v>
      </c>
      <c r="AX297" s="14" t="s">
        <v>76</v>
      </c>
      <c r="AY297" s="266" t="s">
        <v>178</v>
      </c>
    </row>
    <row r="298" s="13" customFormat="1">
      <c r="A298" s="13"/>
      <c r="B298" s="246"/>
      <c r="C298" s="247"/>
      <c r="D298" s="241" t="s">
        <v>189</v>
      </c>
      <c r="E298" s="248" t="s">
        <v>1</v>
      </c>
      <c r="F298" s="249" t="s">
        <v>635</v>
      </c>
      <c r="G298" s="247"/>
      <c r="H298" s="248" t="s">
        <v>1</v>
      </c>
      <c r="I298" s="250"/>
      <c r="J298" s="247"/>
      <c r="K298" s="247"/>
      <c r="L298" s="251"/>
      <c r="M298" s="252"/>
      <c r="N298" s="253"/>
      <c r="O298" s="253"/>
      <c r="P298" s="253"/>
      <c r="Q298" s="253"/>
      <c r="R298" s="253"/>
      <c r="S298" s="253"/>
      <c r="T298" s="25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5" t="s">
        <v>189</v>
      </c>
      <c r="AU298" s="255" t="s">
        <v>85</v>
      </c>
      <c r="AV298" s="13" t="s">
        <v>83</v>
      </c>
      <c r="AW298" s="13" t="s">
        <v>33</v>
      </c>
      <c r="AX298" s="13" t="s">
        <v>76</v>
      </c>
      <c r="AY298" s="255" t="s">
        <v>178</v>
      </c>
    </row>
    <row r="299" s="14" customFormat="1">
      <c r="A299" s="14"/>
      <c r="B299" s="256"/>
      <c r="C299" s="257"/>
      <c r="D299" s="241" t="s">
        <v>189</v>
      </c>
      <c r="E299" s="258" t="s">
        <v>1</v>
      </c>
      <c r="F299" s="259" t="s">
        <v>636</v>
      </c>
      <c r="G299" s="257"/>
      <c r="H299" s="260">
        <v>61.159999999999997</v>
      </c>
      <c r="I299" s="261"/>
      <c r="J299" s="257"/>
      <c r="K299" s="257"/>
      <c r="L299" s="262"/>
      <c r="M299" s="263"/>
      <c r="N299" s="264"/>
      <c r="O299" s="264"/>
      <c r="P299" s="264"/>
      <c r="Q299" s="264"/>
      <c r="R299" s="264"/>
      <c r="S299" s="264"/>
      <c r="T299" s="26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6" t="s">
        <v>189</v>
      </c>
      <c r="AU299" s="266" t="s">
        <v>85</v>
      </c>
      <c r="AV299" s="14" t="s">
        <v>85</v>
      </c>
      <c r="AW299" s="14" t="s">
        <v>33</v>
      </c>
      <c r="AX299" s="14" t="s">
        <v>76</v>
      </c>
      <c r="AY299" s="266" t="s">
        <v>178</v>
      </c>
    </row>
    <row r="300" s="15" customFormat="1">
      <c r="A300" s="15"/>
      <c r="B300" s="267"/>
      <c r="C300" s="268"/>
      <c r="D300" s="241" t="s">
        <v>189</v>
      </c>
      <c r="E300" s="269" t="s">
        <v>1</v>
      </c>
      <c r="F300" s="270" t="s">
        <v>193</v>
      </c>
      <c r="G300" s="268"/>
      <c r="H300" s="271">
        <v>9589.4799999999996</v>
      </c>
      <c r="I300" s="272"/>
      <c r="J300" s="268"/>
      <c r="K300" s="268"/>
      <c r="L300" s="273"/>
      <c r="M300" s="274"/>
      <c r="N300" s="275"/>
      <c r="O300" s="275"/>
      <c r="P300" s="275"/>
      <c r="Q300" s="275"/>
      <c r="R300" s="275"/>
      <c r="S300" s="275"/>
      <c r="T300" s="276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7" t="s">
        <v>189</v>
      </c>
      <c r="AU300" s="277" t="s">
        <v>85</v>
      </c>
      <c r="AV300" s="15" t="s">
        <v>185</v>
      </c>
      <c r="AW300" s="15" t="s">
        <v>33</v>
      </c>
      <c r="AX300" s="15" t="s">
        <v>83</v>
      </c>
      <c r="AY300" s="277" t="s">
        <v>178</v>
      </c>
    </row>
    <row r="301" s="2" customFormat="1">
      <c r="A301" s="39"/>
      <c r="B301" s="40"/>
      <c r="C301" s="228" t="s">
        <v>361</v>
      </c>
      <c r="D301" s="228" t="s">
        <v>180</v>
      </c>
      <c r="E301" s="229" t="s">
        <v>276</v>
      </c>
      <c r="F301" s="230" t="s">
        <v>277</v>
      </c>
      <c r="G301" s="231" t="s">
        <v>268</v>
      </c>
      <c r="H301" s="232">
        <v>6463</v>
      </c>
      <c r="I301" s="233"/>
      <c r="J301" s="234">
        <f>ROUND(I301*H301,2)</f>
        <v>0</v>
      </c>
      <c r="K301" s="230" t="s">
        <v>184</v>
      </c>
      <c r="L301" s="45"/>
      <c r="M301" s="235" t="s">
        <v>1</v>
      </c>
      <c r="N301" s="236" t="s">
        <v>41</v>
      </c>
      <c r="O301" s="92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185</v>
      </c>
      <c r="AT301" s="239" t="s">
        <v>180</v>
      </c>
      <c r="AU301" s="239" t="s">
        <v>85</v>
      </c>
      <c r="AY301" s="18" t="s">
        <v>178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83</v>
      </c>
      <c r="BK301" s="240">
        <f>ROUND(I301*H301,2)</f>
        <v>0</v>
      </c>
      <c r="BL301" s="18" t="s">
        <v>185</v>
      </c>
      <c r="BM301" s="239" t="s">
        <v>637</v>
      </c>
    </row>
    <row r="302" s="2" customFormat="1">
      <c r="A302" s="39"/>
      <c r="B302" s="40"/>
      <c r="C302" s="41"/>
      <c r="D302" s="241" t="s">
        <v>187</v>
      </c>
      <c r="E302" s="41"/>
      <c r="F302" s="242" t="s">
        <v>279</v>
      </c>
      <c r="G302" s="41"/>
      <c r="H302" s="41"/>
      <c r="I302" s="243"/>
      <c r="J302" s="41"/>
      <c r="K302" s="41"/>
      <c r="L302" s="45"/>
      <c r="M302" s="244"/>
      <c r="N302" s="245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187</v>
      </c>
      <c r="AU302" s="18" t="s">
        <v>85</v>
      </c>
    </row>
    <row r="303" s="13" customFormat="1">
      <c r="A303" s="13"/>
      <c r="B303" s="246"/>
      <c r="C303" s="247"/>
      <c r="D303" s="241" t="s">
        <v>189</v>
      </c>
      <c r="E303" s="248" t="s">
        <v>1</v>
      </c>
      <c r="F303" s="249" t="s">
        <v>550</v>
      </c>
      <c r="G303" s="247"/>
      <c r="H303" s="248" t="s">
        <v>1</v>
      </c>
      <c r="I303" s="250"/>
      <c r="J303" s="247"/>
      <c r="K303" s="247"/>
      <c r="L303" s="251"/>
      <c r="M303" s="252"/>
      <c r="N303" s="253"/>
      <c r="O303" s="253"/>
      <c r="P303" s="253"/>
      <c r="Q303" s="253"/>
      <c r="R303" s="253"/>
      <c r="S303" s="253"/>
      <c r="T303" s="25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5" t="s">
        <v>189</v>
      </c>
      <c r="AU303" s="255" t="s">
        <v>85</v>
      </c>
      <c r="AV303" s="13" t="s">
        <v>83</v>
      </c>
      <c r="AW303" s="13" t="s">
        <v>33</v>
      </c>
      <c r="AX303" s="13" t="s">
        <v>76</v>
      </c>
      <c r="AY303" s="255" t="s">
        <v>178</v>
      </c>
    </row>
    <row r="304" s="13" customFormat="1">
      <c r="A304" s="13"/>
      <c r="B304" s="246"/>
      <c r="C304" s="247"/>
      <c r="D304" s="241" t="s">
        <v>189</v>
      </c>
      <c r="E304" s="248" t="s">
        <v>1</v>
      </c>
      <c r="F304" s="249" t="s">
        <v>638</v>
      </c>
      <c r="G304" s="247"/>
      <c r="H304" s="248" t="s">
        <v>1</v>
      </c>
      <c r="I304" s="250"/>
      <c r="J304" s="247"/>
      <c r="K304" s="247"/>
      <c r="L304" s="251"/>
      <c r="M304" s="252"/>
      <c r="N304" s="253"/>
      <c r="O304" s="253"/>
      <c r="P304" s="253"/>
      <c r="Q304" s="253"/>
      <c r="R304" s="253"/>
      <c r="S304" s="253"/>
      <c r="T304" s="25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5" t="s">
        <v>189</v>
      </c>
      <c r="AU304" s="255" t="s">
        <v>85</v>
      </c>
      <c r="AV304" s="13" t="s">
        <v>83</v>
      </c>
      <c r="AW304" s="13" t="s">
        <v>33</v>
      </c>
      <c r="AX304" s="13" t="s">
        <v>76</v>
      </c>
      <c r="AY304" s="255" t="s">
        <v>178</v>
      </c>
    </row>
    <row r="305" s="14" customFormat="1">
      <c r="A305" s="14"/>
      <c r="B305" s="256"/>
      <c r="C305" s="257"/>
      <c r="D305" s="241" t="s">
        <v>189</v>
      </c>
      <c r="E305" s="258" t="s">
        <v>1</v>
      </c>
      <c r="F305" s="259" t="s">
        <v>626</v>
      </c>
      <c r="G305" s="257"/>
      <c r="H305" s="260">
        <v>6409.9799999999996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6" t="s">
        <v>189</v>
      </c>
      <c r="AU305" s="266" t="s">
        <v>85</v>
      </c>
      <c r="AV305" s="14" t="s">
        <v>85</v>
      </c>
      <c r="AW305" s="14" t="s">
        <v>33</v>
      </c>
      <c r="AX305" s="14" t="s">
        <v>76</v>
      </c>
      <c r="AY305" s="266" t="s">
        <v>178</v>
      </c>
    </row>
    <row r="306" s="13" customFormat="1">
      <c r="A306" s="13"/>
      <c r="B306" s="246"/>
      <c r="C306" s="247"/>
      <c r="D306" s="241" t="s">
        <v>189</v>
      </c>
      <c r="E306" s="248" t="s">
        <v>1</v>
      </c>
      <c r="F306" s="249" t="s">
        <v>538</v>
      </c>
      <c r="G306" s="247"/>
      <c r="H306" s="248" t="s">
        <v>1</v>
      </c>
      <c r="I306" s="250"/>
      <c r="J306" s="247"/>
      <c r="K306" s="247"/>
      <c r="L306" s="251"/>
      <c r="M306" s="252"/>
      <c r="N306" s="253"/>
      <c r="O306" s="253"/>
      <c r="P306" s="253"/>
      <c r="Q306" s="253"/>
      <c r="R306" s="253"/>
      <c r="S306" s="253"/>
      <c r="T306" s="25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5" t="s">
        <v>189</v>
      </c>
      <c r="AU306" s="255" t="s">
        <v>85</v>
      </c>
      <c r="AV306" s="13" t="s">
        <v>83</v>
      </c>
      <c r="AW306" s="13" t="s">
        <v>33</v>
      </c>
      <c r="AX306" s="13" t="s">
        <v>76</v>
      </c>
      <c r="AY306" s="255" t="s">
        <v>178</v>
      </c>
    </row>
    <row r="307" s="13" customFormat="1">
      <c r="A307" s="13"/>
      <c r="B307" s="246"/>
      <c r="C307" s="247"/>
      <c r="D307" s="241" t="s">
        <v>189</v>
      </c>
      <c r="E307" s="248" t="s">
        <v>1</v>
      </c>
      <c r="F307" s="249" t="s">
        <v>639</v>
      </c>
      <c r="G307" s="247"/>
      <c r="H307" s="248" t="s">
        <v>1</v>
      </c>
      <c r="I307" s="250"/>
      <c r="J307" s="247"/>
      <c r="K307" s="247"/>
      <c r="L307" s="251"/>
      <c r="M307" s="252"/>
      <c r="N307" s="253"/>
      <c r="O307" s="253"/>
      <c r="P307" s="253"/>
      <c r="Q307" s="253"/>
      <c r="R307" s="253"/>
      <c r="S307" s="253"/>
      <c r="T307" s="25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5" t="s">
        <v>189</v>
      </c>
      <c r="AU307" s="255" t="s">
        <v>85</v>
      </c>
      <c r="AV307" s="13" t="s">
        <v>83</v>
      </c>
      <c r="AW307" s="13" t="s">
        <v>33</v>
      </c>
      <c r="AX307" s="13" t="s">
        <v>76</v>
      </c>
      <c r="AY307" s="255" t="s">
        <v>178</v>
      </c>
    </row>
    <row r="308" s="14" customFormat="1">
      <c r="A308" s="14"/>
      <c r="B308" s="256"/>
      <c r="C308" s="257"/>
      <c r="D308" s="241" t="s">
        <v>189</v>
      </c>
      <c r="E308" s="258" t="s">
        <v>1</v>
      </c>
      <c r="F308" s="259" t="s">
        <v>640</v>
      </c>
      <c r="G308" s="257"/>
      <c r="H308" s="260">
        <v>7.9199999999999999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6" t="s">
        <v>189</v>
      </c>
      <c r="AU308" s="266" t="s">
        <v>85</v>
      </c>
      <c r="AV308" s="14" t="s">
        <v>85</v>
      </c>
      <c r="AW308" s="14" t="s">
        <v>33</v>
      </c>
      <c r="AX308" s="14" t="s">
        <v>76</v>
      </c>
      <c r="AY308" s="266" t="s">
        <v>178</v>
      </c>
    </row>
    <row r="309" s="14" customFormat="1">
      <c r="A309" s="14"/>
      <c r="B309" s="256"/>
      <c r="C309" s="257"/>
      <c r="D309" s="241" t="s">
        <v>189</v>
      </c>
      <c r="E309" s="258" t="s">
        <v>1</v>
      </c>
      <c r="F309" s="259" t="s">
        <v>641</v>
      </c>
      <c r="G309" s="257"/>
      <c r="H309" s="260">
        <v>14.960000000000001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6" t="s">
        <v>189</v>
      </c>
      <c r="AU309" s="266" t="s">
        <v>85</v>
      </c>
      <c r="AV309" s="14" t="s">
        <v>85</v>
      </c>
      <c r="AW309" s="14" t="s">
        <v>33</v>
      </c>
      <c r="AX309" s="14" t="s">
        <v>76</v>
      </c>
      <c r="AY309" s="266" t="s">
        <v>178</v>
      </c>
    </row>
    <row r="310" s="14" customFormat="1">
      <c r="A310" s="14"/>
      <c r="B310" s="256"/>
      <c r="C310" s="257"/>
      <c r="D310" s="241" t="s">
        <v>189</v>
      </c>
      <c r="E310" s="258" t="s">
        <v>1</v>
      </c>
      <c r="F310" s="259" t="s">
        <v>642</v>
      </c>
      <c r="G310" s="257"/>
      <c r="H310" s="260">
        <v>8.3599999999999994</v>
      </c>
      <c r="I310" s="261"/>
      <c r="J310" s="257"/>
      <c r="K310" s="257"/>
      <c r="L310" s="262"/>
      <c r="M310" s="263"/>
      <c r="N310" s="264"/>
      <c r="O310" s="264"/>
      <c r="P310" s="264"/>
      <c r="Q310" s="264"/>
      <c r="R310" s="264"/>
      <c r="S310" s="264"/>
      <c r="T310" s="26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6" t="s">
        <v>189</v>
      </c>
      <c r="AU310" s="266" t="s">
        <v>85</v>
      </c>
      <c r="AV310" s="14" t="s">
        <v>85</v>
      </c>
      <c r="AW310" s="14" t="s">
        <v>33</v>
      </c>
      <c r="AX310" s="14" t="s">
        <v>76</v>
      </c>
      <c r="AY310" s="266" t="s">
        <v>178</v>
      </c>
    </row>
    <row r="311" s="14" customFormat="1">
      <c r="A311" s="14"/>
      <c r="B311" s="256"/>
      <c r="C311" s="257"/>
      <c r="D311" s="241" t="s">
        <v>189</v>
      </c>
      <c r="E311" s="258" t="s">
        <v>1</v>
      </c>
      <c r="F311" s="259" t="s">
        <v>643</v>
      </c>
      <c r="G311" s="257"/>
      <c r="H311" s="260">
        <v>10.560000000000001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6" t="s">
        <v>189</v>
      </c>
      <c r="AU311" s="266" t="s">
        <v>85</v>
      </c>
      <c r="AV311" s="14" t="s">
        <v>85</v>
      </c>
      <c r="AW311" s="14" t="s">
        <v>33</v>
      </c>
      <c r="AX311" s="14" t="s">
        <v>76</v>
      </c>
      <c r="AY311" s="266" t="s">
        <v>178</v>
      </c>
    </row>
    <row r="312" s="14" customFormat="1">
      <c r="A312" s="14"/>
      <c r="B312" s="256"/>
      <c r="C312" s="257"/>
      <c r="D312" s="241" t="s">
        <v>189</v>
      </c>
      <c r="E312" s="258" t="s">
        <v>1</v>
      </c>
      <c r="F312" s="259" t="s">
        <v>644</v>
      </c>
      <c r="G312" s="257"/>
      <c r="H312" s="260">
        <v>11.220000000000001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6" t="s">
        <v>189</v>
      </c>
      <c r="AU312" s="266" t="s">
        <v>85</v>
      </c>
      <c r="AV312" s="14" t="s">
        <v>85</v>
      </c>
      <c r="AW312" s="14" t="s">
        <v>33</v>
      </c>
      <c r="AX312" s="14" t="s">
        <v>76</v>
      </c>
      <c r="AY312" s="266" t="s">
        <v>178</v>
      </c>
    </row>
    <row r="313" s="15" customFormat="1">
      <c r="A313" s="15"/>
      <c r="B313" s="267"/>
      <c r="C313" s="268"/>
      <c r="D313" s="241" t="s">
        <v>189</v>
      </c>
      <c r="E313" s="269" t="s">
        <v>1</v>
      </c>
      <c r="F313" s="270" t="s">
        <v>193</v>
      </c>
      <c r="G313" s="268"/>
      <c r="H313" s="271">
        <v>6463</v>
      </c>
      <c r="I313" s="272"/>
      <c r="J313" s="268"/>
      <c r="K313" s="268"/>
      <c r="L313" s="273"/>
      <c r="M313" s="274"/>
      <c r="N313" s="275"/>
      <c r="O313" s="275"/>
      <c r="P313" s="275"/>
      <c r="Q313" s="275"/>
      <c r="R313" s="275"/>
      <c r="S313" s="275"/>
      <c r="T313" s="276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7" t="s">
        <v>189</v>
      </c>
      <c r="AU313" s="277" t="s">
        <v>85</v>
      </c>
      <c r="AV313" s="15" t="s">
        <v>185</v>
      </c>
      <c r="AW313" s="15" t="s">
        <v>33</v>
      </c>
      <c r="AX313" s="15" t="s">
        <v>83</v>
      </c>
      <c r="AY313" s="277" t="s">
        <v>178</v>
      </c>
    </row>
    <row r="314" s="2" customFormat="1">
      <c r="A314" s="39"/>
      <c r="B314" s="40"/>
      <c r="C314" s="228" t="s">
        <v>367</v>
      </c>
      <c r="D314" s="228" t="s">
        <v>180</v>
      </c>
      <c r="E314" s="229" t="s">
        <v>645</v>
      </c>
      <c r="F314" s="230" t="s">
        <v>646</v>
      </c>
      <c r="G314" s="231" t="s">
        <v>268</v>
      </c>
      <c r="H314" s="232">
        <v>6409.9799999999996</v>
      </c>
      <c r="I314" s="233"/>
      <c r="J314" s="234">
        <f>ROUND(I314*H314,2)</f>
        <v>0</v>
      </c>
      <c r="K314" s="230" t="s">
        <v>184</v>
      </c>
      <c r="L314" s="45"/>
      <c r="M314" s="235" t="s">
        <v>1</v>
      </c>
      <c r="N314" s="236" t="s">
        <v>41</v>
      </c>
      <c r="O314" s="92"/>
      <c r="P314" s="237">
        <f>O314*H314</f>
        <v>0</v>
      </c>
      <c r="Q314" s="237">
        <v>0</v>
      </c>
      <c r="R314" s="237">
        <f>Q314*H314</f>
        <v>0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185</v>
      </c>
      <c r="AT314" s="239" t="s">
        <v>180</v>
      </c>
      <c r="AU314" s="239" t="s">
        <v>85</v>
      </c>
      <c r="AY314" s="18" t="s">
        <v>178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83</v>
      </c>
      <c r="BK314" s="240">
        <f>ROUND(I314*H314,2)</f>
        <v>0</v>
      </c>
      <c r="BL314" s="18" t="s">
        <v>185</v>
      </c>
      <c r="BM314" s="239" t="s">
        <v>647</v>
      </c>
    </row>
    <row r="315" s="2" customFormat="1">
      <c r="A315" s="39"/>
      <c r="B315" s="40"/>
      <c r="C315" s="41"/>
      <c r="D315" s="241" t="s">
        <v>187</v>
      </c>
      <c r="E315" s="41"/>
      <c r="F315" s="242" t="s">
        <v>648</v>
      </c>
      <c r="G315" s="41"/>
      <c r="H315" s="41"/>
      <c r="I315" s="243"/>
      <c r="J315" s="41"/>
      <c r="K315" s="41"/>
      <c r="L315" s="45"/>
      <c r="M315" s="244"/>
      <c r="N315" s="245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187</v>
      </c>
      <c r="AU315" s="18" t="s">
        <v>85</v>
      </c>
    </row>
    <row r="316" s="13" customFormat="1">
      <c r="A316" s="13"/>
      <c r="B316" s="246"/>
      <c r="C316" s="247"/>
      <c r="D316" s="241" t="s">
        <v>189</v>
      </c>
      <c r="E316" s="248" t="s">
        <v>1</v>
      </c>
      <c r="F316" s="249" t="s">
        <v>550</v>
      </c>
      <c r="G316" s="247"/>
      <c r="H316" s="248" t="s">
        <v>1</v>
      </c>
      <c r="I316" s="250"/>
      <c r="J316" s="247"/>
      <c r="K316" s="247"/>
      <c r="L316" s="251"/>
      <c r="M316" s="252"/>
      <c r="N316" s="253"/>
      <c r="O316" s="253"/>
      <c r="P316" s="253"/>
      <c r="Q316" s="253"/>
      <c r="R316" s="253"/>
      <c r="S316" s="253"/>
      <c r="T316" s="25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5" t="s">
        <v>189</v>
      </c>
      <c r="AU316" s="255" t="s">
        <v>85</v>
      </c>
      <c r="AV316" s="13" t="s">
        <v>83</v>
      </c>
      <c r="AW316" s="13" t="s">
        <v>33</v>
      </c>
      <c r="AX316" s="13" t="s">
        <v>76</v>
      </c>
      <c r="AY316" s="255" t="s">
        <v>178</v>
      </c>
    </row>
    <row r="317" s="13" customFormat="1">
      <c r="A317" s="13"/>
      <c r="B317" s="246"/>
      <c r="C317" s="247"/>
      <c r="D317" s="241" t="s">
        <v>189</v>
      </c>
      <c r="E317" s="248" t="s">
        <v>1</v>
      </c>
      <c r="F317" s="249" t="s">
        <v>649</v>
      </c>
      <c r="G317" s="247"/>
      <c r="H317" s="248" t="s">
        <v>1</v>
      </c>
      <c r="I317" s="250"/>
      <c r="J317" s="247"/>
      <c r="K317" s="247"/>
      <c r="L317" s="251"/>
      <c r="M317" s="252"/>
      <c r="N317" s="253"/>
      <c r="O317" s="253"/>
      <c r="P317" s="253"/>
      <c r="Q317" s="253"/>
      <c r="R317" s="253"/>
      <c r="S317" s="253"/>
      <c r="T317" s="25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5" t="s">
        <v>189</v>
      </c>
      <c r="AU317" s="255" t="s">
        <v>85</v>
      </c>
      <c r="AV317" s="13" t="s">
        <v>83</v>
      </c>
      <c r="AW317" s="13" t="s">
        <v>33</v>
      </c>
      <c r="AX317" s="13" t="s">
        <v>76</v>
      </c>
      <c r="AY317" s="255" t="s">
        <v>178</v>
      </c>
    </row>
    <row r="318" s="14" customFormat="1">
      <c r="A318" s="14"/>
      <c r="B318" s="256"/>
      <c r="C318" s="257"/>
      <c r="D318" s="241" t="s">
        <v>189</v>
      </c>
      <c r="E318" s="258" t="s">
        <v>1</v>
      </c>
      <c r="F318" s="259" t="s">
        <v>626</v>
      </c>
      <c r="G318" s="257"/>
      <c r="H318" s="260">
        <v>6409.9799999999996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6" t="s">
        <v>189</v>
      </c>
      <c r="AU318" s="266" t="s">
        <v>85</v>
      </c>
      <c r="AV318" s="14" t="s">
        <v>85</v>
      </c>
      <c r="AW318" s="14" t="s">
        <v>33</v>
      </c>
      <c r="AX318" s="14" t="s">
        <v>76</v>
      </c>
      <c r="AY318" s="266" t="s">
        <v>178</v>
      </c>
    </row>
    <row r="319" s="15" customFormat="1">
      <c r="A319" s="15"/>
      <c r="B319" s="267"/>
      <c r="C319" s="268"/>
      <c r="D319" s="241" t="s">
        <v>189</v>
      </c>
      <c r="E319" s="269" t="s">
        <v>1</v>
      </c>
      <c r="F319" s="270" t="s">
        <v>193</v>
      </c>
      <c r="G319" s="268"/>
      <c r="H319" s="271">
        <v>6409.9799999999996</v>
      </c>
      <c r="I319" s="272"/>
      <c r="J319" s="268"/>
      <c r="K319" s="268"/>
      <c r="L319" s="273"/>
      <c r="M319" s="274"/>
      <c r="N319" s="275"/>
      <c r="O319" s="275"/>
      <c r="P319" s="275"/>
      <c r="Q319" s="275"/>
      <c r="R319" s="275"/>
      <c r="S319" s="275"/>
      <c r="T319" s="276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7" t="s">
        <v>189</v>
      </c>
      <c r="AU319" s="277" t="s">
        <v>85</v>
      </c>
      <c r="AV319" s="15" t="s">
        <v>185</v>
      </c>
      <c r="AW319" s="15" t="s">
        <v>33</v>
      </c>
      <c r="AX319" s="15" t="s">
        <v>83</v>
      </c>
      <c r="AY319" s="277" t="s">
        <v>178</v>
      </c>
    </row>
    <row r="320" s="12" customFormat="1" ht="22.8" customHeight="1">
      <c r="A320" s="12"/>
      <c r="B320" s="212"/>
      <c r="C320" s="213"/>
      <c r="D320" s="214" t="s">
        <v>75</v>
      </c>
      <c r="E320" s="226" t="s">
        <v>85</v>
      </c>
      <c r="F320" s="226" t="s">
        <v>285</v>
      </c>
      <c r="G320" s="213"/>
      <c r="H320" s="213"/>
      <c r="I320" s="216"/>
      <c r="J320" s="227">
        <f>BK320</f>
        <v>0</v>
      </c>
      <c r="K320" s="213"/>
      <c r="L320" s="218"/>
      <c r="M320" s="219"/>
      <c r="N320" s="220"/>
      <c r="O320" s="220"/>
      <c r="P320" s="221">
        <f>SUM(P321:P359)</f>
        <v>0</v>
      </c>
      <c r="Q320" s="220"/>
      <c r="R320" s="221">
        <f>SUM(R321:R359)</f>
        <v>200.63835884</v>
      </c>
      <c r="S320" s="220"/>
      <c r="T320" s="222">
        <f>SUM(T321:T359)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3" t="s">
        <v>83</v>
      </c>
      <c r="AT320" s="224" t="s">
        <v>75</v>
      </c>
      <c r="AU320" s="224" t="s">
        <v>83</v>
      </c>
      <c r="AY320" s="223" t="s">
        <v>178</v>
      </c>
      <c r="BK320" s="225">
        <f>SUM(BK321:BK359)</f>
        <v>0</v>
      </c>
    </row>
    <row r="321" s="2" customFormat="1">
      <c r="A321" s="39"/>
      <c r="B321" s="40"/>
      <c r="C321" s="228" t="s">
        <v>373</v>
      </c>
      <c r="D321" s="228" t="s">
        <v>180</v>
      </c>
      <c r="E321" s="229" t="s">
        <v>287</v>
      </c>
      <c r="F321" s="230" t="s">
        <v>288</v>
      </c>
      <c r="G321" s="231" t="s">
        <v>183</v>
      </c>
      <c r="H321" s="232">
        <v>70.584999999999994</v>
      </c>
      <c r="I321" s="233"/>
      <c r="J321" s="234">
        <f>ROUND(I321*H321,2)</f>
        <v>0</v>
      </c>
      <c r="K321" s="230" t="s">
        <v>184</v>
      </c>
      <c r="L321" s="45"/>
      <c r="M321" s="235" t="s">
        <v>1</v>
      </c>
      <c r="N321" s="236" t="s">
        <v>41</v>
      </c>
      <c r="O321" s="92"/>
      <c r="P321" s="237">
        <f>O321*H321</f>
        <v>0</v>
      </c>
      <c r="Q321" s="237">
        <v>1.9205000000000001</v>
      </c>
      <c r="R321" s="237">
        <f>Q321*H321</f>
        <v>135.5584925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185</v>
      </c>
      <c r="AT321" s="239" t="s">
        <v>180</v>
      </c>
      <c r="AU321" s="239" t="s">
        <v>85</v>
      </c>
      <c r="AY321" s="18" t="s">
        <v>178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83</v>
      </c>
      <c r="BK321" s="240">
        <f>ROUND(I321*H321,2)</f>
        <v>0</v>
      </c>
      <c r="BL321" s="18" t="s">
        <v>185</v>
      </c>
      <c r="BM321" s="239" t="s">
        <v>650</v>
      </c>
    </row>
    <row r="322" s="2" customFormat="1">
      <c r="A322" s="39"/>
      <c r="B322" s="40"/>
      <c r="C322" s="41"/>
      <c r="D322" s="241" t="s">
        <v>187</v>
      </c>
      <c r="E322" s="41"/>
      <c r="F322" s="242" t="s">
        <v>290</v>
      </c>
      <c r="G322" s="41"/>
      <c r="H322" s="41"/>
      <c r="I322" s="243"/>
      <c r="J322" s="41"/>
      <c r="K322" s="41"/>
      <c r="L322" s="45"/>
      <c r="M322" s="244"/>
      <c r="N322" s="245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187</v>
      </c>
      <c r="AU322" s="18" t="s">
        <v>85</v>
      </c>
    </row>
    <row r="323" s="13" customFormat="1">
      <c r="A323" s="13"/>
      <c r="B323" s="246"/>
      <c r="C323" s="247"/>
      <c r="D323" s="241" t="s">
        <v>189</v>
      </c>
      <c r="E323" s="248" t="s">
        <v>1</v>
      </c>
      <c r="F323" s="249" t="s">
        <v>651</v>
      </c>
      <c r="G323" s="247"/>
      <c r="H323" s="248" t="s">
        <v>1</v>
      </c>
      <c r="I323" s="250"/>
      <c r="J323" s="247"/>
      <c r="K323" s="247"/>
      <c r="L323" s="251"/>
      <c r="M323" s="252"/>
      <c r="N323" s="253"/>
      <c r="O323" s="253"/>
      <c r="P323" s="253"/>
      <c r="Q323" s="253"/>
      <c r="R323" s="253"/>
      <c r="S323" s="253"/>
      <c r="T323" s="25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5" t="s">
        <v>189</v>
      </c>
      <c r="AU323" s="255" t="s">
        <v>85</v>
      </c>
      <c r="AV323" s="13" t="s">
        <v>83</v>
      </c>
      <c r="AW323" s="13" t="s">
        <v>33</v>
      </c>
      <c r="AX323" s="13" t="s">
        <v>76</v>
      </c>
      <c r="AY323" s="255" t="s">
        <v>178</v>
      </c>
    </row>
    <row r="324" s="14" customFormat="1">
      <c r="A324" s="14"/>
      <c r="B324" s="256"/>
      <c r="C324" s="257"/>
      <c r="D324" s="241" t="s">
        <v>189</v>
      </c>
      <c r="E324" s="258" t="s">
        <v>1</v>
      </c>
      <c r="F324" s="259" t="s">
        <v>652</v>
      </c>
      <c r="G324" s="257"/>
      <c r="H324" s="260">
        <v>70.584999999999994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6" t="s">
        <v>189</v>
      </c>
      <c r="AU324" s="266" t="s">
        <v>85</v>
      </c>
      <c r="AV324" s="14" t="s">
        <v>85</v>
      </c>
      <c r="AW324" s="14" t="s">
        <v>33</v>
      </c>
      <c r="AX324" s="14" t="s">
        <v>76</v>
      </c>
      <c r="AY324" s="266" t="s">
        <v>178</v>
      </c>
    </row>
    <row r="325" s="15" customFormat="1">
      <c r="A325" s="15"/>
      <c r="B325" s="267"/>
      <c r="C325" s="268"/>
      <c r="D325" s="241" t="s">
        <v>189</v>
      </c>
      <c r="E325" s="269" t="s">
        <v>1</v>
      </c>
      <c r="F325" s="270" t="s">
        <v>193</v>
      </c>
      <c r="G325" s="268"/>
      <c r="H325" s="271">
        <v>70.584999999999994</v>
      </c>
      <c r="I325" s="272"/>
      <c r="J325" s="268"/>
      <c r="K325" s="268"/>
      <c r="L325" s="273"/>
      <c r="M325" s="274"/>
      <c r="N325" s="275"/>
      <c r="O325" s="275"/>
      <c r="P325" s="275"/>
      <c r="Q325" s="275"/>
      <c r="R325" s="275"/>
      <c r="S325" s="275"/>
      <c r="T325" s="276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77" t="s">
        <v>189</v>
      </c>
      <c r="AU325" s="277" t="s">
        <v>85</v>
      </c>
      <c r="AV325" s="15" t="s">
        <v>185</v>
      </c>
      <c r="AW325" s="15" t="s">
        <v>33</v>
      </c>
      <c r="AX325" s="15" t="s">
        <v>83</v>
      </c>
      <c r="AY325" s="277" t="s">
        <v>178</v>
      </c>
    </row>
    <row r="326" s="2" customFormat="1" ht="14.4" customHeight="1">
      <c r="A326" s="39"/>
      <c r="B326" s="40"/>
      <c r="C326" s="228" t="s">
        <v>379</v>
      </c>
      <c r="D326" s="228" t="s">
        <v>180</v>
      </c>
      <c r="E326" s="229" t="s">
        <v>293</v>
      </c>
      <c r="F326" s="230" t="s">
        <v>294</v>
      </c>
      <c r="G326" s="231" t="s">
        <v>183</v>
      </c>
      <c r="H326" s="232">
        <v>32.655000000000001</v>
      </c>
      <c r="I326" s="233"/>
      <c r="J326" s="234">
        <f>ROUND(I326*H326,2)</f>
        <v>0</v>
      </c>
      <c r="K326" s="230" t="s">
        <v>184</v>
      </c>
      <c r="L326" s="45"/>
      <c r="M326" s="235" t="s">
        <v>1</v>
      </c>
      <c r="N326" s="236" t="s">
        <v>41</v>
      </c>
      <c r="O326" s="92"/>
      <c r="P326" s="237">
        <f>O326*H326</f>
        <v>0</v>
      </c>
      <c r="Q326" s="237">
        <v>1.9199999999999999</v>
      </c>
      <c r="R326" s="237">
        <f>Q326*H326</f>
        <v>62.697600000000001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185</v>
      </c>
      <c r="AT326" s="239" t="s">
        <v>180</v>
      </c>
      <c r="AU326" s="239" t="s">
        <v>85</v>
      </c>
      <c r="AY326" s="18" t="s">
        <v>178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83</v>
      </c>
      <c r="BK326" s="240">
        <f>ROUND(I326*H326,2)</f>
        <v>0</v>
      </c>
      <c r="BL326" s="18" t="s">
        <v>185</v>
      </c>
      <c r="BM326" s="239" t="s">
        <v>653</v>
      </c>
    </row>
    <row r="327" s="2" customFormat="1">
      <c r="A327" s="39"/>
      <c r="B327" s="40"/>
      <c r="C327" s="41"/>
      <c r="D327" s="241" t="s">
        <v>187</v>
      </c>
      <c r="E327" s="41"/>
      <c r="F327" s="242" t="s">
        <v>294</v>
      </c>
      <c r="G327" s="41"/>
      <c r="H327" s="41"/>
      <c r="I327" s="243"/>
      <c r="J327" s="41"/>
      <c r="K327" s="41"/>
      <c r="L327" s="45"/>
      <c r="M327" s="244"/>
      <c r="N327" s="245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187</v>
      </c>
      <c r="AU327" s="18" t="s">
        <v>85</v>
      </c>
    </row>
    <row r="328" s="13" customFormat="1">
      <c r="A328" s="13"/>
      <c r="B328" s="246"/>
      <c r="C328" s="247"/>
      <c r="D328" s="241" t="s">
        <v>189</v>
      </c>
      <c r="E328" s="248" t="s">
        <v>1</v>
      </c>
      <c r="F328" s="249" t="s">
        <v>550</v>
      </c>
      <c r="G328" s="247"/>
      <c r="H328" s="248" t="s">
        <v>1</v>
      </c>
      <c r="I328" s="250"/>
      <c r="J328" s="247"/>
      <c r="K328" s="247"/>
      <c r="L328" s="251"/>
      <c r="M328" s="252"/>
      <c r="N328" s="253"/>
      <c r="O328" s="253"/>
      <c r="P328" s="253"/>
      <c r="Q328" s="253"/>
      <c r="R328" s="253"/>
      <c r="S328" s="253"/>
      <c r="T328" s="25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5" t="s">
        <v>189</v>
      </c>
      <c r="AU328" s="255" t="s">
        <v>85</v>
      </c>
      <c r="AV328" s="13" t="s">
        <v>83</v>
      </c>
      <c r="AW328" s="13" t="s">
        <v>33</v>
      </c>
      <c r="AX328" s="13" t="s">
        <v>76</v>
      </c>
      <c r="AY328" s="255" t="s">
        <v>178</v>
      </c>
    </row>
    <row r="329" s="14" customFormat="1">
      <c r="A329" s="14"/>
      <c r="B329" s="256"/>
      <c r="C329" s="257"/>
      <c r="D329" s="241" t="s">
        <v>189</v>
      </c>
      <c r="E329" s="258" t="s">
        <v>1</v>
      </c>
      <c r="F329" s="259" t="s">
        <v>654</v>
      </c>
      <c r="G329" s="257"/>
      <c r="H329" s="260">
        <v>32.655000000000001</v>
      </c>
      <c r="I329" s="261"/>
      <c r="J329" s="257"/>
      <c r="K329" s="257"/>
      <c r="L329" s="262"/>
      <c r="M329" s="263"/>
      <c r="N329" s="264"/>
      <c r="O329" s="264"/>
      <c r="P329" s="264"/>
      <c r="Q329" s="264"/>
      <c r="R329" s="264"/>
      <c r="S329" s="264"/>
      <c r="T329" s="26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6" t="s">
        <v>189</v>
      </c>
      <c r="AU329" s="266" t="s">
        <v>85</v>
      </c>
      <c r="AV329" s="14" t="s">
        <v>85</v>
      </c>
      <c r="AW329" s="14" t="s">
        <v>33</v>
      </c>
      <c r="AX329" s="14" t="s">
        <v>76</v>
      </c>
      <c r="AY329" s="266" t="s">
        <v>178</v>
      </c>
    </row>
    <row r="330" s="15" customFormat="1">
      <c r="A330" s="15"/>
      <c r="B330" s="267"/>
      <c r="C330" s="268"/>
      <c r="D330" s="241" t="s">
        <v>189</v>
      </c>
      <c r="E330" s="269" t="s">
        <v>1</v>
      </c>
      <c r="F330" s="270" t="s">
        <v>193</v>
      </c>
      <c r="G330" s="268"/>
      <c r="H330" s="271">
        <v>32.655000000000001</v>
      </c>
      <c r="I330" s="272"/>
      <c r="J330" s="268"/>
      <c r="K330" s="268"/>
      <c r="L330" s="273"/>
      <c r="M330" s="274"/>
      <c r="N330" s="275"/>
      <c r="O330" s="275"/>
      <c r="P330" s="275"/>
      <c r="Q330" s="275"/>
      <c r="R330" s="275"/>
      <c r="S330" s="275"/>
      <c r="T330" s="276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77" t="s">
        <v>189</v>
      </c>
      <c r="AU330" s="277" t="s">
        <v>85</v>
      </c>
      <c r="AV330" s="15" t="s">
        <v>185</v>
      </c>
      <c r="AW330" s="15" t="s">
        <v>33</v>
      </c>
      <c r="AX330" s="15" t="s">
        <v>83</v>
      </c>
      <c r="AY330" s="277" t="s">
        <v>178</v>
      </c>
    </row>
    <row r="331" s="2" customFormat="1">
      <c r="A331" s="39"/>
      <c r="B331" s="40"/>
      <c r="C331" s="228" t="s">
        <v>385</v>
      </c>
      <c r="D331" s="228" t="s">
        <v>180</v>
      </c>
      <c r="E331" s="229" t="s">
        <v>297</v>
      </c>
      <c r="F331" s="230" t="s">
        <v>298</v>
      </c>
      <c r="G331" s="231" t="s">
        <v>299</v>
      </c>
      <c r="H331" s="232">
        <v>1870</v>
      </c>
      <c r="I331" s="233"/>
      <c r="J331" s="234">
        <f>ROUND(I331*H331,2)</f>
        <v>0</v>
      </c>
      <c r="K331" s="230" t="s">
        <v>184</v>
      </c>
      <c r="L331" s="45"/>
      <c r="M331" s="235" t="s">
        <v>1</v>
      </c>
      <c r="N331" s="236" t="s">
        <v>41</v>
      </c>
      <c r="O331" s="92"/>
      <c r="P331" s="237">
        <f>O331*H331</f>
        <v>0</v>
      </c>
      <c r="Q331" s="237">
        <v>0.00116</v>
      </c>
      <c r="R331" s="237">
        <f>Q331*H331</f>
        <v>2.1692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185</v>
      </c>
      <c r="AT331" s="239" t="s">
        <v>180</v>
      </c>
      <c r="AU331" s="239" t="s">
        <v>85</v>
      </c>
      <c r="AY331" s="18" t="s">
        <v>178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83</v>
      </c>
      <c r="BK331" s="240">
        <f>ROUND(I331*H331,2)</f>
        <v>0</v>
      </c>
      <c r="BL331" s="18" t="s">
        <v>185</v>
      </c>
      <c r="BM331" s="239" t="s">
        <v>655</v>
      </c>
    </row>
    <row r="332" s="2" customFormat="1">
      <c r="A332" s="39"/>
      <c r="B332" s="40"/>
      <c r="C332" s="41"/>
      <c r="D332" s="241" t="s">
        <v>187</v>
      </c>
      <c r="E332" s="41"/>
      <c r="F332" s="242" t="s">
        <v>301</v>
      </c>
      <c r="G332" s="41"/>
      <c r="H332" s="41"/>
      <c r="I332" s="243"/>
      <c r="J332" s="41"/>
      <c r="K332" s="41"/>
      <c r="L332" s="45"/>
      <c r="M332" s="244"/>
      <c r="N332" s="245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187</v>
      </c>
      <c r="AU332" s="18" t="s">
        <v>85</v>
      </c>
    </row>
    <row r="333" s="13" customFormat="1">
      <c r="A333" s="13"/>
      <c r="B333" s="246"/>
      <c r="C333" s="247"/>
      <c r="D333" s="241" t="s">
        <v>189</v>
      </c>
      <c r="E333" s="248" t="s">
        <v>1</v>
      </c>
      <c r="F333" s="249" t="s">
        <v>550</v>
      </c>
      <c r="G333" s="247"/>
      <c r="H333" s="248" t="s">
        <v>1</v>
      </c>
      <c r="I333" s="250"/>
      <c r="J333" s="247"/>
      <c r="K333" s="247"/>
      <c r="L333" s="251"/>
      <c r="M333" s="252"/>
      <c r="N333" s="253"/>
      <c r="O333" s="253"/>
      <c r="P333" s="253"/>
      <c r="Q333" s="253"/>
      <c r="R333" s="253"/>
      <c r="S333" s="253"/>
      <c r="T333" s="25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5" t="s">
        <v>189</v>
      </c>
      <c r="AU333" s="255" t="s">
        <v>85</v>
      </c>
      <c r="AV333" s="13" t="s">
        <v>83</v>
      </c>
      <c r="AW333" s="13" t="s">
        <v>33</v>
      </c>
      <c r="AX333" s="13" t="s">
        <v>76</v>
      </c>
      <c r="AY333" s="255" t="s">
        <v>178</v>
      </c>
    </row>
    <row r="334" s="14" customFormat="1">
      <c r="A334" s="14"/>
      <c r="B334" s="256"/>
      <c r="C334" s="257"/>
      <c r="D334" s="241" t="s">
        <v>189</v>
      </c>
      <c r="E334" s="258" t="s">
        <v>1</v>
      </c>
      <c r="F334" s="259" t="s">
        <v>656</v>
      </c>
      <c r="G334" s="257"/>
      <c r="H334" s="260">
        <v>1866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6" t="s">
        <v>189</v>
      </c>
      <c r="AU334" s="266" t="s">
        <v>85</v>
      </c>
      <c r="AV334" s="14" t="s">
        <v>85</v>
      </c>
      <c r="AW334" s="14" t="s">
        <v>33</v>
      </c>
      <c r="AX334" s="14" t="s">
        <v>76</v>
      </c>
      <c r="AY334" s="266" t="s">
        <v>178</v>
      </c>
    </row>
    <row r="335" s="14" customFormat="1">
      <c r="A335" s="14"/>
      <c r="B335" s="256"/>
      <c r="C335" s="257"/>
      <c r="D335" s="241" t="s">
        <v>189</v>
      </c>
      <c r="E335" s="258" t="s">
        <v>1</v>
      </c>
      <c r="F335" s="259" t="s">
        <v>303</v>
      </c>
      <c r="G335" s="257"/>
      <c r="H335" s="260">
        <v>4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6" t="s">
        <v>189</v>
      </c>
      <c r="AU335" s="266" t="s">
        <v>85</v>
      </c>
      <c r="AV335" s="14" t="s">
        <v>85</v>
      </c>
      <c r="AW335" s="14" t="s">
        <v>33</v>
      </c>
      <c r="AX335" s="14" t="s">
        <v>76</v>
      </c>
      <c r="AY335" s="266" t="s">
        <v>178</v>
      </c>
    </row>
    <row r="336" s="15" customFormat="1">
      <c r="A336" s="15"/>
      <c r="B336" s="267"/>
      <c r="C336" s="268"/>
      <c r="D336" s="241" t="s">
        <v>189</v>
      </c>
      <c r="E336" s="269" t="s">
        <v>1</v>
      </c>
      <c r="F336" s="270" t="s">
        <v>193</v>
      </c>
      <c r="G336" s="268"/>
      <c r="H336" s="271">
        <v>1870</v>
      </c>
      <c r="I336" s="272"/>
      <c r="J336" s="268"/>
      <c r="K336" s="268"/>
      <c r="L336" s="273"/>
      <c r="M336" s="274"/>
      <c r="N336" s="275"/>
      <c r="O336" s="275"/>
      <c r="P336" s="275"/>
      <c r="Q336" s="275"/>
      <c r="R336" s="275"/>
      <c r="S336" s="275"/>
      <c r="T336" s="276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77" t="s">
        <v>189</v>
      </c>
      <c r="AU336" s="277" t="s">
        <v>85</v>
      </c>
      <c r="AV336" s="15" t="s">
        <v>185</v>
      </c>
      <c r="AW336" s="15" t="s">
        <v>33</v>
      </c>
      <c r="AX336" s="15" t="s">
        <v>83</v>
      </c>
      <c r="AY336" s="277" t="s">
        <v>178</v>
      </c>
    </row>
    <row r="337" s="2" customFormat="1" ht="19.8" customHeight="1">
      <c r="A337" s="39"/>
      <c r="B337" s="40"/>
      <c r="C337" s="228" t="s">
        <v>397</v>
      </c>
      <c r="D337" s="228" t="s">
        <v>180</v>
      </c>
      <c r="E337" s="229" t="s">
        <v>657</v>
      </c>
      <c r="F337" s="230" t="s">
        <v>658</v>
      </c>
      <c r="G337" s="231" t="s">
        <v>183</v>
      </c>
      <c r="H337" s="232">
        <v>1.2709999999999999</v>
      </c>
      <c r="I337" s="233"/>
      <c r="J337" s="234">
        <f>ROUND(I337*H337,2)</f>
        <v>0</v>
      </c>
      <c r="K337" s="230" t="s">
        <v>184</v>
      </c>
      <c r="L337" s="45"/>
      <c r="M337" s="235" t="s">
        <v>1</v>
      </c>
      <c r="N337" s="236" t="s">
        <v>41</v>
      </c>
      <c r="O337" s="92"/>
      <c r="P337" s="237">
        <f>O337*H337</f>
        <v>0</v>
      </c>
      <c r="Q337" s="237">
        <v>0</v>
      </c>
      <c r="R337" s="237">
        <f>Q337*H337</f>
        <v>0</v>
      </c>
      <c r="S337" s="237">
        <v>0</v>
      </c>
      <c r="T337" s="23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185</v>
      </c>
      <c r="AT337" s="239" t="s">
        <v>180</v>
      </c>
      <c r="AU337" s="239" t="s">
        <v>85</v>
      </c>
      <c r="AY337" s="18" t="s">
        <v>178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83</v>
      </c>
      <c r="BK337" s="240">
        <f>ROUND(I337*H337,2)</f>
        <v>0</v>
      </c>
      <c r="BL337" s="18" t="s">
        <v>185</v>
      </c>
      <c r="BM337" s="239" t="s">
        <v>659</v>
      </c>
    </row>
    <row r="338" s="2" customFormat="1">
      <c r="A338" s="39"/>
      <c r="B338" s="40"/>
      <c r="C338" s="41"/>
      <c r="D338" s="241" t="s">
        <v>187</v>
      </c>
      <c r="E338" s="41"/>
      <c r="F338" s="242" t="s">
        <v>660</v>
      </c>
      <c r="G338" s="41"/>
      <c r="H338" s="41"/>
      <c r="I338" s="243"/>
      <c r="J338" s="41"/>
      <c r="K338" s="41"/>
      <c r="L338" s="45"/>
      <c r="M338" s="244"/>
      <c r="N338" s="245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187</v>
      </c>
      <c r="AU338" s="18" t="s">
        <v>85</v>
      </c>
    </row>
    <row r="339" s="13" customFormat="1">
      <c r="A339" s="13"/>
      <c r="B339" s="246"/>
      <c r="C339" s="247"/>
      <c r="D339" s="241" t="s">
        <v>189</v>
      </c>
      <c r="E339" s="248" t="s">
        <v>1</v>
      </c>
      <c r="F339" s="249" t="s">
        <v>538</v>
      </c>
      <c r="G339" s="247"/>
      <c r="H339" s="248" t="s">
        <v>1</v>
      </c>
      <c r="I339" s="250"/>
      <c r="J339" s="247"/>
      <c r="K339" s="247"/>
      <c r="L339" s="251"/>
      <c r="M339" s="252"/>
      <c r="N339" s="253"/>
      <c r="O339" s="253"/>
      <c r="P339" s="253"/>
      <c r="Q339" s="253"/>
      <c r="R339" s="253"/>
      <c r="S339" s="253"/>
      <c r="T339" s="25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5" t="s">
        <v>189</v>
      </c>
      <c r="AU339" s="255" t="s">
        <v>85</v>
      </c>
      <c r="AV339" s="13" t="s">
        <v>83</v>
      </c>
      <c r="AW339" s="13" t="s">
        <v>33</v>
      </c>
      <c r="AX339" s="13" t="s">
        <v>76</v>
      </c>
      <c r="AY339" s="255" t="s">
        <v>178</v>
      </c>
    </row>
    <row r="340" s="13" customFormat="1">
      <c r="A340" s="13"/>
      <c r="B340" s="246"/>
      <c r="C340" s="247"/>
      <c r="D340" s="241" t="s">
        <v>189</v>
      </c>
      <c r="E340" s="248" t="s">
        <v>1</v>
      </c>
      <c r="F340" s="249" t="s">
        <v>661</v>
      </c>
      <c r="G340" s="247"/>
      <c r="H340" s="248" t="s">
        <v>1</v>
      </c>
      <c r="I340" s="250"/>
      <c r="J340" s="247"/>
      <c r="K340" s="247"/>
      <c r="L340" s="251"/>
      <c r="M340" s="252"/>
      <c r="N340" s="253"/>
      <c r="O340" s="253"/>
      <c r="P340" s="253"/>
      <c r="Q340" s="253"/>
      <c r="R340" s="253"/>
      <c r="S340" s="253"/>
      <c r="T340" s="25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5" t="s">
        <v>189</v>
      </c>
      <c r="AU340" s="255" t="s">
        <v>85</v>
      </c>
      <c r="AV340" s="13" t="s">
        <v>83</v>
      </c>
      <c r="AW340" s="13" t="s">
        <v>33</v>
      </c>
      <c r="AX340" s="13" t="s">
        <v>76</v>
      </c>
      <c r="AY340" s="255" t="s">
        <v>178</v>
      </c>
    </row>
    <row r="341" s="14" customFormat="1">
      <c r="A341" s="14"/>
      <c r="B341" s="256"/>
      <c r="C341" s="257"/>
      <c r="D341" s="241" t="s">
        <v>189</v>
      </c>
      <c r="E341" s="258" t="s">
        <v>1</v>
      </c>
      <c r="F341" s="259" t="s">
        <v>662</v>
      </c>
      <c r="G341" s="257"/>
      <c r="H341" s="260">
        <v>1.2709999999999999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6" t="s">
        <v>189</v>
      </c>
      <c r="AU341" s="266" t="s">
        <v>85</v>
      </c>
      <c r="AV341" s="14" t="s">
        <v>85</v>
      </c>
      <c r="AW341" s="14" t="s">
        <v>33</v>
      </c>
      <c r="AX341" s="14" t="s">
        <v>76</v>
      </c>
      <c r="AY341" s="266" t="s">
        <v>178</v>
      </c>
    </row>
    <row r="342" s="15" customFormat="1">
      <c r="A342" s="15"/>
      <c r="B342" s="267"/>
      <c r="C342" s="268"/>
      <c r="D342" s="241" t="s">
        <v>189</v>
      </c>
      <c r="E342" s="269" t="s">
        <v>1</v>
      </c>
      <c r="F342" s="270" t="s">
        <v>193</v>
      </c>
      <c r="G342" s="268"/>
      <c r="H342" s="271">
        <v>1.2709999999999999</v>
      </c>
      <c r="I342" s="272"/>
      <c r="J342" s="268"/>
      <c r="K342" s="268"/>
      <c r="L342" s="273"/>
      <c r="M342" s="274"/>
      <c r="N342" s="275"/>
      <c r="O342" s="275"/>
      <c r="P342" s="275"/>
      <c r="Q342" s="275"/>
      <c r="R342" s="275"/>
      <c r="S342" s="275"/>
      <c r="T342" s="276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77" t="s">
        <v>189</v>
      </c>
      <c r="AU342" s="277" t="s">
        <v>85</v>
      </c>
      <c r="AV342" s="15" t="s">
        <v>185</v>
      </c>
      <c r="AW342" s="15" t="s">
        <v>33</v>
      </c>
      <c r="AX342" s="15" t="s">
        <v>83</v>
      </c>
      <c r="AY342" s="277" t="s">
        <v>178</v>
      </c>
    </row>
    <row r="343" s="2" customFormat="1" ht="14.4" customHeight="1">
      <c r="A343" s="39"/>
      <c r="B343" s="40"/>
      <c r="C343" s="228" t="s">
        <v>404</v>
      </c>
      <c r="D343" s="228" t="s">
        <v>180</v>
      </c>
      <c r="E343" s="229" t="s">
        <v>663</v>
      </c>
      <c r="F343" s="230" t="s">
        <v>664</v>
      </c>
      <c r="G343" s="231" t="s">
        <v>268</v>
      </c>
      <c r="H343" s="232">
        <v>7.2000000000000002</v>
      </c>
      <c r="I343" s="233"/>
      <c r="J343" s="234">
        <f>ROUND(I343*H343,2)</f>
        <v>0</v>
      </c>
      <c r="K343" s="230" t="s">
        <v>184</v>
      </c>
      <c r="L343" s="45"/>
      <c r="M343" s="235" t="s">
        <v>1</v>
      </c>
      <c r="N343" s="236" t="s">
        <v>41</v>
      </c>
      <c r="O343" s="92"/>
      <c r="P343" s="237">
        <f>O343*H343</f>
        <v>0</v>
      </c>
      <c r="Q343" s="237">
        <v>0.0014400000000000001</v>
      </c>
      <c r="R343" s="237">
        <f>Q343*H343</f>
        <v>0.010368000000000001</v>
      </c>
      <c r="S343" s="237">
        <v>0</v>
      </c>
      <c r="T343" s="238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9" t="s">
        <v>185</v>
      </c>
      <c r="AT343" s="239" t="s">
        <v>180</v>
      </c>
      <c r="AU343" s="239" t="s">
        <v>85</v>
      </c>
      <c r="AY343" s="18" t="s">
        <v>178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83</v>
      </c>
      <c r="BK343" s="240">
        <f>ROUND(I343*H343,2)</f>
        <v>0</v>
      </c>
      <c r="BL343" s="18" t="s">
        <v>185</v>
      </c>
      <c r="BM343" s="239" t="s">
        <v>665</v>
      </c>
    </row>
    <row r="344" s="2" customFormat="1">
      <c r="A344" s="39"/>
      <c r="B344" s="40"/>
      <c r="C344" s="41"/>
      <c r="D344" s="241" t="s">
        <v>187</v>
      </c>
      <c r="E344" s="41"/>
      <c r="F344" s="242" t="s">
        <v>666</v>
      </c>
      <c r="G344" s="41"/>
      <c r="H344" s="41"/>
      <c r="I344" s="243"/>
      <c r="J344" s="41"/>
      <c r="K344" s="41"/>
      <c r="L344" s="45"/>
      <c r="M344" s="244"/>
      <c r="N344" s="245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187</v>
      </c>
      <c r="AU344" s="18" t="s">
        <v>85</v>
      </c>
    </row>
    <row r="345" s="13" customFormat="1">
      <c r="A345" s="13"/>
      <c r="B345" s="246"/>
      <c r="C345" s="247"/>
      <c r="D345" s="241" t="s">
        <v>189</v>
      </c>
      <c r="E345" s="248" t="s">
        <v>1</v>
      </c>
      <c r="F345" s="249" t="s">
        <v>538</v>
      </c>
      <c r="G345" s="247"/>
      <c r="H345" s="248" t="s">
        <v>1</v>
      </c>
      <c r="I345" s="250"/>
      <c r="J345" s="247"/>
      <c r="K345" s="247"/>
      <c r="L345" s="251"/>
      <c r="M345" s="252"/>
      <c r="N345" s="253"/>
      <c r="O345" s="253"/>
      <c r="P345" s="253"/>
      <c r="Q345" s="253"/>
      <c r="R345" s="253"/>
      <c r="S345" s="253"/>
      <c r="T345" s="25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5" t="s">
        <v>189</v>
      </c>
      <c r="AU345" s="255" t="s">
        <v>85</v>
      </c>
      <c r="AV345" s="13" t="s">
        <v>83</v>
      </c>
      <c r="AW345" s="13" t="s">
        <v>33</v>
      </c>
      <c r="AX345" s="13" t="s">
        <v>76</v>
      </c>
      <c r="AY345" s="255" t="s">
        <v>178</v>
      </c>
    </row>
    <row r="346" s="14" customFormat="1">
      <c r="A346" s="14"/>
      <c r="B346" s="256"/>
      <c r="C346" s="257"/>
      <c r="D346" s="241" t="s">
        <v>189</v>
      </c>
      <c r="E346" s="258" t="s">
        <v>1</v>
      </c>
      <c r="F346" s="259" t="s">
        <v>667</v>
      </c>
      <c r="G346" s="257"/>
      <c r="H346" s="260">
        <v>6.5599999999999996</v>
      </c>
      <c r="I346" s="261"/>
      <c r="J346" s="257"/>
      <c r="K346" s="257"/>
      <c r="L346" s="262"/>
      <c r="M346" s="263"/>
      <c r="N346" s="264"/>
      <c r="O346" s="264"/>
      <c r="P346" s="264"/>
      <c r="Q346" s="264"/>
      <c r="R346" s="264"/>
      <c r="S346" s="264"/>
      <c r="T346" s="26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6" t="s">
        <v>189</v>
      </c>
      <c r="AU346" s="266" t="s">
        <v>85</v>
      </c>
      <c r="AV346" s="14" t="s">
        <v>85</v>
      </c>
      <c r="AW346" s="14" t="s">
        <v>33</v>
      </c>
      <c r="AX346" s="14" t="s">
        <v>76</v>
      </c>
      <c r="AY346" s="266" t="s">
        <v>178</v>
      </c>
    </row>
    <row r="347" s="14" customFormat="1">
      <c r="A347" s="14"/>
      <c r="B347" s="256"/>
      <c r="C347" s="257"/>
      <c r="D347" s="241" t="s">
        <v>189</v>
      </c>
      <c r="E347" s="258" t="s">
        <v>1</v>
      </c>
      <c r="F347" s="259" t="s">
        <v>668</v>
      </c>
      <c r="G347" s="257"/>
      <c r="H347" s="260">
        <v>0.64000000000000001</v>
      </c>
      <c r="I347" s="261"/>
      <c r="J347" s="257"/>
      <c r="K347" s="257"/>
      <c r="L347" s="262"/>
      <c r="M347" s="263"/>
      <c r="N347" s="264"/>
      <c r="O347" s="264"/>
      <c r="P347" s="264"/>
      <c r="Q347" s="264"/>
      <c r="R347" s="264"/>
      <c r="S347" s="264"/>
      <c r="T347" s="26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6" t="s">
        <v>189</v>
      </c>
      <c r="AU347" s="266" t="s">
        <v>85</v>
      </c>
      <c r="AV347" s="14" t="s">
        <v>85</v>
      </c>
      <c r="AW347" s="14" t="s">
        <v>33</v>
      </c>
      <c r="AX347" s="14" t="s">
        <v>76</v>
      </c>
      <c r="AY347" s="266" t="s">
        <v>178</v>
      </c>
    </row>
    <row r="348" s="15" customFormat="1">
      <c r="A348" s="15"/>
      <c r="B348" s="267"/>
      <c r="C348" s="268"/>
      <c r="D348" s="241" t="s">
        <v>189</v>
      </c>
      <c r="E348" s="269" t="s">
        <v>1</v>
      </c>
      <c r="F348" s="270" t="s">
        <v>193</v>
      </c>
      <c r="G348" s="268"/>
      <c r="H348" s="271">
        <v>7.2000000000000002</v>
      </c>
      <c r="I348" s="272"/>
      <c r="J348" s="268"/>
      <c r="K348" s="268"/>
      <c r="L348" s="273"/>
      <c r="M348" s="274"/>
      <c r="N348" s="275"/>
      <c r="O348" s="275"/>
      <c r="P348" s="275"/>
      <c r="Q348" s="275"/>
      <c r="R348" s="275"/>
      <c r="S348" s="275"/>
      <c r="T348" s="276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7" t="s">
        <v>189</v>
      </c>
      <c r="AU348" s="277" t="s">
        <v>85</v>
      </c>
      <c r="AV348" s="15" t="s">
        <v>185</v>
      </c>
      <c r="AW348" s="15" t="s">
        <v>33</v>
      </c>
      <c r="AX348" s="15" t="s">
        <v>83</v>
      </c>
      <c r="AY348" s="277" t="s">
        <v>178</v>
      </c>
    </row>
    <row r="349" s="2" customFormat="1" ht="14.4" customHeight="1">
      <c r="A349" s="39"/>
      <c r="B349" s="40"/>
      <c r="C349" s="228" t="s">
        <v>413</v>
      </c>
      <c r="D349" s="228" t="s">
        <v>180</v>
      </c>
      <c r="E349" s="229" t="s">
        <v>669</v>
      </c>
      <c r="F349" s="230" t="s">
        <v>670</v>
      </c>
      <c r="G349" s="231" t="s">
        <v>268</v>
      </c>
      <c r="H349" s="232">
        <v>7.2000000000000002</v>
      </c>
      <c r="I349" s="233"/>
      <c r="J349" s="234">
        <f>ROUND(I349*H349,2)</f>
        <v>0</v>
      </c>
      <c r="K349" s="230" t="s">
        <v>184</v>
      </c>
      <c r="L349" s="45"/>
      <c r="M349" s="235" t="s">
        <v>1</v>
      </c>
      <c r="N349" s="236" t="s">
        <v>41</v>
      </c>
      <c r="O349" s="92"/>
      <c r="P349" s="237">
        <f>O349*H349</f>
        <v>0</v>
      </c>
      <c r="Q349" s="237">
        <v>4.0000000000000003E-05</v>
      </c>
      <c r="R349" s="237">
        <f>Q349*H349</f>
        <v>0.00028800000000000001</v>
      </c>
      <c r="S349" s="237">
        <v>0</v>
      </c>
      <c r="T349" s="238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9" t="s">
        <v>185</v>
      </c>
      <c r="AT349" s="239" t="s">
        <v>180</v>
      </c>
      <c r="AU349" s="239" t="s">
        <v>85</v>
      </c>
      <c r="AY349" s="18" t="s">
        <v>178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83</v>
      </c>
      <c r="BK349" s="240">
        <f>ROUND(I349*H349,2)</f>
        <v>0</v>
      </c>
      <c r="BL349" s="18" t="s">
        <v>185</v>
      </c>
      <c r="BM349" s="239" t="s">
        <v>671</v>
      </c>
    </row>
    <row r="350" s="2" customFormat="1">
      <c r="A350" s="39"/>
      <c r="B350" s="40"/>
      <c r="C350" s="41"/>
      <c r="D350" s="241" t="s">
        <v>187</v>
      </c>
      <c r="E350" s="41"/>
      <c r="F350" s="242" t="s">
        <v>672</v>
      </c>
      <c r="G350" s="41"/>
      <c r="H350" s="41"/>
      <c r="I350" s="243"/>
      <c r="J350" s="41"/>
      <c r="K350" s="41"/>
      <c r="L350" s="45"/>
      <c r="M350" s="244"/>
      <c r="N350" s="245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187</v>
      </c>
      <c r="AU350" s="18" t="s">
        <v>85</v>
      </c>
    </row>
    <row r="351" s="13" customFormat="1">
      <c r="A351" s="13"/>
      <c r="B351" s="246"/>
      <c r="C351" s="247"/>
      <c r="D351" s="241" t="s">
        <v>189</v>
      </c>
      <c r="E351" s="248" t="s">
        <v>1</v>
      </c>
      <c r="F351" s="249" t="s">
        <v>673</v>
      </c>
      <c r="G351" s="247"/>
      <c r="H351" s="248" t="s">
        <v>1</v>
      </c>
      <c r="I351" s="250"/>
      <c r="J351" s="247"/>
      <c r="K351" s="247"/>
      <c r="L351" s="251"/>
      <c r="M351" s="252"/>
      <c r="N351" s="253"/>
      <c r="O351" s="253"/>
      <c r="P351" s="253"/>
      <c r="Q351" s="253"/>
      <c r="R351" s="253"/>
      <c r="S351" s="253"/>
      <c r="T351" s="25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5" t="s">
        <v>189</v>
      </c>
      <c r="AU351" s="255" t="s">
        <v>85</v>
      </c>
      <c r="AV351" s="13" t="s">
        <v>83</v>
      </c>
      <c r="AW351" s="13" t="s">
        <v>33</v>
      </c>
      <c r="AX351" s="13" t="s">
        <v>76</v>
      </c>
      <c r="AY351" s="255" t="s">
        <v>178</v>
      </c>
    </row>
    <row r="352" s="14" customFormat="1">
      <c r="A352" s="14"/>
      <c r="B352" s="256"/>
      <c r="C352" s="257"/>
      <c r="D352" s="241" t="s">
        <v>189</v>
      </c>
      <c r="E352" s="258" t="s">
        <v>1</v>
      </c>
      <c r="F352" s="259" t="s">
        <v>674</v>
      </c>
      <c r="G352" s="257"/>
      <c r="H352" s="260">
        <v>7.2000000000000002</v>
      </c>
      <c r="I352" s="261"/>
      <c r="J352" s="257"/>
      <c r="K352" s="257"/>
      <c r="L352" s="262"/>
      <c r="M352" s="263"/>
      <c r="N352" s="264"/>
      <c r="O352" s="264"/>
      <c r="P352" s="264"/>
      <c r="Q352" s="264"/>
      <c r="R352" s="264"/>
      <c r="S352" s="264"/>
      <c r="T352" s="26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6" t="s">
        <v>189</v>
      </c>
      <c r="AU352" s="266" t="s">
        <v>85</v>
      </c>
      <c r="AV352" s="14" t="s">
        <v>85</v>
      </c>
      <c r="AW352" s="14" t="s">
        <v>33</v>
      </c>
      <c r="AX352" s="14" t="s">
        <v>76</v>
      </c>
      <c r="AY352" s="266" t="s">
        <v>178</v>
      </c>
    </row>
    <row r="353" s="15" customFormat="1">
      <c r="A353" s="15"/>
      <c r="B353" s="267"/>
      <c r="C353" s="268"/>
      <c r="D353" s="241" t="s">
        <v>189</v>
      </c>
      <c r="E353" s="269" t="s">
        <v>1</v>
      </c>
      <c r="F353" s="270" t="s">
        <v>193</v>
      </c>
      <c r="G353" s="268"/>
      <c r="H353" s="271">
        <v>7.2000000000000002</v>
      </c>
      <c r="I353" s="272"/>
      <c r="J353" s="268"/>
      <c r="K353" s="268"/>
      <c r="L353" s="273"/>
      <c r="M353" s="274"/>
      <c r="N353" s="275"/>
      <c r="O353" s="275"/>
      <c r="P353" s="275"/>
      <c r="Q353" s="275"/>
      <c r="R353" s="275"/>
      <c r="S353" s="275"/>
      <c r="T353" s="276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77" t="s">
        <v>189</v>
      </c>
      <c r="AU353" s="277" t="s">
        <v>85</v>
      </c>
      <c r="AV353" s="15" t="s">
        <v>185</v>
      </c>
      <c r="AW353" s="15" t="s">
        <v>33</v>
      </c>
      <c r="AX353" s="15" t="s">
        <v>83</v>
      </c>
      <c r="AY353" s="277" t="s">
        <v>178</v>
      </c>
    </row>
    <row r="354" s="2" customFormat="1">
      <c r="A354" s="39"/>
      <c r="B354" s="40"/>
      <c r="C354" s="228" t="s">
        <v>420</v>
      </c>
      <c r="D354" s="228" t="s">
        <v>180</v>
      </c>
      <c r="E354" s="229" t="s">
        <v>675</v>
      </c>
      <c r="F354" s="230" t="s">
        <v>676</v>
      </c>
      <c r="G354" s="231" t="s">
        <v>253</v>
      </c>
      <c r="H354" s="232">
        <v>0.191</v>
      </c>
      <c r="I354" s="233"/>
      <c r="J354" s="234">
        <f>ROUND(I354*H354,2)</f>
        <v>0</v>
      </c>
      <c r="K354" s="230" t="s">
        <v>184</v>
      </c>
      <c r="L354" s="45"/>
      <c r="M354" s="235" t="s">
        <v>1</v>
      </c>
      <c r="N354" s="236" t="s">
        <v>41</v>
      </c>
      <c r="O354" s="92"/>
      <c r="P354" s="237">
        <f>O354*H354</f>
        <v>0</v>
      </c>
      <c r="Q354" s="237">
        <v>1.0597399999999999</v>
      </c>
      <c r="R354" s="237">
        <f>Q354*H354</f>
        <v>0.20241033999999999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185</v>
      </c>
      <c r="AT354" s="239" t="s">
        <v>180</v>
      </c>
      <c r="AU354" s="239" t="s">
        <v>85</v>
      </c>
      <c r="AY354" s="18" t="s">
        <v>178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83</v>
      </c>
      <c r="BK354" s="240">
        <f>ROUND(I354*H354,2)</f>
        <v>0</v>
      </c>
      <c r="BL354" s="18" t="s">
        <v>185</v>
      </c>
      <c r="BM354" s="239" t="s">
        <v>677</v>
      </c>
    </row>
    <row r="355" s="2" customFormat="1">
      <c r="A355" s="39"/>
      <c r="B355" s="40"/>
      <c r="C355" s="41"/>
      <c r="D355" s="241" t="s">
        <v>187</v>
      </c>
      <c r="E355" s="41"/>
      <c r="F355" s="242" t="s">
        <v>678</v>
      </c>
      <c r="G355" s="41"/>
      <c r="H355" s="41"/>
      <c r="I355" s="243"/>
      <c r="J355" s="41"/>
      <c r="K355" s="41"/>
      <c r="L355" s="45"/>
      <c r="M355" s="244"/>
      <c r="N355" s="245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187</v>
      </c>
      <c r="AU355" s="18" t="s">
        <v>85</v>
      </c>
    </row>
    <row r="356" s="13" customFormat="1">
      <c r="A356" s="13"/>
      <c r="B356" s="246"/>
      <c r="C356" s="247"/>
      <c r="D356" s="241" t="s">
        <v>189</v>
      </c>
      <c r="E356" s="248" t="s">
        <v>1</v>
      </c>
      <c r="F356" s="249" t="s">
        <v>538</v>
      </c>
      <c r="G356" s="247"/>
      <c r="H356" s="248" t="s">
        <v>1</v>
      </c>
      <c r="I356" s="250"/>
      <c r="J356" s="247"/>
      <c r="K356" s="247"/>
      <c r="L356" s="251"/>
      <c r="M356" s="252"/>
      <c r="N356" s="253"/>
      <c r="O356" s="253"/>
      <c r="P356" s="253"/>
      <c r="Q356" s="253"/>
      <c r="R356" s="253"/>
      <c r="S356" s="253"/>
      <c r="T356" s="25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5" t="s">
        <v>189</v>
      </c>
      <c r="AU356" s="255" t="s">
        <v>85</v>
      </c>
      <c r="AV356" s="13" t="s">
        <v>83</v>
      </c>
      <c r="AW356" s="13" t="s">
        <v>33</v>
      </c>
      <c r="AX356" s="13" t="s">
        <v>76</v>
      </c>
      <c r="AY356" s="255" t="s">
        <v>178</v>
      </c>
    </row>
    <row r="357" s="13" customFormat="1">
      <c r="A357" s="13"/>
      <c r="B357" s="246"/>
      <c r="C357" s="247"/>
      <c r="D357" s="241" t="s">
        <v>189</v>
      </c>
      <c r="E357" s="248" t="s">
        <v>1</v>
      </c>
      <c r="F357" s="249" t="s">
        <v>679</v>
      </c>
      <c r="G357" s="247"/>
      <c r="H357" s="248" t="s">
        <v>1</v>
      </c>
      <c r="I357" s="250"/>
      <c r="J357" s="247"/>
      <c r="K357" s="247"/>
      <c r="L357" s="251"/>
      <c r="M357" s="252"/>
      <c r="N357" s="253"/>
      <c r="O357" s="253"/>
      <c r="P357" s="253"/>
      <c r="Q357" s="253"/>
      <c r="R357" s="253"/>
      <c r="S357" s="253"/>
      <c r="T357" s="25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5" t="s">
        <v>189</v>
      </c>
      <c r="AU357" s="255" t="s">
        <v>85</v>
      </c>
      <c r="AV357" s="13" t="s">
        <v>83</v>
      </c>
      <c r="AW357" s="13" t="s">
        <v>33</v>
      </c>
      <c r="AX357" s="13" t="s">
        <v>76</v>
      </c>
      <c r="AY357" s="255" t="s">
        <v>178</v>
      </c>
    </row>
    <row r="358" s="14" customFormat="1">
      <c r="A358" s="14"/>
      <c r="B358" s="256"/>
      <c r="C358" s="257"/>
      <c r="D358" s="241" t="s">
        <v>189</v>
      </c>
      <c r="E358" s="258" t="s">
        <v>1</v>
      </c>
      <c r="F358" s="259" t="s">
        <v>680</v>
      </c>
      <c r="G358" s="257"/>
      <c r="H358" s="260">
        <v>0.191</v>
      </c>
      <c r="I358" s="261"/>
      <c r="J358" s="257"/>
      <c r="K358" s="257"/>
      <c r="L358" s="262"/>
      <c r="M358" s="263"/>
      <c r="N358" s="264"/>
      <c r="O358" s="264"/>
      <c r="P358" s="264"/>
      <c r="Q358" s="264"/>
      <c r="R358" s="264"/>
      <c r="S358" s="264"/>
      <c r="T358" s="26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6" t="s">
        <v>189</v>
      </c>
      <c r="AU358" s="266" t="s">
        <v>85</v>
      </c>
      <c r="AV358" s="14" t="s">
        <v>85</v>
      </c>
      <c r="AW358" s="14" t="s">
        <v>33</v>
      </c>
      <c r="AX358" s="14" t="s">
        <v>76</v>
      </c>
      <c r="AY358" s="266" t="s">
        <v>178</v>
      </c>
    </row>
    <row r="359" s="15" customFormat="1">
      <c r="A359" s="15"/>
      <c r="B359" s="267"/>
      <c r="C359" s="268"/>
      <c r="D359" s="241" t="s">
        <v>189</v>
      </c>
      <c r="E359" s="269" t="s">
        <v>1</v>
      </c>
      <c r="F359" s="270" t="s">
        <v>193</v>
      </c>
      <c r="G359" s="268"/>
      <c r="H359" s="271">
        <v>0.191</v>
      </c>
      <c r="I359" s="272"/>
      <c r="J359" s="268"/>
      <c r="K359" s="268"/>
      <c r="L359" s="273"/>
      <c r="M359" s="274"/>
      <c r="N359" s="275"/>
      <c r="O359" s="275"/>
      <c r="P359" s="275"/>
      <c r="Q359" s="275"/>
      <c r="R359" s="275"/>
      <c r="S359" s="275"/>
      <c r="T359" s="276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77" t="s">
        <v>189</v>
      </c>
      <c r="AU359" s="277" t="s">
        <v>85</v>
      </c>
      <c r="AV359" s="15" t="s">
        <v>185</v>
      </c>
      <c r="AW359" s="15" t="s">
        <v>33</v>
      </c>
      <c r="AX359" s="15" t="s">
        <v>83</v>
      </c>
      <c r="AY359" s="277" t="s">
        <v>178</v>
      </c>
    </row>
    <row r="360" s="12" customFormat="1" ht="22.8" customHeight="1">
      <c r="A360" s="12"/>
      <c r="B360" s="212"/>
      <c r="C360" s="213"/>
      <c r="D360" s="214" t="s">
        <v>75</v>
      </c>
      <c r="E360" s="226" t="s">
        <v>100</v>
      </c>
      <c r="F360" s="226" t="s">
        <v>681</v>
      </c>
      <c r="G360" s="213"/>
      <c r="H360" s="213"/>
      <c r="I360" s="216"/>
      <c r="J360" s="227">
        <f>BK360</f>
        <v>0</v>
      </c>
      <c r="K360" s="213"/>
      <c r="L360" s="218"/>
      <c r="M360" s="219"/>
      <c r="N360" s="220"/>
      <c r="O360" s="220"/>
      <c r="P360" s="221">
        <f>SUM(P361:P434)</f>
        <v>0</v>
      </c>
      <c r="Q360" s="220"/>
      <c r="R360" s="221">
        <f>SUM(R361:R434)</f>
        <v>1.3508823299999999</v>
      </c>
      <c r="S360" s="220"/>
      <c r="T360" s="222">
        <f>SUM(T361:T434)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23" t="s">
        <v>83</v>
      </c>
      <c r="AT360" s="224" t="s">
        <v>75</v>
      </c>
      <c r="AU360" s="224" t="s">
        <v>83</v>
      </c>
      <c r="AY360" s="223" t="s">
        <v>178</v>
      </c>
      <c r="BK360" s="225">
        <f>SUM(BK361:BK434)</f>
        <v>0</v>
      </c>
    </row>
    <row r="361" s="2" customFormat="1" ht="14.4" customHeight="1">
      <c r="A361" s="39"/>
      <c r="B361" s="40"/>
      <c r="C361" s="228" t="s">
        <v>427</v>
      </c>
      <c r="D361" s="228" t="s">
        <v>180</v>
      </c>
      <c r="E361" s="229" t="s">
        <v>682</v>
      </c>
      <c r="F361" s="230" t="s">
        <v>683</v>
      </c>
      <c r="G361" s="231" t="s">
        <v>183</v>
      </c>
      <c r="H361" s="232">
        <v>0.55400000000000005</v>
      </c>
      <c r="I361" s="233"/>
      <c r="J361" s="234">
        <f>ROUND(I361*H361,2)</f>
        <v>0</v>
      </c>
      <c r="K361" s="230" t="s">
        <v>184</v>
      </c>
      <c r="L361" s="45"/>
      <c r="M361" s="235" t="s">
        <v>1</v>
      </c>
      <c r="N361" s="236" t="s">
        <v>41</v>
      </c>
      <c r="O361" s="92"/>
      <c r="P361" s="237">
        <f>O361*H361</f>
        <v>0</v>
      </c>
      <c r="Q361" s="237">
        <v>0</v>
      </c>
      <c r="R361" s="237">
        <f>Q361*H361</f>
        <v>0</v>
      </c>
      <c r="S361" s="237">
        <v>0</v>
      </c>
      <c r="T361" s="238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9" t="s">
        <v>185</v>
      </c>
      <c r="AT361" s="239" t="s">
        <v>180</v>
      </c>
      <c r="AU361" s="239" t="s">
        <v>85</v>
      </c>
      <c r="AY361" s="18" t="s">
        <v>178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8" t="s">
        <v>83</v>
      </c>
      <c r="BK361" s="240">
        <f>ROUND(I361*H361,2)</f>
        <v>0</v>
      </c>
      <c r="BL361" s="18" t="s">
        <v>185</v>
      </c>
      <c r="BM361" s="239" t="s">
        <v>684</v>
      </c>
    </row>
    <row r="362" s="2" customFormat="1">
      <c r="A362" s="39"/>
      <c r="B362" s="40"/>
      <c r="C362" s="41"/>
      <c r="D362" s="241" t="s">
        <v>187</v>
      </c>
      <c r="E362" s="41"/>
      <c r="F362" s="242" t="s">
        <v>685</v>
      </c>
      <c r="G362" s="41"/>
      <c r="H362" s="41"/>
      <c r="I362" s="243"/>
      <c r="J362" s="41"/>
      <c r="K362" s="41"/>
      <c r="L362" s="45"/>
      <c r="M362" s="244"/>
      <c r="N362" s="245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187</v>
      </c>
      <c r="AU362" s="18" t="s">
        <v>85</v>
      </c>
    </row>
    <row r="363" s="13" customFormat="1">
      <c r="A363" s="13"/>
      <c r="B363" s="246"/>
      <c r="C363" s="247"/>
      <c r="D363" s="241" t="s">
        <v>189</v>
      </c>
      <c r="E363" s="248" t="s">
        <v>1</v>
      </c>
      <c r="F363" s="249" t="s">
        <v>538</v>
      </c>
      <c r="G363" s="247"/>
      <c r="H363" s="248" t="s">
        <v>1</v>
      </c>
      <c r="I363" s="250"/>
      <c r="J363" s="247"/>
      <c r="K363" s="247"/>
      <c r="L363" s="251"/>
      <c r="M363" s="252"/>
      <c r="N363" s="253"/>
      <c r="O363" s="253"/>
      <c r="P363" s="253"/>
      <c r="Q363" s="253"/>
      <c r="R363" s="253"/>
      <c r="S363" s="253"/>
      <c r="T363" s="25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5" t="s">
        <v>189</v>
      </c>
      <c r="AU363" s="255" t="s">
        <v>85</v>
      </c>
      <c r="AV363" s="13" t="s">
        <v>83</v>
      </c>
      <c r="AW363" s="13" t="s">
        <v>33</v>
      </c>
      <c r="AX363" s="13" t="s">
        <v>76</v>
      </c>
      <c r="AY363" s="255" t="s">
        <v>178</v>
      </c>
    </row>
    <row r="364" s="13" customFormat="1">
      <c r="A364" s="13"/>
      <c r="B364" s="246"/>
      <c r="C364" s="247"/>
      <c r="D364" s="241" t="s">
        <v>189</v>
      </c>
      <c r="E364" s="248" t="s">
        <v>1</v>
      </c>
      <c r="F364" s="249" t="s">
        <v>686</v>
      </c>
      <c r="G364" s="247"/>
      <c r="H364" s="248" t="s">
        <v>1</v>
      </c>
      <c r="I364" s="250"/>
      <c r="J364" s="247"/>
      <c r="K364" s="247"/>
      <c r="L364" s="251"/>
      <c r="M364" s="252"/>
      <c r="N364" s="253"/>
      <c r="O364" s="253"/>
      <c r="P364" s="253"/>
      <c r="Q364" s="253"/>
      <c r="R364" s="253"/>
      <c r="S364" s="253"/>
      <c r="T364" s="25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5" t="s">
        <v>189</v>
      </c>
      <c r="AU364" s="255" t="s">
        <v>85</v>
      </c>
      <c r="AV364" s="13" t="s">
        <v>83</v>
      </c>
      <c r="AW364" s="13" t="s">
        <v>33</v>
      </c>
      <c r="AX364" s="13" t="s">
        <v>76</v>
      </c>
      <c r="AY364" s="255" t="s">
        <v>178</v>
      </c>
    </row>
    <row r="365" s="14" customFormat="1">
      <c r="A365" s="14"/>
      <c r="B365" s="256"/>
      <c r="C365" s="257"/>
      <c r="D365" s="241" t="s">
        <v>189</v>
      </c>
      <c r="E365" s="258" t="s">
        <v>1</v>
      </c>
      <c r="F365" s="259" t="s">
        <v>687</v>
      </c>
      <c r="G365" s="257"/>
      <c r="H365" s="260">
        <v>0.55400000000000005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6" t="s">
        <v>189</v>
      </c>
      <c r="AU365" s="266" t="s">
        <v>85</v>
      </c>
      <c r="AV365" s="14" t="s">
        <v>85</v>
      </c>
      <c r="AW365" s="14" t="s">
        <v>33</v>
      </c>
      <c r="AX365" s="14" t="s">
        <v>76</v>
      </c>
      <c r="AY365" s="266" t="s">
        <v>178</v>
      </c>
    </row>
    <row r="366" s="15" customFormat="1">
      <c r="A366" s="15"/>
      <c r="B366" s="267"/>
      <c r="C366" s="268"/>
      <c r="D366" s="241" t="s">
        <v>189</v>
      </c>
      <c r="E366" s="269" t="s">
        <v>1</v>
      </c>
      <c r="F366" s="270" t="s">
        <v>193</v>
      </c>
      <c r="G366" s="268"/>
      <c r="H366" s="271">
        <v>0.55400000000000005</v>
      </c>
      <c r="I366" s="272"/>
      <c r="J366" s="268"/>
      <c r="K366" s="268"/>
      <c r="L366" s="273"/>
      <c r="M366" s="274"/>
      <c r="N366" s="275"/>
      <c r="O366" s="275"/>
      <c r="P366" s="275"/>
      <c r="Q366" s="275"/>
      <c r="R366" s="275"/>
      <c r="S366" s="275"/>
      <c r="T366" s="276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7" t="s">
        <v>189</v>
      </c>
      <c r="AU366" s="277" t="s">
        <v>85</v>
      </c>
      <c r="AV366" s="15" t="s">
        <v>185</v>
      </c>
      <c r="AW366" s="15" t="s">
        <v>33</v>
      </c>
      <c r="AX366" s="15" t="s">
        <v>83</v>
      </c>
      <c r="AY366" s="277" t="s">
        <v>178</v>
      </c>
    </row>
    <row r="367" s="2" customFormat="1" ht="14.4" customHeight="1">
      <c r="A367" s="39"/>
      <c r="B367" s="40"/>
      <c r="C367" s="228" t="s">
        <v>435</v>
      </c>
      <c r="D367" s="228" t="s">
        <v>180</v>
      </c>
      <c r="E367" s="229" t="s">
        <v>688</v>
      </c>
      <c r="F367" s="230" t="s">
        <v>689</v>
      </c>
      <c r="G367" s="231" t="s">
        <v>268</v>
      </c>
      <c r="H367" s="232">
        <v>3.1699999999999999</v>
      </c>
      <c r="I367" s="233"/>
      <c r="J367" s="234">
        <f>ROUND(I367*H367,2)</f>
        <v>0</v>
      </c>
      <c r="K367" s="230" t="s">
        <v>184</v>
      </c>
      <c r="L367" s="45"/>
      <c r="M367" s="235" t="s">
        <v>1</v>
      </c>
      <c r="N367" s="236" t="s">
        <v>41</v>
      </c>
      <c r="O367" s="92"/>
      <c r="P367" s="237">
        <f>O367*H367</f>
        <v>0</v>
      </c>
      <c r="Q367" s="237">
        <v>0.041739999999999999</v>
      </c>
      <c r="R367" s="237">
        <f>Q367*H367</f>
        <v>0.13231579999999998</v>
      </c>
      <c r="S367" s="237">
        <v>0</v>
      </c>
      <c r="T367" s="238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9" t="s">
        <v>185</v>
      </c>
      <c r="AT367" s="239" t="s">
        <v>180</v>
      </c>
      <c r="AU367" s="239" t="s">
        <v>85</v>
      </c>
      <c r="AY367" s="18" t="s">
        <v>178</v>
      </c>
      <c r="BE367" s="240">
        <f>IF(N367="základní",J367,0)</f>
        <v>0</v>
      </c>
      <c r="BF367" s="240">
        <f>IF(N367="snížená",J367,0)</f>
        <v>0</v>
      </c>
      <c r="BG367" s="240">
        <f>IF(N367="zákl. přenesená",J367,0)</f>
        <v>0</v>
      </c>
      <c r="BH367" s="240">
        <f>IF(N367="sníž. přenesená",J367,0)</f>
        <v>0</v>
      </c>
      <c r="BI367" s="240">
        <f>IF(N367="nulová",J367,0)</f>
        <v>0</v>
      </c>
      <c r="BJ367" s="18" t="s">
        <v>83</v>
      </c>
      <c r="BK367" s="240">
        <f>ROUND(I367*H367,2)</f>
        <v>0</v>
      </c>
      <c r="BL367" s="18" t="s">
        <v>185</v>
      </c>
      <c r="BM367" s="239" t="s">
        <v>690</v>
      </c>
    </row>
    <row r="368" s="2" customFormat="1">
      <c r="A368" s="39"/>
      <c r="B368" s="40"/>
      <c r="C368" s="41"/>
      <c r="D368" s="241" t="s">
        <v>187</v>
      </c>
      <c r="E368" s="41"/>
      <c r="F368" s="242" t="s">
        <v>691</v>
      </c>
      <c r="G368" s="41"/>
      <c r="H368" s="41"/>
      <c r="I368" s="243"/>
      <c r="J368" s="41"/>
      <c r="K368" s="41"/>
      <c r="L368" s="45"/>
      <c r="M368" s="244"/>
      <c r="N368" s="245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187</v>
      </c>
      <c r="AU368" s="18" t="s">
        <v>85</v>
      </c>
    </row>
    <row r="369" s="13" customFormat="1">
      <c r="A369" s="13"/>
      <c r="B369" s="246"/>
      <c r="C369" s="247"/>
      <c r="D369" s="241" t="s">
        <v>189</v>
      </c>
      <c r="E369" s="248" t="s">
        <v>1</v>
      </c>
      <c r="F369" s="249" t="s">
        <v>538</v>
      </c>
      <c r="G369" s="247"/>
      <c r="H369" s="248" t="s">
        <v>1</v>
      </c>
      <c r="I369" s="250"/>
      <c r="J369" s="247"/>
      <c r="K369" s="247"/>
      <c r="L369" s="251"/>
      <c r="M369" s="252"/>
      <c r="N369" s="253"/>
      <c r="O369" s="253"/>
      <c r="P369" s="253"/>
      <c r="Q369" s="253"/>
      <c r="R369" s="253"/>
      <c r="S369" s="253"/>
      <c r="T369" s="25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5" t="s">
        <v>189</v>
      </c>
      <c r="AU369" s="255" t="s">
        <v>85</v>
      </c>
      <c r="AV369" s="13" t="s">
        <v>83</v>
      </c>
      <c r="AW369" s="13" t="s">
        <v>33</v>
      </c>
      <c r="AX369" s="13" t="s">
        <v>76</v>
      </c>
      <c r="AY369" s="255" t="s">
        <v>178</v>
      </c>
    </row>
    <row r="370" s="14" customFormat="1">
      <c r="A370" s="14"/>
      <c r="B370" s="256"/>
      <c r="C370" s="257"/>
      <c r="D370" s="241" t="s">
        <v>189</v>
      </c>
      <c r="E370" s="258" t="s">
        <v>1</v>
      </c>
      <c r="F370" s="259" t="s">
        <v>692</v>
      </c>
      <c r="G370" s="257"/>
      <c r="H370" s="260">
        <v>2.8700000000000001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6" t="s">
        <v>189</v>
      </c>
      <c r="AU370" s="266" t="s">
        <v>85</v>
      </c>
      <c r="AV370" s="14" t="s">
        <v>85</v>
      </c>
      <c r="AW370" s="14" t="s">
        <v>33</v>
      </c>
      <c r="AX370" s="14" t="s">
        <v>76</v>
      </c>
      <c r="AY370" s="266" t="s">
        <v>178</v>
      </c>
    </row>
    <row r="371" s="14" customFormat="1">
      <c r="A371" s="14"/>
      <c r="B371" s="256"/>
      <c r="C371" s="257"/>
      <c r="D371" s="241" t="s">
        <v>189</v>
      </c>
      <c r="E371" s="258" t="s">
        <v>1</v>
      </c>
      <c r="F371" s="259" t="s">
        <v>693</v>
      </c>
      <c r="G371" s="257"/>
      <c r="H371" s="260">
        <v>0.29999999999999999</v>
      </c>
      <c r="I371" s="261"/>
      <c r="J371" s="257"/>
      <c r="K371" s="257"/>
      <c r="L371" s="262"/>
      <c r="M371" s="263"/>
      <c r="N371" s="264"/>
      <c r="O371" s="264"/>
      <c r="P371" s="264"/>
      <c r="Q371" s="264"/>
      <c r="R371" s="264"/>
      <c r="S371" s="264"/>
      <c r="T371" s="26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6" t="s">
        <v>189</v>
      </c>
      <c r="AU371" s="266" t="s">
        <v>85</v>
      </c>
      <c r="AV371" s="14" t="s">
        <v>85</v>
      </c>
      <c r="AW371" s="14" t="s">
        <v>33</v>
      </c>
      <c r="AX371" s="14" t="s">
        <v>76</v>
      </c>
      <c r="AY371" s="266" t="s">
        <v>178</v>
      </c>
    </row>
    <row r="372" s="15" customFormat="1">
      <c r="A372" s="15"/>
      <c r="B372" s="267"/>
      <c r="C372" s="268"/>
      <c r="D372" s="241" t="s">
        <v>189</v>
      </c>
      <c r="E372" s="269" t="s">
        <v>1</v>
      </c>
      <c r="F372" s="270" t="s">
        <v>193</v>
      </c>
      <c r="G372" s="268"/>
      <c r="H372" s="271">
        <v>3.1699999999999999</v>
      </c>
      <c r="I372" s="272"/>
      <c r="J372" s="268"/>
      <c r="K372" s="268"/>
      <c r="L372" s="273"/>
      <c r="M372" s="274"/>
      <c r="N372" s="275"/>
      <c r="O372" s="275"/>
      <c r="P372" s="275"/>
      <c r="Q372" s="275"/>
      <c r="R372" s="275"/>
      <c r="S372" s="275"/>
      <c r="T372" s="276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7" t="s">
        <v>189</v>
      </c>
      <c r="AU372" s="277" t="s">
        <v>85</v>
      </c>
      <c r="AV372" s="15" t="s">
        <v>185</v>
      </c>
      <c r="AW372" s="15" t="s">
        <v>33</v>
      </c>
      <c r="AX372" s="15" t="s">
        <v>83</v>
      </c>
      <c r="AY372" s="277" t="s">
        <v>178</v>
      </c>
    </row>
    <row r="373" s="2" customFormat="1" ht="14.4" customHeight="1">
      <c r="A373" s="39"/>
      <c r="B373" s="40"/>
      <c r="C373" s="228" t="s">
        <v>442</v>
      </c>
      <c r="D373" s="228" t="s">
        <v>180</v>
      </c>
      <c r="E373" s="229" t="s">
        <v>694</v>
      </c>
      <c r="F373" s="230" t="s">
        <v>695</v>
      </c>
      <c r="G373" s="231" t="s">
        <v>268</v>
      </c>
      <c r="H373" s="232">
        <v>3.1699999999999999</v>
      </c>
      <c r="I373" s="233"/>
      <c r="J373" s="234">
        <f>ROUND(I373*H373,2)</f>
        <v>0</v>
      </c>
      <c r="K373" s="230" t="s">
        <v>184</v>
      </c>
      <c r="L373" s="45"/>
      <c r="M373" s="235" t="s">
        <v>1</v>
      </c>
      <c r="N373" s="236" t="s">
        <v>41</v>
      </c>
      <c r="O373" s="92"/>
      <c r="P373" s="237">
        <f>O373*H373</f>
        <v>0</v>
      </c>
      <c r="Q373" s="237">
        <v>2.0000000000000002E-05</v>
      </c>
      <c r="R373" s="237">
        <f>Q373*H373</f>
        <v>6.340000000000001E-05</v>
      </c>
      <c r="S373" s="237">
        <v>0</v>
      </c>
      <c r="T373" s="23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9" t="s">
        <v>185</v>
      </c>
      <c r="AT373" s="239" t="s">
        <v>180</v>
      </c>
      <c r="AU373" s="239" t="s">
        <v>85</v>
      </c>
      <c r="AY373" s="18" t="s">
        <v>178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83</v>
      </c>
      <c r="BK373" s="240">
        <f>ROUND(I373*H373,2)</f>
        <v>0</v>
      </c>
      <c r="BL373" s="18" t="s">
        <v>185</v>
      </c>
      <c r="BM373" s="239" t="s">
        <v>696</v>
      </c>
    </row>
    <row r="374" s="2" customFormat="1">
      <c r="A374" s="39"/>
      <c r="B374" s="40"/>
      <c r="C374" s="41"/>
      <c r="D374" s="241" t="s">
        <v>187</v>
      </c>
      <c r="E374" s="41"/>
      <c r="F374" s="242" t="s">
        <v>697</v>
      </c>
      <c r="G374" s="41"/>
      <c r="H374" s="41"/>
      <c r="I374" s="243"/>
      <c r="J374" s="41"/>
      <c r="K374" s="41"/>
      <c r="L374" s="45"/>
      <c r="M374" s="244"/>
      <c r="N374" s="245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187</v>
      </c>
      <c r="AU374" s="18" t="s">
        <v>85</v>
      </c>
    </row>
    <row r="375" s="13" customFormat="1">
      <c r="A375" s="13"/>
      <c r="B375" s="246"/>
      <c r="C375" s="247"/>
      <c r="D375" s="241" t="s">
        <v>189</v>
      </c>
      <c r="E375" s="248" t="s">
        <v>1</v>
      </c>
      <c r="F375" s="249" t="s">
        <v>538</v>
      </c>
      <c r="G375" s="247"/>
      <c r="H375" s="248" t="s">
        <v>1</v>
      </c>
      <c r="I375" s="250"/>
      <c r="J375" s="247"/>
      <c r="K375" s="247"/>
      <c r="L375" s="251"/>
      <c r="M375" s="252"/>
      <c r="N375" s="253"/>
      <c r="O375" s="253"/>
      <c r="P375" s="253"/>
      <c r="Q375" s="253"/>
      <c r="R375" s="253"/>
      <c r="S375" s="253"/>
      <c r="T375" s="25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5" t="s">
        <v>189</v>
      </c>
      <c r="AU375" s="255" t="s">
        <v>85</v>
      </c>
      <c r="AV375" s="13" t="s">
        <v>83</v>
      </c>
      <c r="AW375" s="13" t="s">
        <v>33</v>
      </c>
      <c r="AX375" s="13" t="s">
        <v>76</v>
      </c>
      <c r="AY375" s="255" t="s">
        <v>178</v>
      </c>
    </row>
    <row r="376" s="13" customFormat="1">
      <c r="A376" s="13"/>
      <c r="B376" s="246"/>
      <c r="C376" s="247"/>
      <c r="D376" s="241" t="s">
        <v>189</v>
      </c>
      <c r="E376" s="248" t="s">
        <v>1</v>
      </c>
      <c r="F376" s="249" t="s">
        <v>698</v>
      </c>
      <c r="G376" s="247"/>
      <c r="H376" s="248" t="s">
        <v>1</v>
      </c>
      <c r="I376" s="250"/>
      <c r="J376" s="247"/>
      <c r="K376" s="247"/>
      <c r="L376" s="251"/>
      <c r="M376" s="252"/>
      <c r="N376" s="253"/>
      <c r="O376" s="253"/>
      <c r="P376" s="253"/>
      <c r="Q376" s="253"/>
      <c r="R376" s="253"/>
      <c r="S376" s="253"/>
      <c r="T376" s="25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5" t="s">
        <v>189</v>
      </c>
      <c r="AU376" s="255" t="s">
        <v>85</v>
      </c>
      <c r="AV376" s="13" t="s">
        <v>83</v>
      </c>
      <c r="AW376" s="13" t="s">
        <v>33</v>
      </c>
      <c r="AX376" s="13" t="s">
        <v>76</v>
      </c>
      <c r="AY376" s="255" t="s">
        <v>178</v>
      </c>
    </row>
    <row r="377" s="14" customFormat="1">
      <c r="A377" s="14"/>
      <c r="B377" s="256"/>
      <c r="C377" s="257"/>
      <c r="D377" s="241" t="s">
        <v>189</v>
      </c>
      <c r="E377" s="258" t="s">
        <v>1</v>
      </c>
      <c r="F377" s="259" t="s">
        <v>699</v>
      </c>
      <c r="G377" s="257"/>
      <c r="H377" s="260">
        <v>3.1699999999999999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6" t="s">
        <v>189</v>
      </c>
      <c r="AU377" s="266" t="s">
        <v>85</v>
      </c>
      <c r="AV377" s="14" t="s">
        <v>85</v>
      </c>
      <c r="AW377" s="14" t="s">
        <v>33</v>
      </c>
      <c r="AX377" s="14" t="s">
        <v>76</v>
      </c>
      <c r="AY377" s="266" t="s">
        <v>178</v>
      </c>
    </row>
    <row r="378" s="15" customFormat="1">
      <c r="A378" s="15"/>
      <c r="B378" s="267"/>
      <c r="C378" s="268"/>
      <c r="D378" s="241" t="s">
        <v>189</v>
      </c>
      <c r="E378" s="269" t="s">
        <v>1</v>
      </c>
      <c r="F378" s="270" t="s">
        <v>193</v>
      </c>
      <c r="G378" s="268"/>
      <c r="H378" s="271">
        <v>3.1699999999999999</v>
      </c>
      <c r="I378" s="272"/>
      <c r="J378" s="268"/>
      <c r="K378" s="268"/>
      <c r="L378" s="273"/>
      <c r="M378" s="274"/>
      <c r="N378" s="275"/>
      <c r="O378" s="275"/>
      <c r="P378" s="275"/>
      <c r="Q378" s="275"/>
      <c r="R378" s="275"/>
      <c r="S378" s="275"/>
      <c r="T378" s="276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77" t="s">
        <v>189</v>
      </c>
      <c r="AU378" s="277" t="s">
        <v>85</v>
      </c>
      <c r="AV378" s="15" t="s">
        <v>185</v>
      </c>
      <c r="AW378" s="15" t="s">
        <v>33</v>
      </c>
      <c r="AX378" s="15" t="s">
        <v>83</v>
      </c>
      <c r="AY378" s="277" t="s">
        <v>178</v>
      </c>
    </row>
    <row r="379" s="2" customFormat="1" ht="19.8" customHeight="1">
      <c r="A379" s="39"/>
      <c r="B379" s="40"/>
      <c r="C379" s="228" t="s">
        <v>448</v>
      </c>
      <c r="D379" s="228" t="s">
        <v>180</v>
      </c>
      <c r="E379" s="229" t="s">
        <v>700</v>
      </c>
      <c r="F379" s="230" t="s">
        <v>701</v>
      </c>
      <c r="G379" s="231" t="s">
        <v>253</v>
      </c>
      <c r="H379" s="232">
        <v>0.083000000000000004</v>
      </c>
      <c r="I379" s="233"/>
      <c r="J379" s="234">
        <f>ROUND(I379*H379,2)</f>
        <v>0</v>
      </c>
      <c r="K379" s="230" t="s">
        <v>184</v>
      </c>
      <c r="L379" s="45"/>
      <c r="M379" s="235" t="s">
        <v>1</v>
      </c>
      <c r="N379" s="236" t="s">
        <v>41</v>
      </c>
      <c r="O379" s="92"/>
      <c r="P379" s="237">
        <f>O379*H379</f>
        <v>0</v>
      </c>
      <c r="Q379" s="237">
        <v>1.11277</v>
      </c>
      <c r="R379" s="237">
        <f>Q379*H379</f>
        <v>0.092359910000000003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185</v>
      </c>
      <c r="AT379" s="239" t="s">
        <v>180</v>
      </c>
      <c r="AU379" s="239" t="s">
        <v>85</v>
      </c>
      <c r="AY379" s="18" t="s">
        <v>178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83</v>
      </c>
      <c r="BK379" s="240">
        <f>ROUND(I379*H379,2)</f>
        <v>0</v>
      </c>
      <c r="BL379" s="18" t="s">
        <v>185</v>
      </c>
      <c r="BM379" s="239" t="s">
        <v>702</v>
      </c>
    </row>
    <row r="380" s="2" customFormat="1">
      <c r="A380" s="39"/>
      <c r="B380" s="40"/>
      <c r="C380" s="41"/>
      <c r="D380" s="241" t="s">
        <v>187</v>
      </c>
      <c r="E380" s="41"/>
      <c r="F380" s="242" t="s">
        <v>703</v>
      </c>
      <c r="G380" s="41"/>
      <c r="H380" s="41"/>
      <c r="I380" s="243"/>
      <c r="J380" s="41"/>
      <c r="K380" s="41"/>
      <c r="L380" s="45"/>
      <c r="M380" s="244"/>
      <c r="N380" s="245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187</v>
      </c>
      <c r="AU380" s="18" t="s">
        <v>85</v>
      </c>
    </row>
    <row r="381" s="13" customFormat="1">
      <c r="A381" s="13"/>
      <c r="B381" s="246"/>
      <c r="C381" s="247"/>
      <c r="D381" s="241" t="s">
        <v>189</v>
      </c>
      <c r="E381" s="248" t="s">
        <v>1</v>
      </c>
      <c r="F381" s="249" t="s">
        <v>538</v>
      </c>
      <c r="G381" s="247"/>
      <c r="H381" s="248" t="s">
        <v>1</v>
      </c>
      <c r="I381" s="250"/>
      <c r="J381" s="247"/>
      <c r="K381" s="247"/>
      <c r="L381" s="251"/>
      <c r="M381" s="252"/>
      <c r="N381" s="253"/>
      <c r="O381" s="253"/>
      <c r="P381" s="253"/>
      <c r="Q381" s="253"/>
      <c r="R381" s="253"/>
      <c r="S381" s="253"/>
      <c r="T381" s="25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5" t="s">
        <v>189</v>
      </c>
      <c r="AU381" s="255" t="s">
        <v>85</v>
      </c>
      <c r="AV381" s="13" t="s">
        <v>83</v>
      </c>
      <c r="AW381" s="13" t="s">
        <v>33</v>
      </c>
      <c r="AX381" s="13" t="s">
        <v>76</v>
      </c>
      <c r="AY381" s="255" t="s">
        <v>178</v>
      </c>
    </row>
    <row r="382" s="13" customFormat="1">
      <c r="A382" s="13"/>
      <c r="B382" s="246"/>
      <c r="C382" s="247"/>
      <c r="D382" s="241" t="s">
        <v>189</v>
      </c>
      <c r="E382" s="248" t="s">
        <v>1</v>
      </c>
      <c r="F382" s="249" t="s">
        <v>679</v>
      </c>
      <c r="G382" s="247"/>
      <c r="H382" s="248" t="s">
        <v>1</v>
      </c>
      <c r="I382" s="250"/>
      <c r="J382" s="247"/>
      <c r="K382" s="247"/>
      <c r="L382" s="251"/>
      <c r="M382" s="252"/>
      <c r="N382" s="253"/>
      <c r="O382" s="253"/>
      <c r="P382" s="253"/>
      <c r="Q382" s="253"/>
      <c r="R382" s="253"/>
      <c r="S382" s="253"/>
      <c r="T382" s="25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5" t="s">
        <v>189</v>
      </c>
      <c r="AU382" s="255" t="s">
        <v>85</v>
      </c>
      <c r="AV382" s="13" t="s">
        <v>83</v>
      </c>
      <c r="AW382" s="13" t="s">
        <v>33</v>
      </c>
      <c r="AX382" s="13" t="s">
        <v>76</v>
      </c>
      <c r="AY382" s="255" t="s">
        <v>178</v>
      </c>
    </row>
    <row r="383" s="14" customFormat="1">
      <c r="A383" s="14"/>
      <c r="B383" s="256"/>
      <c r="C383" s="257"/>
      <c r="D383" s="241" t="s">
        <v>189</v>
      </c>
      <c r="E383" s="258" t="s">
        <v>1</v>
      </c>
      <c r="F383" s="259" t="s">
        <v>704</v>
      </c>
      <c r="G383" s="257"/>
      <c r="H383" s="260">
        <v>0.083000000000000004</v>
      </c>
      <c r="I383" s="261"/>
      <c r="J383" s="257"/>
      <c r="K383" s="257"/>
      <c r="L383" s="262"/>
      <c r="M383" s="263"/>
      <c r="N383" s="264"/>
      <c r="O383" s="264"/>
      <c r="P383" s="264"/>
      <c r="Q383" s="264"/>
      <c r="R383" s="264"/>
      <c r="S383" s="264"/>
      <c r="T383" s="26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6" t="s">
        <v>189</v>
      </c>
      <c r="AU383" s="266" t="s">
        <v>85</v>
      </c>
      <c r="AV383" s="14" t="s">
        <v>85</v>
      </c>
      <c r="AW383" s="14" t="s">
        <v>33</v>
      </c>
      <c r="AX383" s="14" t="s">
        <v>76</v>
      </c>
      <c r="AY383" s="266" t="s">
        <v>178</v>
      </c>
    </row>
    <row r="384" s="15" customFormat="1">
      <c r="A384" s="15"/>
      <c r="B384" s="267"/>
      <c r="C384" s="268"/>
      <c r="D384" s="241" t="s">
        <v>189</v>
      </c>
      <c r="E384" s="269" t="s">
        <v>1</v>
      </c>
      <c r="F384" s="270" t="s">
        <v>193</v>
      </c>
      <c r="G384" s="268"/>
      <c r="H384" s="271">
        <v>0.083000000000000004</v>
      </c>
      <c r="I384" s="272"/>
      <c r="J384" s="268"/>
      <c r="K384" s="268"/>
      <c r="L384" s="273"/>
      <c r="M384" s="274"/>
      <c r="N384" s="275"/>
      <c r="O384" s="275"/>
      <c r="P384" s="275"/>
      <c r="Q384" s="275"/>
      <c r="R384" s="275"/>
      <c r="S384" s="275"/>
      <c r="T384" s="276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77" t="s">
        <v>189</v>
      </c>
      <c r="AU384" s="277" t="s">
        <v>85</v>
      </c>
      <c r="AV384" s="15" t="s">
        <v>185</v>
      </c>
      <c r="AW384" s="15" t="s">
        <v>33</v>
      </c>
      <c r="AX384" s="15" t="s">
        <v>83</v>
      </c>
      <c r="AY384" s="277" t="s">
        <v>178</v>
      </c>
    </row>
    <row r="385" s="2" customFormat="1">
      <c r="A385" s="39"/>
      <c r="B385" s="40"/>
      <c r="C385" s="228" t="s">
        <v>453</v>
      </c>
      <c r="D385" s="228" t="s">
        <v>180</v>
      </c>
      <c r="E385" s="229" t="s">
        <v>705</v>
      </c>
      <c r="F385" s="230" t="s">
        <v>706</v>
      </c>
      <c r="G385" s="231" t="s">
        <v>183</v>
      </c>
      <c r="H385" s="232">
        <v>0.246</v>
      </c>
      <c r="I385" s="233"/>
      <c r="J385" s="234">
        <f>ROUND(I385*H385,2)</f>
        <v>0</v>
      </c>
      <c r="K385" s="230" t="s">
        <v>184</v>
      </c>
      <c r="L385" s="45"/>
      <c r="M385" s="235" t="s">
        <v>1</v>
      </c>
      <c r="N385" s="236" t="s">
        <v>41</v>
      </c>
      <c r="O385" s="92"/>
      <c r="P385" s="237">
        <f>O385*H385</f>
        <v>0</v>
      </c>
      <c r="Q385" s="237">
        <v>2.9013900000000001</v>
      </c>
      <c r="R385" s="237">
        <f>Q385*H385</f>
        <v>0.71374194000000002</v>
      </c>
      <c r="S385" s="237">
        <v>0</v>
      </c>
      <c r="T385" s="238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9" t="s">
        <v>185</v>
      </c>
      <c r="AT385" s="239" t="s">
        <v>180</v>
      </c>
      <c r="AU385" s="239" t="s">
        <v>85</v>
      </c>
      <c r="AY385" s="18" t="s">
        <v>178</v>
      </c>
      <c r="BE385" s="240">
        <f>IF(N385="základní",J385,0)</f>
        <v>0</v>
      </c>
      <c r="BF385" s="240">
        <f>IF(N385="snížená",J385,0)</f>
        <v>0</v>
      </c>
      <c r="BG385" s="240">
        <f>IF(N385="zákl. přenesená",J385,0)</f>
        <v>0</v>
      </c>
      <c r="BH385" s="240">
        <f>IF(N385="sníž. přenesená",J385,0)</f>
        <v>0</v>
      </c>
      <c r="BI385" s="240">
        <f>IF(N385="nulová",J385,0)</f>
        <v>0</v>
      </c>
      <c r="BJ385" s="18" t="s">
        <v>83</v>
      </c>
      <c r="BK385" s="240">
        <f>ROUND(I385*H385,2)</f>
        <v>0</v>
      </c>
      <c r="BL385" s="18" t="s">
        <v>185</v>
      </c>
      <c r="BM385" s="239" t="s">
        <v>707</v>
      </c>
    </row>
    <row r="386" s="2" customFormat="1">
      <c r="A386" s="39"/>
      <c r="B386" s="40"/>
      <c r="C386" s="41"/>
      <c r="D386" s="241" t="s">
        <v>187</v>
      </c>
      <c r="E386" s="41"/>
      <c r="F386" s="242" t="s">
        <v>708</v>
      </c>
      <c r="G386" s="41"/>
      <c r="H386" s="41"/>
      <c r="I386" s="243"/>
      <c r="J386" s="41"/>
      <c r="K386" s="41"/>
      <c r="L386" s="45"/>
      <c r="M386" s="244"/>
      <c r="N386" s="245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187</v>
      </c>
      <c r="AU386" s="18" t="s">
        <v>85</v>
      </c>
    </row>
    <row r="387" s="13" customFormat="1">
      <c r="A387" s="13"/>
      <c r="B387" s="246"/>
      <c r="C387" s="247"/>
      <c r="D387" s="241" t="s">
        <v>189</v>
      </c>
      <c r="E387" s="248" t="s">
        <v>1</v>
      </c>
      <c r="F387" s="249" t="s">
        <v>538</v>
      </c>
      <c r="G387" s="247"/>
      <c r="H387" s="248" t="s">
        <v>1</v>
      </c>
      <c r="I387" s="250"/>
      <c r="J387" s="247"/>
      <c r="K387" s="247"/>
      <c r="L387" s="251"/>
      <c r="M387" s="252"/>
      <c r="N387" s="253"/>
      <c r="O387" s="253"/>
      <c r="P387" s="253"/>
      <c r="Q387" s="253"/>
      <c r="R387" s="253"/>
      <c r="S387" s="253"/>
      <c r="T387" s="25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5" t="s">
        <v>189</v>
      </c>
      <c r="AU387" s="255" t="s">
        <v>85</v>
      </c>
      <c r="AV387" s="13" t="s">
        <v>83</v>
      </c>
      <c r="AW387" s="13" t="s">
        <v>33</v>
      </c>
      <c r="AX387" s="13" t="s">
        <v>76</v>
      </c>
      <c r="AY387" s="255" t="s">
        <v>178</v>
      </c>
    </row>
    <row r="388" s="13" customFormat="1">
      <c r="A388" s="13"/>
      <c r="B388" s="246"/>
      <c r="C388" s="247"/>
      <c r="D388" s="241" t="s">
        <v>189</v>
      </c>
      <c r="E388" s="248" t="s">
        <v>1</v>
      </c>
      <c r="F388" s="249" t="s">
        <v>709</v>
      </c>
      <c r="G388" s="247"/>
      <c r="H388" s="248" t="s">
        <v>1</v>
      </c>
      <c r="I388" s="250"/>
      <c r="J388" s="247"/>
      <c r="K388" s="247"/>
      <c r="L388" s="251"/>
      <c r="M388" s="252"/>
      <c r="N388" s="253"/>
      <c r="O388" s="253"/>
      <c r="P388" s="253"/>
      <c r="Q388" s="253"/>
      <c r="R388" s="253"/>
      <c r="S388" s="253"/>
      <c r="T388" s="25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5" t="s">
        <v>189</v>
      </c>
      <c r="AU388" s="255" t="s">
        <v>85</v>
      </c>
      <c r="AV388" s="13" t="s">
        <v>83</v>
      </c>
      <c r="AW388" s="13" t="s">
        <v>33</v>
      </c>
      <c r="AX388" s="13" t="s">
        <v>76</v>
      </c>
      <c r="AY388" s="255" t="s">
        <v>178</v>
      </c>
    </row>
    <row r="389" s="14" customFormat="1">
      <c r="A389" s="14"/>
      <c r="B389" s="256"/>
      <c r="C389" s="257"/>
      <c r="D389" s="241" t="s">
        <v>189</v>
      </c>
      <c r="E389" s="258" t="s">
        <v>1</v>
      </c>
      <c r="F389" s="259" t="s">
        <v>710</v>
      </c>
      <c r="G389" s="257"/>
      <c r="H389" s="260">
        <v>0.246</v>
      </c>
      <c r="I389" s="261"/>
      <c r="J389" s="257"/>
      <c r="K389" s="257"/>
      <c r="L389" s="262"/>
      <c r="M389" s="263"/>
      <c r="N389" s="264"/>
      <c r="O389" s="264"/>
      <c r="P389" s="264"/>
      <c r="Q389" s="264"/>
      <c r="R389" s="264"/>
      <c r="S389" s="264"/>
      <c r="T389" s="26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6" t="s">
        <v>189</v>
      </c>
      <c r="AU389" s="266" t="s">
        <v>85</v>
      </c>
      <c r="AV389" s="14" t="s">
        <v>85</v>
      </c>
      <c r="AW389" s="14" t="s">
        <v>33</v>
      </c>
      <c r="AX389" s="14" t="s">
        <v>76</v>
      </c>
      <c r="AY389" s="266" t="s">
        <v>178</v>
      </c>
    </row>
    <row r="390" s="15" customFormat="1">
      <c r="A390" s="15"/>
      <c r="B390" s="267"/>
      <c r="C390" s="268"/>
      <c r="D390" s="241" t="s">
        <v>189</v>
      </c>
      <c r="E390" s="269" t="s">
        <v>1</v>
      </c>
      <c r="F390" s="270" t="s">
        <v>193</v>
      </c>
      <c r="G390" s="268"/>
      <c r="H390" s="271">
        <v>0.246</v>
      </c>
      <c r="I390" s="272"/>
      <c r="J390" s="268"/>
      <c r="K390" s="268"/>
      <c r="L390" s="273"/>
      <c r="M390" s="274"/>
      <c r="N390" s="275"/>
      <c r="O390" s="275"/>
      <c r="P390" s="275"/>
      <c r="Q390" s="275"/>
      <c r="R390" s="275"/>
      <c r="S390" s="275"/>
      <c r="T390" s="276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77" t="s">
        <v>189</v>
      </c>
      <c r="AU390" s="277" t="s">
        <v>85</v>
      </c>
      <c r="AV390" s="15" t="s">
        <v>185</v>
      </c>
      <c r="AW390" s="15" t="s">
        <v>33</v>
      </c>
      <c r="AX390" s="15" t="s">
        <v>83</v>
      </c>
      <c r="AY390" s="277" t="s">
        <v>178</v>
      </c>
    </row>
    <row r="391" s="2" customFormat="1">
      <c r="A391" s="39"/>
      <c r="B391" s="40"/>
      <c r="C391" s="228" t="s">
        <v>463</v>
      </c>
      <c r="D391" s="228" t="s">
        <v>180</v>
      </c>
      <c r="E391" s="229" t="s">
        <v>711</v>
      </c>
      <c r="F391" s="230" t="s">
        <v>712</v>
      </c>
      <c r="G391" s="231" t="s">
        <v>183</v>
      </c>
      <c r="H391" s="232">
        <v>0.246</v>
      </c>
      <c r="I391" s="233"/>
      <c r="J391" s="234">
        <f>ROUND(I391*H391,2)</f>
        <v>0</v>
      </c>
      <c r="K391" s="230" t="s">
        <v>184</v>
      </c>
      <c r="L391" s="45"/>
      <c r="M391" s="235" t="s">
        <v>1</v>
      </c>
      <c r="N391" s="236" t="s">
        <v>41</v>
      </c>
      <c r="O391" s="92"/>
      <c r="P391" s="237">
        <f>O391*H391</f>
        <v>0</v>
      </c>
      <c r="Q391" s="237">
        <v>0</v>
      </c>
      <c r="R391" s="237">
        <f>Q391*H391</f>
        <v>0</v>
      </c>
      <c r="S391" s="237">
        <v>0</v>
      </c>
      <c r="T391" s="238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9" t="s">
        <v>185</v>
      </c>
      <c r="AT391" s="239" t="s">
        <v>180</v>
      </c>
      <c r="AU391" s="239" t="s">
        <v>85</v>
      </c>
      <c r="AY391" s="18" t="s">
        <v>178</v>
      </c>
      <c r="BE391" s="240">
        <f>IF(N391="základní",J391,0)</f>
        <v>0</v>
      </c>
      <c r="BF391" s="240">
        <f>IF(N391="snížená",J391,0)</f>
        <v>0</v>
      </c>
      <c r="BG391" s="240">
        <f>IF(N391="zákl. přenesená",J391,0)</f>
        <v>0</v>
      </c>
      <c r="BH391" s="240">
        <f>IF(N391="sníž. přenesená",J391,0)</f>
        <v>0</v>
      </c>
      <c r="BI391" s="240">
        <f>IF(N391="nulová",J391,0)</f>
        <v>0</v>
      </c>
      <c r="BJ391" s="18" t="s">
        <v>83</v>
      </c>
      <c r="BK391" s="240">
        <f>ROUND(I391*H391,2)</f>
        <v>0</v>
      </c>
      <c r="BL391" s="18" t="s">
        <v>185</v>
      </c>
      <c r="BM391" s="239" t="s">
        <v>713</v>
      </c>
    </row>
    <row r="392" s="2" customFormat="1">
      <c r="A392" s="39"/>
      <c r="B392" s="40"/>
      <c r="C392" s="41"/>
      <c r="D392" s="241" t="s">
        <v>187</v>
      </c>
      <c r="E392" s="41"/>
      <c r="F392" s="242" t="s">
        <v>714</v>
      </c>
      <c r="G392" s="41"/>
      <c r="H392" s="41"/>
      <c r="I392" s="243"/>
      <c r="J392" s="41"/>
      <c r="K392" s="41"/>
      <c r="L392" s="45"/>
      <c r="M392" s="244"/>
      <c r="N392" s="245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187</v>
      </c>
      <c r="AU392" s="18" t="s">
        <v>85</v>
      </c>
    </row>
    <row r="393" s="13" customFormat="1">
      <c r="A393" s="13"/>
      <c r="B393" s="246"/>
      <c r="C393" s="247"/>
      <c r="D393" s="241" t="s">
        <v>189</v>
      </c>
      <c r="E393" s="248" t="s">
        <v>1</v>
      </c>
      <c r="F393" s="249" t="s">
        <v>538</v>
      </c>
      <c r="G393" s="247"/>
      <c r="H393" s="248" t="s">
        <v>1</v>
      </c>
      <c r="I393" s="250"/>
      <c r="J393" s="247"/>
      <c r="K393" s="247"/>
      <c r="L393" s="251"/>
      <c r="M393" s="252"/>
      <c r="N393" s="253"/>
      <c r="O393" s="253"/>
      <c r="P393" s="253"/>
      <c r="Q393" s="253"/>
      <c r="R393" s="253"/>
      <c r="S393" s="253"/>
      <c r="T393" s="25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5" t="s">
        <v>189</v>
      </c>
      <c r="AU393" s="255" t="s">
        <v>85</v>
      </c>
      <c r="AV393" s="13" t="s">
        <v>83</v>
      </c>
      <c r="AW393" s="13" t="s">
        <v>33</v>
      </c>
      <c r="AX393" s="13" t="s">
        <v>76</v>
      </c>
      <c r="AY393" s="255" t="s">
        <v>178</v>
      </c>
    </row>
    <row r="394" s="13" customFormat="1">
      <c r="A394" s="13"/>
      <c r="B394" s="246"/>
      <c r="C394" s="247"/>
      <c r="D394" s="241" t="s">
        <v>189</v>
      </c>
      <c r="E394" s="248" t="s">
        <v>1</v>
      </c>
      <c r="F394" s="249" t="s">
        <v>715</v>
      </c>
      <c r="G394" s="247"/>
      <c r="H394" s="248" t="s">
        <v>1</v>
      </c>
      <c r="I394" s="250"/>
      <c r="J394" s="247"/>
      <c r="K394" s="247"/>
      <c r="L394" s="251"/>
      <c r="M394" s="252"/>
      <c r="N394" s="253"/>
      <c r="O394" s="253"/>
      <c r="P394" s="253"/>
      <c r="Q394" s="253"/>
      <c r="R394" s="253"/>
      <c r="S394" s="253"/>
      <c r="T394" s="25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5" t="s">
        <v>189</v>
      </c>
      <c r="AU394" s="255" t="s">
        <v>85</v>
      </c>
      <c r="AV394" s="13" t="s">
        <v>83</v>
      </c>
      <c r="AW394" s="13" t="s">
        <v>33</v>
      </c>
      <c r="AX394" s="13" t="s">
        <v>76</v>
      </c>
      <c r="AY394" s="255" t="s">
        <v>178</v>
      </c>
    </row>
    <row r="395" s="14" customFormat="1">
      <c r="A395" s="14"/>
      <c r="B395" s="256"/>
      <c r="C395" s="257"/>
      <c r="D395" s="241" t="s">
        <v>189</v>
      </c>
      <c r="E395" s="258" t="s">
        <v>1</v>
      </c>
      <c r="F395" s="259" t="s">
        <v>710</v>
      </c>
      <c r="G395" s="257"/>
      <c r="H395" s="260">
        <v>0.246</v>
      </c>
      <c r="I395" s="261"/>
      <c r="J395" s="257"/>
      <c r="K395" s="257"/>
      <c r="L395" s="262"/>
      <c r="M395" s="263"/>
      <c r="N395" s="264"/>
      <c r="O395" s="264"/>
      <c r="P395" s="264"/>
      <c r="Q395" s="264"/>
      <c r="R395" s="264"/>
      <c r="S395" s="264"/>
      <c r="T395" s="26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6" t="s">
        <v>189</v>
      </c>
      <c r="AU395" s="266" t="s">
        <v>85</v>
      </c>
      <c r="AV395" s="14" t="s">
        <v>85</v>
      </c>
      <c r="AW395" s="14" t="s">
        <v>33</v>
      </c>
      <c r="AX395" s="14" t="s">
        <v>76</v>
      </c>
      <c r="AY395" s="266" t="s">
        <v>178</v>
      </c>
    </row>
    <row r="396" s="15" customFormat="1">
      <c r="A396" s="15"/>
      <c r="B396" s="267"/>
      <c r="C396" s="268"/>
      <c r="D396" s="241" t="s">
        <v>189</v>
      </c>
      <c r="E396" s="269" t="s">
        <v>1</v>
      </c>
      <c r="F396" s="270" t="s">
        <v>193</v>
      </c>
      <c r="G396" s="268"/>
      <c r="H396" s="271">
        <v>0.246</v>
      </c>
      <c r="I396" s="272"/>
      <c r="J396" s="268"/>
      <c r="K396" s="268"/>
      <c r="L396" s="273"/>
      <c r="M396" s="274"/>
      <c r="N396" s="275"/>
      <c r="O396" s="275"/>
      <c r="P396" s="275"/>
      <c r="Q396" s="275"/>
      <c r="R396" s="275"/>
      <c r="S396" s="275"/>
      <c r="T396" s="276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77" t="s">
        <v>189</v>
      </c>
      <c r="AU396" s="277" t="s">
        <v>85</v>
      </c>
      <c r="AV396" s="15" t="s">
        <v>185</v>
      </c>
      <c r="AW396" s="15" t="s">
        <v>33</v>
      </c>
      <c r="AX396" s="15" t="s">
        <v>83</v>
      </c>
      <c r="AY396" s="277" t="s">
        <v>178</v>
      </c>
    </row>
    <row r="397" s="2" customFormat="1" ht="14.4" customHeight="1">
      <c r="A397" s="39"/>
      <c r="B397" s="40"/>
      <c r="C397" s="228" t="s">
        <v>470</v>
      </c>
      <c r="D397" s="228" t="s">
        <v>180</v>
      </c>
      <c r="E397" s="229" t="s">
        <v>716</v>
      </c>
      <c r="F397" s="230" t="s">
        <v>717</v>
      </c>
      <c r="G397" s="231" t="s">
        <v>183</v>
      </c>
      <c r="H397" s="232">
        <v>2.0539999999999998</v>
      </c>
      <c r="I397" s="233"/>
      <c r="J397" s="234">
        <f>ROUND(I397*H397,2)</f>
        <v>0</v>
      </c>
      <c r="K397" s="230" t="s">
        <v>184</v>
      </c>
      <c r="L397" s="45"/>
      <c r="M397" s="235" t="s">
        <v>1</v>
      </c>
      <c r="N397" s="236" t="s">
        <v>41</v>
      </c>
      <c r="O397" s="92"/>
      <c r="P397" s="237">
        <f>O397*H397</f>
        <v>0</v>
      </c>
      <c r="Q397" s="237">
        <v>0</v>
      </c>
      <c r="R397" s="237">
        <f>Q397*H397</f>
        <v>0</v>
      </c>
      <c r="S397" s="237">
        <v>0</v>
      </c>
      <c r="T397" s="23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9" t="s">
        <v>185</v>
      </c>
      <c r="AT397" s="239" t="s">
        <v>180</v>
      </c>
      <c r="AU397" s="239" t="s">
        <v>85</v>
      </c>
      <c r="AY397" s="18" t="s">
        <v>178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83</v>
      </c>
      <c r="BK397" s="240">
        <f>ROUND(I397*H397,2)</f>
        <v>0</v>
      </c>
      <c r="BL397" s="18" t="s">
        <v>185</v>
      </c>
      <c r="BM397" s="239" t="s">
        <v>718</v>
      </c>
    </row>
    <row r="398" s="2" customFormat="1">
      <c r="A398" s="39"/>
      <c r="B398" s="40"/>
      <c r="C398" s="41"/>
      <c r="D398" s="241" t="s">
        <v>187</v>
      </c>
      <c r="E398" s="41"/>
      <c r="F398" s="242" t="s">
        <v>719</v>
      </c>
      <c r="G398" s="41"/>
      <c r="H398" s="41"/>
      <c r="I398" s="243"/>
      <c r="J398" s="41"/>
      <c r="K398" s="41"/>
      <c r="L398" s="45"/>
      <c r="M398" s="244"/>
      <c r="N398" s="245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187</v>
      </c>
      <c r="AU398" s="18" t="s">
        <v>85</v>
      </c>
    </row>
    <row r="399" s="13" customFormat="1">
      <c r="A399" s="13"/>
      <c r="B399" s="246"/>
      <c r="C399" s="247"/>
      <c r="D399" s="241" t="s">
        <v>189</v>
      </c>
      <c r="E399" s="248" t="s">
        <v>1</v>
      </c>
      <c r="F399" s="249" t="s">
        <v>538</v>
      </c>
      <c r="G399" s="247"/>
      <c r="H399" s="248" t="s">
        <v>1</v>
      </c>
      <c r="I399" s="250"/>
      <c r="J399" s="247"/>
      <c r="K399" s="247"/>
      <c r="L399" s="251"/>
      <c r="M399" s="252"/>
      <c r="N399" s="253"/>
      <c r="O399" s="253"/>
      <c r="P399" s="253"/>
      <c r="Q399" s="253"/>
      <c r="R399" s="253"/>
      <c r="S399" s="253"/>
      <c r="T399" s="25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5" t="s">
        <v>189</v>
      </c>
      <c r="AU399" s="255" t="s">
        <v>85</v>
      </c>
      <c r="AV399" s="13" t="s">
        <v>83</v>
      </c>
      <c r="AW399" s="13" t="s">
        <v>33</v>
      </c>
      <c r="AX399" s="13" t="s">
        <v>76</v>
      </c>
      <c r="AY399" s="255" t="s">
        <v>178</v>
      </c>
    </row>
    <row r="400" s="13" customFormat="1">
      <c r="A400" s="13"/>
      <c r="B400" s="246"/>
      <c r="C400" s="247"/>
      <c r="D400" s="241" t="s">
        <v>189</v>
      </c>
      <c r="E400" s="248" t="s">
        <v>1</v>
      </c>
      <c r="F400" s="249" t="s">
        <v>720</v>
      </c>
      <c r="G400" s="247"/>
      <c r="H400" s="248" t="s">
        <v>1</v>
      </c>
      <c r="I400" s="250"/>
      <c r="J400" s="247"/>
      <c r="K400" s="247"/>
      <c r="L400" s="251"/>
      <c r="M400" s="252"/>
      <c r="N400" s="253"/>
      <c r="O400" s="253"/>
      <c r="P400" s="253"/>
      <c r="Q400" s="253"/>
      <c r="R400" s="253"/>
      <c r="S400" s="253"/>
      <c r="T400" s="25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5" t="s">
        <v>189</v>
      </c>
      <c r="AU400" s="255" t="s">
        <v>85</v>
      </c>
      <c r="AV400" s="13" t="s">
        <v>83</v>
      </c>
      <c r="AW400" s="13" t="s">
        <v>33</v>
      </c>
      <c r="AX400" s="13" t="s">
        <v>76</v>
      </c>
      <c r="AY400" s="255" t="s">
        <v>178</v>
      </c>
    </row>
    <row r="401" s="14" customFormat="1">
      <c r="A401" s="14"/>
      <c r="B401" s="256"/>
      <c r="C401" s="257"/>
      <c r="D401" s="241" t="s">
        <v>189</v>
      </c>
      <c r="E401" s="258" t="s">
        <v>1</v>
      </c>
      <c r="F401" s="259" t="s">
        <v>721</v>
      </c>
      <c r="G401" s="257"/>
      <c r="H401" s="260">
        <v>2.2549999999999999</v>
      </c>
      <c r="I401" s="261"/>
      <c r="J401" s="257"/>
      <c r="K401" s="257"/>
      <c r="L401" s="262"/>
      <c r="M401" s="263"/>
      <c r="N401" s="264"/>
      <c r="O401" s="264"/>
      <c r="P401" s="264"/>
      <c r="Q401" s="264"/>
      <c r="R401" s="264"/>
      <c r="S401" s="264"/>
      <c r="T401" s="26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6" t="s">
        <v>189</v>
      </c>
      <c r="AU401" s="266" t="s">
        <v>85</v>
      </c>
      <c r="AV401" s="14" t="s">
        <v>85</v>
      </c>
      <c r="AW401" s="14" t="s">
        <v>33</v>
      </c>
      <c r="AX401" s="14" t="s">
        <v>76</v>
      </c>
      <c r="AY401" s="266" t="s">
        <v>178</v>
      </c>
    </row>
    <row r="402" s="13" customFormat="1">
      <c r="A402" s="13"/>
      <c r="B402" s="246"/>
      <c r="C402" s="247"/>
      <c r="D402" s="241" t="s">
        <v>189</v>
      </c>
      <c r="E402" s="248" t="s">
        <v>1</v>
      </c>
      <c r="F402" s="249" t="s">
        <v>459</v>
      </c>
      <c r="G402" s="247"/>
      <c r="H402" s="248" t="s">
        <v>1</v>
      </c>
      <c r="I402" s="250"/>
      <c r="J402" s="247"/>
      <c r="K402" s="247"/>
      <c r="L402" s="251"/>
      <c r="M402" s="252"/>
      <c r="N402" s="253"/>
      <c r="O402" s="253"/>
      <c r="P402" s="253"/>
      <c r="Q402" s="253"/>
      <c r="R402" s="253"/>
      <c r="S402" s="253"/>
      <c r="T402" s="25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5" t="s">
        <v>189</v>
      </c>
      <c r="AU402" s="255" t="s">
        <v>85</v>
      </c>
      <c r="AV402" s="13" t="s">
        <v>83</v>
      </c>
      <c r="AW402" s="13" t="s">
        <v>33</v>
      </c>
      <c r="AX402" s="13" t="s">
        <v>76</v>
      </c>
      <c r="AY402" s="255" t="s">
        <v>178</v>
      </c>
    </row>
    <row r="403" s="14" customFormat="1">
      <c r="A403" s="14"/>
      <c r="B403" s="256"/>
      <c r="C403" s="257"/>
      <c r="D403" s="241" t="s">
        <v>189</v>
      </c>
      <c r="E403" s="258" t="s">
        <v>1</v>
      </c>
      <c r="F403" s="259" t="s">
        <v>722</v>
      </c>
      <c r="G403" s="257"/>
      <c r="H403" s="260">
        <v>-0.20100000000000001</v>
      </c>
      <c r="I403" s="261"/>
      <c r="J403" s="257"/>
      <c r="K403" s="257"/>
      <c r="L403" s="262"/>
      <c r="M403" s="263"/>
      <c r="N403" s="264"/>
      <c r="O403" s="264"/>
      <c r="P403" s="264"/>
      <c r="Q403" s="264"/>
      <c r="R403" s="264"/>
      <c r="S403" s="264"/>
      <c r="T403" s="26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6" t="s">
        <v>189</v>
      </c>
      <c r="AU403" s="266" t="s">
        <v>85</v>
      </c>
      <c r="AV403" s="14" t="s">
        <v>85</v>
      </c>
      <c r="AW403" s="14" t="s">
        <v>33</v>
      </c>
      <c r="AX403" s="14" t="s">
        <v>76</v>
      </c>
      <c r="AY403" s="266" t="s">
        <v>178</v>
      </c>
    </row>
    <row r="404" s="15" customFormat="1">
      <c r="A404" s="15"/>
      <c r="B404" s="267"/>
      <c r="C404" s="268"/>
      <c r="D404" s="241" t="s">
        <v>189</v>
      </c>
      <c r="E404" s="269" t="s">
        <v>1</v>
      </c>
      <c r="F404" s="270" t="s">
        <v>193</v>
      </c>
      <c r="G404" s="268"/>
      <c r="H404" s="271">
        <v>2.0539999999999998</v>
      </c>
      <c r="I404" s="272"/>
      <c r="J404" s="268"/>
      <c r="K404" s="268"/>
      <c r="L404" s="273"/>
      <c r="M404" s="274"/>
      <c r="N404" s="275"/>
      <c r="O404" s="275"/>
      <c r="P404" s="275"/>
      <c r="Q404" s="275"/>
      <c r="R404" s="275"/>
      <c r="S404" s="275"/>
      <c r="T404" s="276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77" t="s">
        <v>189</v>
      </c>
      <c r="AU404" s="277" t="s">
        <v>85</v>
      </c>
      <c r="AV404" s="15" t="s">
        <v>185</v>
      </c>
      <c r="AW404" s="15" t="s">
        <v>33</v>
      </c>
      <c r="AX404" s="15" t="s">
        <v>83</v>
      </c>
      <c r="AY404" s="277" t="s">
        <v>178</v>
      </c>
    </row>
    <row r="405" s="2" customFormat="1">
      <c r="A405" s="39"/>
      <c r="B405" s="40"/>
      <c r="C405" s="228" t="s">
        <v>479</v>
      </c>
      <c r="D405" s="228" t="s">
        <v>180</v>
      </c>
      <c r="E405" s="229" t="s">
        <v>723</v>
      </c>
      <c r="F405" s="230" t="s">
        <v>724</v>
      </c>
      <c r="G405" s="231" t="s">
        <v>268</v>
      </c>
      <c r="H405" s="232">
        <v>12.58</v>
      </c>
      <c r="I405" s="233"/>
      <c r="J405" s="234">
        <f>ROUND(I405*H405,2)</f>
        <v>0</v>
      </c>
      <c r="K405" s="230" t="s">
        <v>184</v>
      </c>
      <c r="L405" s="45"/>
      <c r="M405" s="235" t="s">
        <v>1</v>
      </c>
      <c r="N405" s="236" t="s">
        <v>41</v>
      </c>
      <c r="O405" s="92"/>
      <c r="P405" s="237">
        <f>O405*H405</f>
        <v>0</v>
      </c>
      <c r="Q405" s="237">
        <v>0.00132</v>
      </c>
      <c r="R405" s="237">
        <f>Q405*H405</f>
        <v>0.016605600000000002</v>
      </c>
      <c r="S405" s="237">
        <v>0</v>
      </c>
      <c r="T405" s="238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9" t="s">
        <v>185</v>
      </c>
      <c r="AT405" s="239" t="s">
        <v>180</v>
      </c>
      <c r="AU405" s="239" t="s">
        <v>85</v>
      </c>
      <c r="AY405" s="18" t="s">
        <v>178</v>
      </c>
      <c r="BE405" s="240">
        <f>IF(N405="základní",J405,0)</f>
        <v>0</v>
      </c>
      <c r="BF405" s="240">
        <f>IF(N405="snížená",J405,0)</f>
        <v>0</v>
      </c>
      <c r="BG405" s="240">
        <f>IF(N405="zákl. přenesená",J405,0)</f>
        <v>0</v>
      </c>
      <c r="BH405" s="240">
        <f>IF(N405="sníž. přenesená",J405,0)</f>
        <v>0</v>
      </c>
      <c r="BI405" s="240">
        <f>IF(N405="nulová",J405,0)</f>
        <v>0</v>
      </c>
      <c r="BJ405" s="18" t="s">
        <v>83</v>
      </c>
      <c r="BK405" s="240">
        <f>ROUND(I405*H405,2)</f>
        <v>0</v>
      </c>
      <c r="BL405" s="18" t="s">
        <v>185</v>
      </c>
      <c r="BM405" s="239" t="s">
        <v>725</v>
      </c>
    </row>
    <row r="406" s="2" customFormat="1">
      <c r="A406" s="39"/>
      <c r="B406" s="40"/>
      <c r="C406" s="41"/>
      <c r="D406" s="241" t="s">
        <v>187</v>
      </c>
      <c r="E406" s="41"/>
      <c r="F406" s="242" t="s">
        <v>726</v>
      </c>
      <c r="G406" s="41"/>
      <c r="H406" s="41"/>
      <c r="I406" s="243"/>
      <c r="J406" s="41"/>
      <c r="K406" s="41"/>
      <c r="L406" s="45"/>
      <c r="M406" s="244"/>
      <c r="N406" s="245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187</v>
      </c>
      <c r="AU406" s="18" t="s">
        <v>85</v>
      </c>
    </row>
    <row r="407" s="13" customFormat="1">
      <c r="A407" s="13"/>
      <c r="B407" s="246"/>
      <c r="C407" s="247"/>
      <c r="D407" s="241" t="s">
        <v>189</v>
      </c>
      <c r="E407" s="248" t="s">
        <v>1</v>
      </c>
      <c r="F407" s="249" t="s">
        <v>538</v>
      </c>
      <c r="G407" s="247"/>
      <c r="H407" s="248" t="s">
        <v>1</v>
      </c>
      <c r="I407" s="250"/>
      <c r="J407" s="247"/>
      <c r="K407" s="247"/>
      <c r="L407" s="251"/>
      <c r="M407" s="252"/>
      <c r="N407" s="253"/>
      <c r="O407" s="253"/>
      <c r="P407" s="253"/>
      <c r="Q407" s="253"/>
      <c r="R407" s="253"/>
      <c r="S407" s="253"/>
      <c r="T407" s="25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5" t="s">
        <v>189</v>
      </c>
      <c r="AU407" s="255" t="s">
        <v>85</v>
      </c>
      <c r="AV407" s="13" t="s">
        <v>83</v>
      </c>
      <c r="AW407" s="13" t="s">
        <v>33</v>
      </c>
      <c r="AX407" s="13" t="s">
        <v>76</v>
      </c>
      <c r="AY407" s="255" t="s">
        <v>178</v>
      </c>
    </row>
    <row r="408" s="13" customFormat="1">
      <c r="A408" s="13"/>
      <c r="B408" s="246"/>
      <c r="C408" s="247"/>
      <c r="D408" s="241" t="s">
        <v>189</v>
      </c>
      <c r="E408" s="248" t="s">
        <v>1</v>
      </c>
      <c r="F408" s="249" t="s">
        <v>727</v>
      </c>
      <c r="G408" s="247"/>
      <c r="H408" s="248" t="s">
        <v>1</v>
      </c>
      <c r="I408" s="250"/>
      <c r="J408" s="247"/>
      <c r="K408" s="247"/>
      <c r="L408" s="251"/>
      <c r="M408" s="252"/>
      <c r="N408" s="253"/>
      <c r="O408" s="253"/>
      <c r="P408" s="253"/>
      <c r="Q408" s="253"/>
      <c r="R408" s="253"/>
      <c r="S408" s="253"/>
      <c r="T408" s="25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5" t="s">
        <v>189</v>
      </c>
      <c r="AU408" s="255" t="s">
        <v>85</v>
      </c>
      <c r="AV408" s="13" t="s">
        <v>83</v>
      </c>
      <c r="AW408" s="13" t="s">
        <v>33</v>
      </c>
      <c r="AX408" s="13" t="s">
        <v>76</v>
      </c>
      <c r="AY408" s="255" t="s">
        <v>178</v>
      </c>
    </row>
    <row r="409" s="14" customFormat="1">
      <c r="A409" s="14"/>
      <c r="B409" s="256"/>
      <c r="C409" s="257"/>
      <c r="D409" s="241" t="s">
        <v>189</v>
      </c>
      <c r="E409" s="258" t="s">
        <v>1</v>
      </c>
      <c r="F409" s="259" t="s">
        <v>728</v>
      </c>
      <c r="G409" s="257"/>
      <c r="H409" s="260">
        <v>11.48</v>
      </c>
      <c r="I409" s="261"/>
      <c r="J409" s="257"/>
      <c r="K409" s="257"/>
      <c r="L409" s="262"/>
      <c r="M409" s="263"/>
      <c r="N409" s="264"/>
      <c r="O409" s="264"/>
      <c r="P409" s="264"/>
      <c r="Q409" s="264"/>
      <c r="R409" s="264"/>
      <c r="S409" s="264"/>
      <c r="T409" s="26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6" t="s">
        <v>189</v>
      </c>
      <c r="AU409" s="266" t="s">
        <v>85</v>
      </c>
      <c r="AV409" s="14" t="s">
        <v>85</v>
      </c>
      <c r="AW409" s="14" t="s">
        <v>33</v>
      </c>
      <c r="AX409" s="14" t="s">
        <v>76</v>
      </c>
      <c r="AY409" s="266" t="s">
        <v>178</v>
      </c>
    </row>
    <row r="410" s="14" customFormat="1">
      <c r="A410" s="14"/>
      <c r="B410" s="256"/>
      <c r="C410" s="257"/>
      <c r="D410" s="241" t="s">
        <v>189</v>
      </c>
      <c r="E410" s="258" t="s">
        <v>1</v>
      </c>
      <c r="F410" s="259" t="s">
        <v>729</v>
      </c>
      <c r="G410" s="257"/>
      <c r="H410" s="260">
        <v>1.1000000000000001</v>
      </c>
      <c r="I410" s="261"/>
      <c r="J410" s="257"/>
      <c r="K410" s="257"/>
      <c r="L410" s="262"/>
      <c r="M410" s="263"/>
      <c r="N410" s="264"/>
      <c r="O410" s="264"/>
      <c r="P410" s="264"/>
      <c r="Q410" s="264"/>
      <c r="R410" s="264"/>
      <c r="S410" s="264"/>
      <c r="T410" s="26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6" t="s">
        <v>189</v>
      </c>
      <c r="AU410" s="266" t="s">
        <v>85</v>
      </c>
      <c r="AV410" s="14" t="s">
        <v>85</v>
      </c>
      <c r="AW410" s="14" t="s">
        <v>33</v>
      </c>
      <c r="AX410" s="14" t="s">
        <v>76</v>
      </c>
      <c r="AY410" s="266" t="s">
        <v>178</v>
      </c>
    </row>
    <row r="411" s="15" customFormat="1">
      <c r="A411" s="15"/>
      <c r="B411" s="267"/>
      <c r="C411" s="268"/>
      <c r="D411" s="241" t="s">
        <v>189</v>
      </c>
      <c r="E411" s="269" t="s">
        <v>1</v>
      </c>
      <c r="F411" s="270" t="s">
        <v>193</v>
      </c>
      <c r="G411" s="268"/>
      <c r="H411" s="271">
        <v>12.58</v>
      </c>
      <c r="I411" s="272"/>
      <c r="J411" s="268"/>
      <c r="K411" s="268"/>
      <c r="L411" s="273"/>
      <c r="M411" s="274"/>
      <c r="N411" s="275"/>
      <c r="O411" s="275"/>
      <c r="P411" s="275"/>
      <c r="Q411" s="275"/>
      <c r="R411" s="275"/>
      <c r="S411" s="275"/>
      <c r="T411" s="276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77" t="s">
        <v>189</v>
      </c>
      <c r="AU411" s="277" t="s">
        <v>85</v>
      </c>
      <c r="AV411" s="15" t="s">
        <v>185</v>
      </c>
      <c r="AW411" s="15" t="s">
        <v>33</v>
      </c>
      <c r="AX411" s="15" t="s">
        <v>83</v>
      </c>
      <c r="AY411" s="277" t="s">
        <v>178</v>
      </c>
    </row>
    <row r="412" s="2" customFormat="1" ht="30" customHeight="1">
      <c r="A412" s="39"/>
      <c r="B412" s="40"/>
      <c r="C412" s="228" t="s">
        <v>487</v>
      </c>
      <c r="D412" s="228" t="s">
        <v>180</v>
      </c>
      <c r="E412" s="229" t="s">
        <v>730</v>
      </c>
      <c r="F412" s="230" t="s">
        <v>731</v>
      </c>
      <c r="G412" s="231" t="s">
        <v>268</v>
      </c>
      <c r="H412" s="232">
        <v>12.58</v>
      </c>
      <c r="I412" s="233"/>
      <c r="J412" s="234">
        <f>ROUND(I412*H412,2)</f>
        <v>0</v>
      </c>
      <c r="K412" s="230" t="s">
        <v>184</v>
      </c>
      <c r="L412" s="45"/>
      <c r="M412" s="235" t="s">
        <v>1</v>
      </c>
      <c r="N412" s="236" t="s">
        <v>41</v>
      </c>
      <c r="O412" s="92"/>
      <c r="P412" s="237">
        <f>O412*H412</f>
        <v>0</v>
      </c>
      <c r="Q412" s="237">
        <v>4.0000000000000003E-05</v>
      </c>
      <c r="R412" s="237">
        <f>Q412*H412</f>
        <v>0.00050320000000000009</v>
      </c>
      <c r="S412" s="237">
        <v>0</v>
      </c>
      <c r="T412" s="238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9" t="s">
        <v>185</v>
      </c>
      <c r="AT412" s="239" t="s">
        <v>180</v>
      </c>
      <c r="AU412" s="239" t="s">
        <v>85</v>
      </c>
      <c r="AY412" s="18" t="s">
        <v>178</v>
      </c>
      <c r="BE412" s="240">
        <f>IF(N412="základní",J412,0)</f>
        <v>0</v>
      </c>
      <c r="BF412" s="240">
        <f>IF(N412="snížená",J412,0)</f>
        <v>0</v>
      </c>
      <c r="BG412" s="240">
        <f>IF(N412="zákl. přenesená",J412,0)</f>
        <v>0</v>
      </c>
      <c r="BH412" s="240">
        <f>IF(N412="sníž. přenesená",J412,0)</f>
        <v>0</v>
      </c>
      <c r="BI412" s="240">
        <f>IF(N412="nulová",J412,0)</f>
        <v>0</v>
      </c>
      <c r="BJ412" s="18" t="s">
        <v>83</v>
      </c>
      <c r="BK412" s="240">
        <f>ROUND(I412*H412,2)</f>
        <v>0</v>
      </c>
      <c r="BL412" s="18" t="s">
        <v>185</v>
      </c>
      <c r="BM412" s="239" t="s">
        <v>732</v>
      </c>
    </row>
    <row r="413" s="2" customFormat="1">
      <c r="A413" s="39"/>
      <c r="B413" s="40"/>
      <c r="C413" s="41"/>
      <c r="D413" s="241" t="s">
        <v>187</v>
      </c>
      <c r="E413" s="41"/>
      <c r="F413" s="242" t="s">
        <v>733</v>
      </c>
      <c r="G413" s="41"/>
      <c r="H413" s="41"/>
      <c r="I413" s="243"/>
      <c r="J413" s="41"/>
      <c r="K413" s="41"/>
      <c r="L413" s="45"/>
      <c r="M413" s="244"/>
      <c r="N413" s="245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187</v>
      </c>
      <c r="AU413" s="18" t="s">
        <v>85</v>
      </c>
    </row>
    <row r="414" s="13" customFormat="1">
      <c r="A414" s="13"/>
      <c r="B414" s="246"/>
      <c r="C414" s="247"/>
      <c r="D414" s="241" t="s">
        <v>189</v>
      </c>
      <c r="E414" s="248" t="s">
        <v>1</v>
      </c>
      <c r="F414" s="249" t="s">
        <v>538</v>
      </c>
      <c r="G414" s="247"/>
      <c r="H414" s="248" t="s">
        <v>1</v>
      </c>
      <c r="I414" s="250"/>
      <c r="J414" s="247"/>
      <c r="K414" s="247"/>
      <c r="L414" s="251"/>
      <c r="M414" s="252"/>
      <c r="N414" s="253"/>
      <c r="O414" s="253"/>
      <c r="P414" s="253"/>
      <c r="Q414" s="253"/>
      <c r="R414" s="253"/>
      <c r="S414" s="253"/>
      <c r="T414" s="25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5" t="s">
        <v>189</v>
      </c>
      <c r="AU414" s="255" t="s">
        <v>85</v>
      </c>
      <c r="AV414" s="13" t="s">
        <v>83</v>
      </c>
      <c r="AW414" s="13" t="s">
        <v>33</v>
      </c>
      <c r="AX414" s="13" t="s">
        <v>76</v>
      </c>
      <c r="AY414" s="255" t="s">
        <v>178</v>
      </c>
    </row>
    <row r="415" s="13" customFormat="1">
      <c r="A415" s="13"/>
      <c r="B415" s="246"/>
      <c r="C415" s="247"/>
      <c r="D415" s="241" t="s">
        <v>189</v>
      </c>
      <c r="E415" s="248" t="s">
        <v>1</v>
      </c>
      <c r="F415" s="249" t="s">
        <v>734</v>
      </c>
      <c r="G415" s="247"/>
      <c r="H415" s="248" t="s">
        <v>1</v>
      </c>
      <c r="I415" s="250"/>
      <c r="J415" s="247"/>
      <c r="K415" s="247"/>
      <c r="L415" s="251"/>
      <c r="M415" s="252"/>
      <c r="N415" s="253"/>
      <c r="O415" s="253"/>
      <c r="P415" s="253"/>
      <c r="Q415" s="253"/>
      <c r="R415" s="253"/>
      <c r="S415" s="253"/>
      <c r="T415" s="25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5" t="s">
        <v>189</v>
      </c>
      <c r="AU415" s="255" t="s">
        <v>85</v>
      </c>
      <c r="AV415" s="13" t="s">
        <v>83</v>
      </c>
      <c r="AW415" s="13" t="s">
        <v>33</v>
      </c>
      <c r="AX415" s="13" t="s">
        <v>76</v>
      </c>
      <c r="AY415" s="255" t="s">
        <v>178</v>
      </c>
    </row>
    <row r="416" s="14" customFormat="1">
      <c r="A416" s="14"/>
      <c r="B416" s="256"/>
      <c r="C416" s="257"/>
      <c r="D416" s="241" t="s">
        <v>189</v>
      </c>
      <c r="E416" s="258" t="s">
        <v>1</v>
      </c>
      <c r="F416" s="259" t="s">
        <v>735</v>
      </c>
      <c r="G416" s="257"/>
      <c r="H416" s="260">
        <v>12.58</v>
      </c>
      <c r="I416" s="261"/>
      <c r="J416" s="257"/>
      <c r="K416" s="257"/>
      <c r="L416" s="262"/>
      <c r="M416" s="263"/>
      <c r="N416" s="264"/>
      <c r="O416" s="264"/>
      <c r="P416" s="264"/>
      <c r="Q416" s="264"/>
      <c r="R416" s="264"/>
      <c r="S416" s="264"/>
      <c r="T416" s="26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6" t="s">
        <v>189</v>
      </c>
      <c r="AU416" s="266" t="s">
        <v>85</v>
      </c>
      <c r="AV416" s="14" t="s">
        <v>85</v>
      </c>
      <c r="AW416" s="14" t="s">
        <v>33</v>
      </c>
      <c r="AX416" s="14" t="s">
        <v>76</v>
      </c>
      <c r="AY416" s="266" t="s">
        <v>178</v>
      </c>
    </row>
    <row r="417" s="15" customFormat="1">
      <c r="A417" s="15"/>
      <c r="B417" s="267"/>
      <c r="C417" s="268"/>
      <c r="D417" s="241" t="s">
        <v>189</v>
      </c>
      <c r="E417" s="269" t="s">
        <v>1</v>
      </c>
      <c r="F417" s="270" t="s">
        <v>193</v>
      </c>
      <c r="G417" s="268"/>
      <c r="H417" s="271">
        <v>12.58</v>
      </c>
      <c r="I417" s="272"/>
      <c r="J417" s="268"/>
      <c r="K417" s="268"/>
      <c r="L417" s="273"/>
      <c r="M417" s="274"/>
      <c r="N417" s="275"/>
      <c r="O417" s="275"/>
      <c r="P417" s="275"/>
      <c r="Q417" s="275"/>
      <c r="R417" s="275"/>
      <c r="S417" s="275"/>
      <c r="T417" s="276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77" t="s">
        <v>189</v>
      </c>
      <c r="AU417" s="277" t="s">
        <v>85</v>
      </c>
      <c r="AV417" s="15" t="s">
        <v>185</v>
      </c>
      <c r="AW417" s="15" t="s">
        <v>33</v>
      </c>
      <c r="AX417" s="15" t="s">
        <v>83</v>
      </c>
      <c r="AY417" s="277" t="s">
        <v>178</v>
      </c>
    </row>
    <row r="418" s="2" customFormat="1">
      <c r="A418" s="39"/>
      <c r="B418" s="40"/>
      <c r="C418" s="228" t="s">
        <v>493</v>
      </c>
      <c r="D418" s="228" t="s">
        <v>180</v>
      </c>
      <c r="E418" s="229" t="s">
        <v>736</v>
      </c>
      <c r="F418" s="230" t="s">
        <v>737</v>
      </c>
      <c r="G418" s="231" t="s">
        <v>253</v>
      </c>
      <c r="H418" s="232">
        <v>0.308</v>
      </c>
      <c r="I418" s="233"/>
      <c r="J418" s="234">
        <f>ROUND(I418*H418,2)</f>
        <v>0</v>
      </c>
      <c r="K418" s="230" t="s">
        <v>184</v>
      </c>
      <c r="L418" s="45"/>
      <c r="M418" s="235" t="s">
        <v>1</v>
      </c>
      <c r="N418" s="236" t="s">
        <v>41</v>
      </c>
      <c r="O418" s="92"/>
      <c r="P418" s="237">
        <f>O418*H418</f>
        <v>0</v>
      </c>
      <c r="Q418" s="237">
        <v>1.06056</v>
      </c>
      <c r="R418" s="237">
        <f>Q418*H418</f>
        <v>0.32665247999999997</v>
      </c>
      <c r="S418" s="237">
        <v>0</v>
      </c>
      <c r="T418" s="238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9" t="s">
        <v>185</v>
      </c>
      <c r="AT418" s="239" t="s">
        <v>180</v>
      </c>
      <c r="AU418" s="239" t="s">
        <v>85</v>
      </c>
      <c r="AY418" s="18" t="s">
        <v>178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8" t="s">
        <v>83</v>
      </c>
      <c r="BK418" s="240">
        <f>ROUND(I418*H418,2)</f>
        <v>0</v>
      </c>
      <c r="BL418" s="18" t="s">
        <v>185</v>
      </c>
      <c r="BM418" s="239" t="s">
        <v>738</v>
      </c>
    </row>
    <row r="419" s="2" customFormat="1">
      <c r="A419" s="39"/>
      <c r="B419" s="40"/>
      <c r="C419" s="41"/>
      <c r="D419" s="241" t="s">
        <v>187</v>
      </c>
      <c r="E419" s="41"/>
      <c r="F419" s="242" t="s">
        <v>739</v>
      </c>
      <c r="G419" s="41"/>
      <c r="H419" s="41"/>
      <c r="I419" s="243"/>
      <c r="J419" s="41"/>
      <c r="K419" s="41"/>
      <c r="L419" s="45"/>
      <c r="M419" s="244"/>
      <c r="N419" s="245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187</v>
      </c>
      <c r="AU419" s="18" t="s">
        <v>85</v>
      </c>
    </row>
    <row r="420" s="13" customFormat="1">
      <c r="A420" s="13"/>
      <c r="B420" s="246"/>
      <c r="C420" s="247"/>
      <c r="D420" s="241" t="s">
        <v>189</v>
      </c>
      <c r="E420" s="248" t="s">
        <v>1</v>
      </c>
      <c r="F420" s="249" t="s">
        <v>538</v>
      </c>
      <c r="G420" s="247"/>
      <c r="H420" s="248" t="s">
        <v>1</v>
      </c>
      <c r="I420" s="250"/>
      <c r="J420" s="247"/>
      <c r="K420" s="247"/>
      <c r="L420" s="251"/>
      <c r="M420" s="252"/>
      <c r="N420" s="253"/>
      <c r="O420" s="253"/>
      <c r="P420" s="253"/>
      <c r="Q420" s="253"/>
      <c r="R420" s="253"/>
      <c r="S420" s="253"/>
      <c r="T420" s="25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5" t="s">
        <v>189</v>
      </c>
      <c r="AU420" s="255" t="s">
        <v>85</v>
      </c>
      <c r="AV420" s="13" t="s">
        <v>83</v>
      </c>
      <c r="AW420" s="13" t="s">
        <v>33</v>
      </c>
      <c r="AX420" s="13" t="s">
        <v>76</v>
      </c>
      <c r="AY420" s="255" t="s">
        <v>178</v>
      </c>
    </row>
    <row r="421" s="13" customFormat="1">
      <c r="A421" s="13"/>
      <c r="B421" s="246"/>
      <c r="C421" s="247"/>
      <c r="D421" s="241" t="s">
        <v>189</v>
      </c>
      <c r="E421" s="248" t="s">
        <v>1</v>
      </c>
      <c r="F421" s="249" t="s">
        <v>679</v>
      </c>
      <c r="G421" s="247"/>
      <c r="H421" s="248" t="s">
        <v>1</v>
      </c>
      <c r="I421" s="250"/>
      <c r="J421" s="247"/>
      <c r="K421" s="247"/>
      <c r="L421" s="251"/>
      <c r="M421" s="252"/>
      <c r="N421" s="253"/>
      <c r="O421" s="253"/>
      <c r="P421" s="253"/>
      <c r="Q421" s="253"/>
      <c r="R421" s="253"/>
      <c r="S421" s="253"/>
      <c r="T421" s="25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5" t="s">
        <v>189</v>
      </c>
      <c r="AU421" s="255" t="s">
        <v>85</v>
      </c>
      <c r="AV421" s="13" t="s">
        <v>83</v>
      </c>
      <c r="AW421" s="13" t="s">
        <v>33</v>
      </c>
      <c r="AX421" s="13" t="s">
        <v>76</v>
      </c>
      <c r="AY421" s="255" t="s">
        <v>178</v>
      </c>
    </row>
    <row r="422" s="14" customFormat="1">
      <c r="A422" s="14"/>
      <c r="B422" s="256"/>
      <c r="C422" s="257"/>
      <c r="D422" s="241" t="s">
        <v>189</v>
      </c>
      <c r="E422" s="258" t="s">
        <v>1</v>
      </c>
      <c r="F422" s="259" t="s">
        <v>740</v>
      </c>
      <c r="G422" s="257"/>
      <c r="H422" s="260">
        <v>0.308</v>
      </c>
      <c r="I422" s="261"/>
      <c r="J422" s="257"/>
      <c r="K422" s="257"/>
      <c r="L422" s="262"/>
      <c r="M422" s="263"/>
      <c r="N422" s="264"/>
      <c r="O422" s="264"/>
      <c r="P422" s="264"/>
      <c r="Q422" s="264"/>
      <c r="R422" s="264"/>
      <c r="S422" s="264"/>
      <c r="T422" s="26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6" t="s">
        <v>189</v>
      </c>
      <c r="AU422" s="266" t="s">
        <v>85</v>
      </c>
      <c r="AV422" s="14" t="s">
        <v>85</v>
      </c>
      <c r="AW422" s="14" t="s">
        <v>33</v>
      </c>
      <c r="AX422" s="14" t="s">
        <v>76</v>
      </c>
      <c r="AY422" s="266" t="s">
        <v>178</v>
      </c>
    </row>
    <row r="423" s="15" customFormat="1">
      <c r="A423" s="15"/>
      <c r="B423" s="267"/>
      <c r="C423" s="268"/>
      <c r="D423" s="241" t="s">
        <v>189</v>
      </c>
      <c r="E423" s="269" t="s">
        <v>1</v>
      </c>
      <c r="F423" s="270" t="s">
        <v>193</v>
      </c>
      <c r="G423" s="268"/>
      <c r="H423" s="271">
        <v>0.308</v>
      </c>
      <c r="I423" s="272"/>
      <c r="J423" s="268"/>
      <c r="K423" s="268"/>
      <c r="L423" s="273"/>
      <c r="M423" s="274"/>
      <c r="N423" s="275"/>
      <c r="O423" s="275"/>
      <c r="P423" s="275"/>
      <c r="Q423" s="275"/>
      <c r="R423" s="275"/>
      <c r="S423" s="275"/>
      <c r="T423" s="276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77" t="s">
        <v>189</v>
      </c>
      <c r="AU423" s="277" t="s">
        <v>85</v>
      </c>
      <c r="AV423" s="15" t="s">
        <v>185</v>
      </c>
      <c r="AW423" s="15" t="s">
        <v>33</v>
      </c>
      <c r="AX423" s="15" t="s">
        <v>83</v>
      </c>
      <c r="AY423" s="277" t="s">
        <v>178</v>
      </c>
    </row>
    <row r="424" s="2" customFormat="1">
      <c r="A424" s="39"/>
      <c r="B424" s="40"/>
      <c r="C424" s="228" t="s">
        <v>500</v>
      </c>
      <c r="D424" s="228" t="s">
        <v>180</v>
      </c>
      <c r="E424" s="229" t="s">
        <v>741</v>
      </c>
      <c r="F424" s="230" t="s">
        <v>742</v>
      </c>
      <c r="G424" s="231" t="s">
        <v>299</v>
      </c>
      <c r="H424" s="232">
        <v>3</v>
      </c>
      <c r="I424" s="233"/>
      <c r="J424" s="234">
        <f>ROUND(I424*H424,2)</f>
        <v>0</v>
      </c>
      <c r="K424" s="230" t="s">
        <v>1</v>
      </c>
      <c r="L424" s="45"/>
      <c r="M424" s="235" t="s">
        <v>1</v>
      </c>
      <c r="N424" s="236" t="s">
        <v>41</v>
      </c>
      <c r="O424" s="92"/>
      <c r="P424" s="237">
        <f>O424*H424</f>
        <v>0</v>
      </c>
      <c r="Q424" s="237">
        <v>0.0039500000000000004</v>
      </c>
      <c r="R424" s="237">
        <f>Q424*H424</f>
        <v>0.011850000000000001</v>
      </c>
      <c r="S424" s="237">
        <v>0</v>
      </c>
      <c r="T424" s="238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9" t="s">
        <v>185</v>
      </c>
      <c r="AT424" s="239" t="s">
        <v>180</v>
      </c>
      <c r="AU424" s="239" t="s">
        <v>85</v>
      </c>
      <c r="AY424" s="18" t="s">
        <v>178</v>
      </c>
      <c r="BE424" s="240">
        <f>IF(N424="základní",J424,0)</f>
        <v>0</v>
      </c>
      <c r="BF424" s="240">
        <f>IF(N424="snížená",J424,0)</f>
        <v>0</v>
      </c>
      <c r="BG424" s="240">
        <f>IF(N424="zákl. přenesená",J424,0)</f>
        <v>0</v>
      </c>
      <c r="BH424" s="240">
        <f>IF(N424="sníž. přenesená",J424,0)</f>
        <v>0</v>
      </c>
      <c r="BI424" s="240">
        <f>IF(N424="nulová",J424,0)</f>
        <v>0</v>
      </c>
      <c r="BJ424" s="18" t="s">
        <v>83</v>
      </c>
      <c r="BK424" s="240">
        <f>ROUND(I424*H424,2)</f>
        <v>0</v>
      </c>
      <c r="BL424" s="18" t="s">
        <v>185</v>
      </c>
      <c r="BM424" s="239" t="s">
        <v>743</v>
      </c>
    </row>
    <row r="425" s="2" customFormat="1">
      <c r="A425" s="39"/>
      <c r="B425" s="40"/>
      <c r="C425" s="41"/>
      <c r="D425" s="241" t="s">
        <v>187</v>
      </c>
      <c r="E425" s="41"/>
      <c r="F425" s="242" t="s">
        <v>744</v>
      </c>
      <c r="G425" s="41"/>
      <c r="H425" s="41"/>
      <c r="I425" s="243"/>
      <c r="J425" s="41"/>
      <c r="K425" s="41"/>
      <c r="L425" s="45"/>
      <c r="M425" s="244"/>
      <c r="N425" s="245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187</v>
      </c>
      <c r="AU425" s="18" t="s">
        <v>85</v>
      </c>
    </row>
    <row r="426" s="13" customFormat="1">
      <c r="A426" s="13"/>
      <c r="B426" s="246"/>
      <c r="C426" s="247"/>
      <c r="D426" s="241" t="s">
        <v>189</v>
      </c>
      <c r="E426" s="248" t="s">
        <v>1</v>
      </c>
      <c r="F426" s="249" t="s">
        <v>538</v>
      </c>
      <c r="G426" s="247"/>
      <c r="H426" s="248" t="s">
        <v>1</v>
      </c>
      <c r="I426" s="250"/>
      <c r="J426" s="247"/>
      <c r="K426" s="247"/>
      <c r="L426" s="251"/>
      <c r="M426" s="252"/>
      <c r="N426" s="253"/>
      <c r="O426" s="253"/>
      <c r="P426" s="253"/>
      <c r="Q426" s="253"/>
      <c r="R426" s="253"/>
      <c r="S426" s="253"/>
      <c r="T426" s="25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5" t="s">
        <v>189</v>
      </c>
      <c r="AU426" s="255" t="s">
        <v>85</v>
      </c>
      <c r="AV426" s="13" t="s">
        <v>83</v>
      </c>
      <c r="AW426" s="13" t="s">
        <v>33</v>
      </c>
      <c r="AX426" s="13" t="s">
        <v>76</v>
      </c>
      <c r="AY426" s="255" t="s">
        <v>178</v>
      </c>
    </row>
    <row r="427" s="14" customFormat="1">
      <c r="A427" s="14"/>
      <c r="B427" s="256"/>
      <c r="C427" s="257"/>
      <c r="D427" s="241" t="s">
        <v>189</v>
      </c>
      <c r="E427" s="258" t="s">
        <v>1</v>
      </c>
      <c r="F427" s="259" t="s">
        <v>100</v>
      </c>
      <c r="G427" s="257"/>
      <c r="H427" s="260">
        <v>3</v>
      </c>
      <c r="I427" s="261"/>
      <c r="J427" s="257"/>
      <c r="K427" s="257"/>
      <c r="L427" s="262"/>
      <c r="M427" s="263"/>
      <c r="N427" s="264"/>
      <c r="O427" s="264"/>
      <c r="P427" s="264"/>
      <c r="Q427" s="264"/>
      <c r="R427" s="264"/>
      <c r="S427" s="264"/>
      <c r="T427" s="26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6" t="s">
        <v>189</v>
      </c>
      <c r="AU427" s="266" t="s">
        <v>85</v>
      </c>
      <c r="AV427" s="14" t="s">
        <v>85</v>
      </c>
      <c r="AW427" s="14" t="s">
        <v>33</v>
      </c>
      <c r="AX427" s="14" t="s">
        <v>76</v>
      </c>
      <c r="AY427" s="266" t="s">
        <v>178</v>
      </c>
    </row>
    <row r="428" s="15" customFormat="1">
      <c r="A428" s="15"/>
      <c r="B428" s="267"/>
      <c r="C428" s="268"/>
      <c r="D428" s="241" t="s">
        <v>189</v>
      </c>
      <c r="E428" s="269" t="s">
        <v>1</v>
      </c>
      <c r="F428" s="270" t="s">
        <v>193</v>
      </c>
      <c r="G428" s="268"/>
      <c r="H428" s="271">
        <v>3</v>
      </c>
      <c r="I428" s="272"/>
      <c r="J428" s="268"/>
      <c r="K428" s="268"/>
      <c r="L428" s="273"/>
      <c r="M428" s="274"/>
      <c r="N428" s="275"/>
      <c r="O428" s="275"/>
      <c r="P428" s="275"/>
      <c r="Q428" s="275"/>
      <c r="R428" s="275"/>
      <c r="S428" s="275"/>
      <c r="T428" s="276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77" t="s">
        <v>189</v>
      </c>
      <c r="AU428" s="277" t="s">
        <v>85</v>
      </c>
      <c r="AV428" s="15" t="s">
        <v>185</v>
      </c>
      <c r="AW428" s="15" t="s">
        <v>33</v>
      </c>
      <c r="AX428" s="15" t="s">
        <v>83</v>
      </c>
      <c r="AY428" s="277" t="s">
        <v>178</v>
      </c>
    </row>
    <row r="429" s="2" customFormat="1">
      <c r="A429" s="39"/>
      <c r="B429" s="40"/>
      <c r="C429" s="278" t="s">
        <v>745</v>
      </c>
      <c r="D429" s="278" t="s">
        <v>386</v>
      </c>
      <c r="E429" s="279" t="s">
        <v>746</v>
      </c>
      <c r="F429" s="280" t="s">
        <v>747</v>
      </c>
      <c r="G429" s="281" t="s">
        <v>299</v>
      </c>
      <c r="H429" s="282">
        <v>3</v>
      </c>
      <c r="I429" s="283"/>
      <c r="J429" s="284">
        <f>ROUND(I429*H429,2)</f>
        <v>0</v>
      </c>
      <c r="K429" s="280" t="s">
        <v>1</v>
      </c>
      <c r="L429" s="285"/>
      <c r="M429" s="286" t="s">
        <v>1</v>
      </c>
      <c r="N429" s="287" t="s">
        <v>41</v>
      </c>
      <c r="O429" s="92"/>
      <c r="P429" s="237">
        <f>O429*H429</f>
        <v>0</v>
      </c>
      <c r="Q429" s="237">
        <v>0.018929999999999999</v>
      </c>
      <c r="R429" s="237">
        <f>Q429*H429</f>
        <v>0.056789999999999993</v>
      </c>
      <c r="S429" s="237">
        <v>0</v>
      </c>
      <c r="T429" s="238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9" t="s">
        <v>244</v>
      </c>
      <c r="AT429" s="239" t="s">
        <v>386</v>
      </c>
      <c r="AU429" s="239" t="s">
        <v>85</v>
      </c>
      <c r="AY429" s="18" t="s">
        <v>178</v>
      </c>
      <c r="BE429" s="240">
        <f>IF(N429="základní",J429,0)</f>
        <v>0</v>
      </c>
      <c r="BF429" s="240">
        <f>IF(N429="snížená",J429,0)</f>
        <v>0</v>
      </c>
      <c r="BG429" s="240">
        <f>IF(N429="zákl. přenesená",J429,0)</f>
        <v>0</v>
      </c>
      <c r="BH429" s="240">
        <f>IF(N429="sníž. přenesená",J429,0)</f>
        <v>0</v>
      </c>
      <c r="BI429" s="240">
        <f>IF(N429="nulová",J429,0)</f>
        <v>0</v>
      </c>
      <c r="BJ429" s="18" t="s">
        <v>83</v>
      </c>
      <c r="BK429" s="240">
        <f>ROUND(I429*H429,2)</f>
        <v>0</v>
      </c>
      <c r="BL429" s="18" t="s">
        <v>185</v>
      </c>
      <c r="BM429" s="239" t="s">
        <v>748</v>
      </c>
    </row>
    <row r="430" s="2" customFormat="1">
      <c r="A430" s="39"/>
      <c r="B430" s="40"/>
      <c r="C430" s="41"/>
      <c r="D430" s="241" t="s">
        <v>187</v>
      </c>
      <c r="E430" s="41"/>
      <c r="F430" s="242" t="s">
        <v>747</v>
      </c>
      <c r="G430" s="41"/>
      <c r="H430" s="41"/>
      <c r="I430" s="243"/>
      <c r="J430" s="41"/>
      <c r="K430" s="41"/>
      <c r="L430" s="45"/>
      <c r="M430" s="244"/>
      <c r="N430" s="245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187</v>
      </c>
      <c r="AU430" s="18" t="s">
        <v>85</v>
      </c>
    </row>
    <row r="431" s="2" customFormat="1">
      <c r="A431" s="39"/>
      <c r="B431" s="40"/>
      <c r="C431" s="41"/>
      <c r="D431" s="241" t="s">
        <v>391</v>
      </c>
      <c r="E431" s="41"/>
      <c r="F431" s="288" t="s">
        <v>749</v>
      </c>
      <c r="G431" s="41"/>
      <c r="H431" s="41"/>
      <c r="I431" s="243"/>
      <c r="J431" s="41"/>
      <c r="K431" s="41"/>
      <c r="L431" s="45"/>
      <c r="M431" s="244"/>
      <c r="N431" s="245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391</v>
      </c>
      <c r="AU431" s="18" t="s">
        <v>85</v>
      </c>
    </row>
    <row r="432" s="13" customFormat="1">
      <c r="A432" s="13"/>
      <c r="B432" s="246"/>
      <c r="C432" s="247"/>
      <c r="D432" s="241" t="s">
        <v>189</v>
      </c>
      <c r="E432" s="248" t="s">
        <v>1</v>
      </c>
      <c r="F432" s="249" t="s">
        <v>750</v>
      </c>
      <c r="G432" s="247"/>
      <c r="H432" s="248" t="s">
        <v>1</v>
      </c>
      <c r="I432" s="250"/>
      <c r="J432" s="247"/>
      <c r="K432" s="247"/>
      <c r="L432" s="251"/>
      <c r="M432" s="252"/>
      <c r="N432" s="253"/>
      <c r="O432" s="253"/>
      <c r="P432" s="253"/>
      <c r="Q432" s="253"/>
      <c r="R432" s="253"/>
      <c r="S432" s="253"/>
      <c r="T432" s="25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5" t="s">
        <v>189</v>
      </c>
      <c r="AU432" s="255" t="s">
        <v>85</v>
      </c>
      <c r="AV432" s="13" t="s">
        <v>83</v>
      </c>
      <c r="AW432" s="13" t="s">
        <v>33</v>
      </c>
      <c r="AX432" s="13" t="s">
        <v>76</v>
      </c>
      <c r="AY432" s="255" t="s">
        <v>178</v>
      </c>
    </row>
    <row r="433" s="14" customFormat="1">
      <c r="A433" s="14"/>
      <c r="B433" s="256"/>
      <c r="C433" s="257"/>
      <c r="D433" s="241" t="s">
        <v>189</v>
      </c>
      <c r="E433" s="258" t="s">
        <v>1</v>
      </c>
      <c r="F433" s="259" t="s">
        <v>100</v>
      </c>
      <c r="G433" s="257"/>
      <c r="H433" s="260">
        <v>3</v>
      </c>
      <c r="I433" s="261"/>
      <c r="J433" s="257"/>
      <c r="K433" s="257"/>
      <c r="L433" s="262"/>
      <c r="M433" s="263"/>
      <c r="N433" s="264"/>
      <c r="O433" s="264"/>
      <c r="P433" s="264"/>
      <c r="Q433" s="264"/>
      <c r="R433" s="264"/>
      <c r="S433" s="264"/>
      <c r="T433" s="26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6" t="s">
        <v>189</v>
      </c>
      <c r="AU433" s="266" t="s">
        <v>85</v>
      </c>
      <c r="AV433" s="14" t="s">
        <v>85</v>
      </c>
      <c r="AW433" s="14" t="s">
        <v>33</v>
      </c>
      <c r="AX433" s="14" t="s">
        <v>76</v>
      </c>
      <c r="AY433" s="266" t="s">
        <v>178</v>
      </c>
    </row>
    <row r="434" s="15" customFormat="1">
      <c r="A434" s="15"/>
      <c r="B434" s="267"/>
      <c r="C434" s="268"/>
      <c r="D434" s="241" t="s">
        <v>189</v>
      </c>
      <c r="E434" s="269" t="s">
        <v>1</v>
      </c>
      <c r="F434" s="270" t="s">
        <v>193</v>
      </c>
      <c r="G434" s="268"/>
      <c r="H434" s="271">
        <v>3</v>
      </c>
      <c r="I434" s="272"/>
      <c r="J434" s="268"/>
      <c r="K434" s="268"/>
      <c r="L434" s="273"/>
      <c r="M434" s="274"/>
      <c r="N434" s="275"/>
      <c r="O434" s="275"/>
      <c r="P434" s="275"/>
      <c r="Q434" s="275"/>
      <c r="R434" s="275"/>
      <c r="S434" s="275"/>
      <c r="T434" s="276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77" t="s">
        <v>189</v>
      </c>
      <c r="AU434" s="277" t="s">
        <v>85</v>
      </c>
      <c r="AV434" s="15" t="s">
        <v>185</v>
      </c>
      <c r="AW434" s="15" t="s">
        <v>33</v>
      </c>
      <c r="AX434" s="15" t="s">
        <v>83</v>
      </c>
      <c r="AY434" s="277" t="s">
        <v>178</v>
      </c>
    </row>
    <row r="435" s="12" customFormat="1" ht="22.8" customHeight="1">
      <c r="A435" s="12"/>
      <c r="B435" s="212"/>
      <c r="C435" s="213"/>
      <c r="D435" s="214" t="s">
        <v>75</v>
      </c>
      <c r="E435" s="226" t="s">
        <v>185</v>
      </c>
      <c r="F435" s="226" t="s">
        <v>304</v>
      </c>
      <c r="G435" s="213"/>
      <c r="H435" s="213"/>
      <c r="I435" s="216"/>
      <c r="J435" s="227">
        <f>BK435</f>
        <v>0</v>
      </c>
      <c r="K435" s="213"/>
      <c r="L435" s="218"/>
      <c r="M435" s="219"/>
      <c r="N435" s="220"/>
      <c r="O435" s="220"/>
      <c r="P435" s="221">
        <f>SUM(P436:P519)</f>
        <v>0</v>
      </c>
      <c r="Q435" s="220"/>
      <c r="R435" s="221">
        <f>SUM(R436:R519)</f>
        <v>41.136104400000008</v>
      </c>
      <c r="S435" s="220"/>
      <c r="T435" s="222">
        <f>SUM(T436:T519)</f>
        <v>0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23" t="s">
        <v>83</v>
      </c>
      <c r="AT435" s="224" t="s">
        <v>75</v>
      </c>
      <c r="AU435" s="224" t="s">
        <v>83</v>
      </c>
      <c r="AY435" s="223" t="s">
        <v>178</v>
      </c>
      <c r="BK435" s="225">
        <f>SUM(BK436:BK519)</f>
        <v>0</v>
      </c>
    </row>
    <row r="436" s="2" customFormat="1">
      <c r="A436" s="39"/>
      <c r="B436" s="40"/>
      <c r="C436" s="228" t="s">
        <v>751</v>
      </c>
      <c r="D436" s="228" t="s">
        <v>180</v>
      </c>
      <c r="E436" s="229" t="s">
        <v>306</v>
      </c>
      <c r="F436" s="230" t="s">
        <v>307</v>
      </c>
      <c r="G436" s="231" t="s">
        <v>268</v>
      </c>
      <c r="H436" s="232">
        <v>53.020000000000003</v>
      </c>
      <c r="I436" s="233"/>
      <c r="J436" s="234">
        <f>ROUND(I436*H436,2)</f>
        <v>0</v>
      </c>
      <c r="K436" s="230" t="s">
        <v>184</v>
      </c>
      <c r="L436" s="45"/>
      <c r="M436" s="235" t="s">
        <v>1</v>
      </c>
      <c r="N436" s="236" t="s">
        <v>41</v>
      </c>
      <c r="O436" s="92"/>
      <c r="P436" s="237">
        <f>O436*H436</f>
        <v>0</v>
      </c>
      <c r="Q436" s="237">
        <v>0</v>
      </c>
      <c r="R436" s="237">
        <f>Q436*H436</f>
        <v>0</v>
      </c>
      <c r="S436" s="237">
        <v>0</v>
      </c>
      <c r="T436" s="238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9" t="s">
        <v>185</v>
      </c>
      <c r="AT436" s="239" t="s">
        <v>180</v>
      </c>
      <c r="AU436" s="239" t="s">
        <v>85</v>
      </c>
      <c r="AY436" s="18" t="s">
        <v>178</v>
      </c>
      <c r="BE436" s="240">
        <f>IF(N436="základní",J436,0)</f>
        <v>0</v>
      </c>
      <c r="BF436" s="240">
        <f>IF(N436="snížená",J436,0)</f>
        <v>0</v>
      </c>
      <c r="BG436" s="240">
        <f>IF(N436="zákl. přenesená",J436,0)</f>
        <v>0</v>
      </c>
      <c r="BH436" s="240">
        <f>IF(N436="sníž. přenesená",J436,0)</f>
        <v>0</v>
      </c>
      <c r="BI436" s="240">
        <f>IF(N436="nulová",J436,0)</f>
        <v>0</v>
      </c>
      <c r="BJ436" s="18" t="s">
        <v>83</v>
      </c>
      <c r="BK436" s="240">
        <f>ROUND(I436*H436,2)</f>
        <v>0</v>
      </c>
      <c r="BL436" s="18" t="s">
        <v>185</v>
      </c>
      <c r="BM436" s="239" t="s">
        <v>752</v>
      </c>
    </row>
    <row r="437" s="2" customFormat="1">
      <c r="A437" s="39"/>
      <c r="B437" s="40"/>
      <c r="C437" s="41"/>
      <c r="D437" s="241" t="s">
        <v>187</v>
      </c>
      <c r="E437" s="41"/>
      <c r="F437" s="242" t="s">
        <v>309</v>
      </c>
      <c r="G437" s="41"/>
      <c r="H437" s="41"/>
      <c r="I437" s="243"/>
      <c r="J437" s="41"/>
      <c r="K437" s="41"/>
      <c r="L437" s="45"/>
      <c r="M437" s="244"/>
      <c r="N437" s="245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187</v>
      </c>
      <c r="AU437" s="18" t="s">
        <v>85</v>
      </c>
    </row>
    <row r="438" s="13" customFormat="1">
      <c r="A438" s="13"/>
      <c r="B438" s="246"/>
      <c r="C438" s="247"/>
      <c r="D438" s="241" t="s">
        <v>189</v>
      </c>
      <c r="E438" s="248" t="s">
        <v>1</v>
      </c>
      <c r="F438" s="249" t="s">
        <v>538</v>
      </c>
      <c r="G438" s="247"/>
      <c r="H438" s="248" t="s">
        <v>1</v>
      </c>
      <c r="I438" s="250"/>
      <c r="J438" s="247"/>
      <c r="K438" s="247"/>
      <c r="L438" s="251"/>
      <c r="M438" s="252"/>
      <c r="N438" s="253"/>
      <c r="O438" s="253"/>
      <c r="P438" s="253"/>
      <c r="Q438" s="253"/>
      <c r="R438" s="253"/>
      <c r="S438" s="253"/>
      <c r="T438" s="25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5" t="s">
        <v>189</v>
      </c>
      <c r="AU438" s="255" t="s">
        <v>85</v>
      </c>
      <c r="AV438" s="13" t="s">
        <v>83</v>
      </c>
      <c r="AW438" s="13" t="s">
        <v>33</v>
      </c>
      <c r="AX438" s="13" t="s">
        <v>76</v>
      </c>
      <c r="AY438" s="255" t="s">
        <v>178</v>
      </c>
    </row>
    <row r="439" s="13" customFormat="1">
      <c r="A439" s="13"/>
      <c r="B439" s="246"/>
      <c r="C439" s="247"/>
      <c r="D439" s="241" t="s">
        <v>189</v>
      </c>
      <c r="E439" s="248" t="s">
        <v>1</v>
      </c>
      <c r="F439" s="249" t="s">
        <v>310</v>
      </c>
      <c r="G439" s="247"/>
      <c r="H439" s="248" t="s">
        <v>1</v>
      </c>
      <c r="I439" s="250"/>
      <c r="J439" s="247"/>
      <c r="K439" s="247"/>
      <c r="L439" s="251"/>
      <c r="M439" s="252"/>
      <c r="N439" s="253"/>
      <c r="O439" s="253"/>
      <c r="P439" s="253"/>
      <c r="Q439" s="253"/>
      <c r="R439" s="253"/>
      <c r="S439" s="253"/>
      <c r="T439" s="25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5" t="s">
        <v>189</v>
      </c>
      <c r="AU439" s="255" t="s">
        <v>85</v>
      </c>
      <c r="AV439" s="13" t="s">
        <v>83</v>
      </c>
      <c r="AW439" s="13" t="s">
        <v>33</v>
      </c>
      <c r="AX439" s="13" t="s">
        <v>76</v>
      </c>
      <c r="AY439" s="255" t="s">
        <v>178</v>
      </c>
    </row>
    <row r="440" s="14" customFormat="1">
      <c r="A440" s="14"/>
      <c r="B440" s="256"/>
      <c r="C440" s="257"/>
      <c r="D440" s="241" t="s">
        <v>189</v>
      </c>
      <c r="E440" s="258" t="s">
        <v>1</v>
      </c>
      <c r="F440" s="259" t="s">
        <v>640</v>
      </c>
      <c r="G440" s="257"/>
      <c r="H440" s="260">
        <v>7.9199999999999999</v>
      </c>
      <c r="I440" s="261"/>
      <c r="J440" s="257"/>
      <c r="K440" s="257"/>
      <c r="L440" s="262"/>
      <c r="M440" s="263"/>
      <c r="N440" s="264"/>
      <c r="O440" s="264"/>
      <c r="P440" s="264"/>
      <c r="Q440" s="264"/>
      <c r="R440" s="264"/>
      <c r="S440" s="264"/>
      <c r="T440" s="26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6" t="s">
        <v>189</v>
      </c>
      <c r="AU440" s="266" t="s">
        <v>85</v>
      </c>
      <c r="AV440" s="14" t="s">
        <v>85</v>
      </c>
      <c r="AW440" s="14" t="s">
        <v>33</v>
      </c>
      <c r="AX440" s="14" t="s">
        <v>76</v>
      </c>
      <c r="AY440" s="266" t="s">
        <v>178</v>
      </c>
    </row>
    <row r="441" s="14" customFormat="1">
      <c r="A441" s="14"/>
      <c r="B441" s="256"/>
      <c r="C441" s="257"/>
      <c r="D441" s="241" t="s">
        <v>189</v>
      </c>
      <c r="E441" s="258" t="s">
        <v>1</v>
      </c>
      <c r="F441" s="259" t="s">
        <v>641</v>
      </c>
      <c r="G441" s="257"/>
      <c r="H441" s="260">
        <v>14.960000000000001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6" t="s">
        <v>189</v>
      </c>
      <c r="AU441" s="266" t="s">
        <v>85</v>
      </c>
      <c r="AV441" s="14" t="s">
        <v>85</v>
      </c>
      <c r="AW441" s="14" t="s">
        <v>33</v>
      </c>
      <c r="AX441" s="14" t="s">
        <v>76</v>
      </c>
      <c r="AY441" s="266" t="s">
        <v>178</v>
      </c>
    </row>
    <row r="442" s="14" customFormat="1">
      <c r="A442" s="14"/>
      <c r="B442" s="256"/>
      <c r="C442" s="257"/>
      <c r="D442" s="241" t="s">
        <v>189</v>
      </c>
      <c r="E442" s="258" t="s">
        <v>1</v>
      </c>
      <c r="F442" s="259" t="s">
        <v>642</v>
      </c>
      <c r="G442" s="257"/>
      <c r="H442" s="260">
        <v>8.3599999999999994</v>
      </c>
      <c r="I442" s="261"/>
      <c r="J442" s="257"/>
      <c r="K442" s="257"/>
      <c r="L442" s="262"/>
      <c r="M442" s="263"/>
      <c r="N442" s="264"/>
      <c r="O442" s="264"/>
      <c r="P442" s="264"/>
      <c r="Q442" s="264"/>
      <c r="R442" s="264"/>
      <c r="S442" s="264"/>
      <c r="T442" s="26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6" t="s">
        <v>189</v>
      </c>
      <c r="AU442" s="266" t="s">
        <v>85</v>
      </c>
      <c r="AV442" s="14" t="s">
        <v>85</v>
      </c>
      <c r="AW442" s="14" t="s">
        <v>33</v>
      </c>
      <c r="AX442" s="14" t="s">
        <v>76</v>
      </c>
      <c r="AY442" s="266" t="s">
        <v>178</v>
      </c>
    </row>
    <row r="443" s="14" customFormat="1">
      <c r="A443" s="14"/>
      <c r="B443" s="256"/>
      <c r="C443" s="257"/>
      <c r="D443" s="241" t="s">
        <v>189</v>
      </c>
      <c r="E443" s="258" t="s">
        <v>1</v>
      </c>
      <c r="F443" s="259" t="s">
        <v>643</v>
      </c>
      <c r="G443" s="257"/>
      <c r="H443" s="260">
        <v>10.560000000000001</v>
      </c>
      <c r="I443" s="261"/>
      <c r="J443" s="257"/>
      <c r="K443" s="257"/>
      <c r="L443" s="262"/>
      <c r="M443" s="263"/>
      <c r="N443" s="264"/>
      <c r="O443" s="264"/>
      <c r="P443" s="264"/>
      <c r="Q443" s="264"/>
      <c r="R443" s="264"/>
      <c r="S443" s="264"/>
      <c r="T443" s="26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6" t="s">
        <v>189</v>
      </c>
      <c r="AU443" s="266" t="s">
        <v>85</v>
      </c>
      <c r="AV443" s="14" t="s">
        <v>85</v>
      </c>
      <c r="AW443" s="14" t="s">
        <v>33</v>
      </c>
      <c r="AX443" s="14" t="s">
        <v>76</v>
      </c>
      <c r="AY443" s="266" t="s">
        <v>178</v>
      </c>
    </row>
    <row r="444" s="14" customFormat="1">
      <c r="A444" s="14"/>
      <c r="B444" s="256"/>
      <c r="C444" s="257"/>
      <c r="D444" s="241" t="s">
        <v>189</v>
      </c>
      <c r="E444" s="258" t="s">
        <v>1</v>
      </c>
      <c r="F444" s="259" t="s">
        <v>644</v>
      </c>
      <c r="G444" s="257"/>
      <c r="H444" s="260">
        <v>11.220000000000001</v>
      </c>
      <c r="I444" s="261"/>
      <c r="J444" s="257"/>
      <c r="K444" s="257"/>
      <c r="L444" s="262"/>
      <c r="M444" s="263"/>
      <c r="N444" s="264"/>
      <c r="O444" s="264"/>
      <c r="P444" s="264"/>
      <c r="Q444" s="264"/>
      <c r="R444" s="264"/>
      <c r="S444" s="264"/>
      <c r="T444" s="26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6" t="s">
        <v>189</v>
      </c>
      <c r="AU444" s="266" t="s">
        <v>85</v>
      </c>
      <c r="AV444" s="14" t="s">
        <v>85</v>
      </c>
      <c r="AW444" s="14" t="s">
        <v>33</v>
      </c>
      <c r="AX444" s="14" t="s">
        <v>76</v>
      </c>
      <c r="AY444" s="266" t="s">
        <v>178</v>
      </c>
    </row>
    <row r="445" s="15" customFormat="1">
      <c r="A445" s="15"/>
      <c r="B445" s="267"/>
      <c r="C445" s="268"/>
      <c r="D445" s="241" t="s">
        <v>189</v>
      </c>
      <c r="E445" s="269" t="s">
        <v>1</v>
      </c>
      <c r="F445" s="270" t="s">
        <v>193</v>
      </c>
      <c r="G445" s="268"/>
      <c r="H445" s="271">
        <v>53.020000000000003</v>
      </c>
      <c r="I445" s="272"/>
      <c r="J445" s="268"/>
      <c r="K445" s="268"/>
      <c r="L445" s="273"/>
      <c r="M445" s="274"/>
      <c r="N445" s="275"/>
      <c r="O445" s="275"/>
      <c r="P445" s="275"/>
      <c r="Q445" s="275"/>
      <c r="R445" s="275"/>
      <c r="S445" s="275"/>
      <c r="T445" s="276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77" t="s">
        <v>189</v>
      </c>
      <c r="AU445" s="277" t="s">
        <v>85</v>
      </c>
      <c r="AV445" s="15" t="s">
        <v>185</v>
      </c>
      <c r="AW445" s="15" t="s">
        <v>33</v>
      </c>
      <c r="AX445" s="15" t="s">
        <v>83</v>
      </c>
      <c r="AY445" s="277" t="s">
        <v>178</v>
      </c>
    </row>
    <row r="446" s="2" customFormat="1">
      <c r="A446" s="39"/>
      <c r="B446" s="40"/>
      <c r="C446" s="228" t="s">
        <v>753</v>
      </c>
      <c r="D446" s="228" t="s">
        <v>180</v>
      </c>
      <c r="E446" s="229" t="s">
        <v>312</v>
      </c>
      <c r="F446" s="230" t="s">
        <v>313</v>
      </c>
      <c r="G446" s="231" t="s">
        <v>183</v>
      </c>
      <c r="H446" s="232">
        <v>11.589</v>
      </c>
      <c r="I446" s="233"/>
      <c r="J446" s="234">
        <f>ROUND(I446*H446,2)</f>
        <v>0</v>
      </c>
      <c r="K446" s="230" t="s">
        <v>184</v>
      </c>
      <c r="L446" s="45"/>
      <c r="M446" s="235" t="s">
        <v>1</v>
      </c>
      <c r="N446" s="236" t="s">
        <v>41</v>
      </c>
      <c r="O446" s="92"/>
      <c r="P446" s="237">
        <f>O446*H446</f>
        <v>0</v>
      </c>
      <c r="Q446" s="237">
        <v>0</v>
      </c>
      <c r="R446" s="237">
        <f>Q446*H446</f>
        <v>0</v>
      </c>
      <c r="S446" s="237">
        <v>0</v>
      </c>
      <c r="T446" s="238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9" t="s">
        <v>185</v>
      </c>
      <c r="AT446" s="239" t="s">
        <v>180</v>
      </c>
      <c r="AU446" s="239" t="s">
        <v>85</v>
      </c>
      <c r="AY446" s="18" t="s">
        <v>178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8" t="s">
        <v>83</v>
      </c>
      <c r="BK446" s="240">
        <f>ROUND(I446*H446,2)</f>
        <v>0</v>
      </c>
      <c r="BL446" s="18" t="s">
        <v>185</v>
      </c>
      <c r="BM446" s="239" t="s">
        <v>754</v>
      </c>
    </row>
    <row r="447" s="2" customFormat="1">
      <c r="A447" s="39"/>
      <c r="B447" s="40"/>
      <c r="C447" s="41"/>
      <c r="D447" s="241" t="s">
        <v>187</v>
      </c>
      <c r="E447" s="41"/>
      <c r="F447" s="242" t="s">
        <v>315</v>
      </c>
      <c r="G447" s="41"/>
      <c r="H447" s="41"/>
      <c r="I447" s="243"/>
      <c r="J447" s="41"/>
      <c r="K447" s="41"/>
      <c r="L447" s="45"/>
      <c r="M447" s="244"/>
      <c r="N447" s="245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187</v>
      </c>
      <c r="AU447" s="18" t="s">
        <v>85</v>
      </c>
    </row>
    <row r="448" s="13" customFormat="1">
      <c r="A448" s="13"/>
      <c r="B448" s="246"/>
      <c r="C448" s="247"/>
      <c r="D448" s="241" t="s">
        <v>189</v>
      </c>
      <c r="E448" s="248" t="s">
        <v>1</v>
      </c>
      <c r="F448" s="249" t="s">
        <v>538</v>
      </c>
      <c r="G448" s="247"/>
      <c r="H448" s="248" t="s">
        <v>1</v>
      </c>
      <c r="I448" s="250"/>
      <c r="J448" s="247"/>
      <c r="K448" s="247"/>
      <c r="L448" s="251"/>
      <c r="M448" s="252"/>
      <c r="N448" s="253"/>
      <c r="O448" s="253"/>
      <c r="P448" s="253"/>
      <c r="Q448" s="253"/>
      <c r="R448" s="253"/>
      <c r="S448" s="253"/>
      <c r="T448" s="25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5" t="s">
        <v>189</v>
      </c>
      <c r="AU448" s="255" t="s">
        <v>85</v>
      </c>
      <c r="AV448" s="13" t="s">
        <v>83</v>
      </c>
      <c r="AW448" s="13" t="s">
        <v>33</v>
      </c>
      <c r="AX448" s="13" t="s">
        <v>76</v>
      </c>
      <c r="AY448" s="255" t="s">
        <v>178</v>
      </c>
    </row>
    <row r="449" s="13" customFormat="1">
      <c r="A449" s="13"/>
      <c r="B449" s="246"/>
      <c r="C449" s="247"/>
      <c r="D449" s="241" t="s">
        <v>189</v>
      </c>
      <c r="E449" s="248" t="s">
        <v>1</v>
      </c>
      <c r="F449" s="249" t="s">
        <v>316</v>
      </c>
      <c r="G449" s="247"/>
      <c r="H449" s="248" t="s">
        <v>1</v>
      </c>
      <c r="I449" s="250"/>
      <c r="J449" s="247"/>
      <c r="K449" s="247"/>
      <c r="L449" s="251"/>
      <c r="M449" s="252"/>
      <c r="N449" s="253"/>
      <c r="O449" s="253"/>
      <c r="P449" s="253"/>
      <c r="Q449" s="253"/>
      <c r="R449" s="253"/>
      <c r="S449" s="253"/>
      <c r="T449" s="25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5" t="s">
        <v>189</v>
      </c>
      <c r="AU449" s="255" t="s">
        <v>85</v>
      </c>
      <c r="AV449" s="13" t="s">
        <v>83</v>
      </c>
      <c r="AW449" s="13" t="s">
        <v>33</v>
      </c>
      <c r="AX449" s="13" t="s">
        <v>76</v>
      </c>
      <c r="AY449" s="255" t="s">
        <v>178</v>
      </c>
    </row>
    <row r="450" s="14" customFormat="1">
      <c r="A450" s="14"/>
      <c r="B450" s="256"/>
      <c r="C450" s="257"/>
      <c r="D450" s="241" t="s">
        <v>189</v>
      </c>
      <c r="E450" s="258" t="s">
        <v>1</v>
      </c>
      <c r="F450" s="259" t="s">
        <v>755</v>
      </c>
      <c r="G450" s="257"/>
      <c r="H450" s="260">
        <v>5.157</v>
      </c>
      <c r="I450" s="261"/>
      <c r="J450" s="257"/>
      <c r="K450" s="257"/>
      <c r="L450" s="262"/>
      <c r="M450" s="263"/>
      <c r="N450" s="264"/>
      <c r="O450" s="264"/>
      <c r="P450" s="264"/>
      <c r="Q450" s="264"/>
      <c r="R450" s="264"/>
      <c r="S450" s="264"/>
      <c r="T450" s="26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6" t="s">
        <v>189</v>
      </c>
      <c r="AU450" s="266" t="s">
        <v>85</v>
      </c>
      <c r="AV450" s="14" t="s">
        <v>85</v>
      </c>
      <c r="AW450" s="14" t="s">
        <v>33</v>
      </c>
      <c r="AX450" s="14" t="s">
        <v>76</v>
      </c>
      <c r="AY450" s="266" t="s">
        <v>178</v>
      </c>
    </row>
    <row r="451" s="14" customFormat="1">
      <c r="A451" s="14"/>
      <c r="B451" s="256"/>
      <c r="C451" s="257"/>
      <c r="D451" s="241" t="s">
        <v>189</v>
      </c>
      <c r="E451" s="258" t="s">
        <v>1</v>
      </c>
      <c r="F451" s="259" t="s">
        <v>756</v>
      </c>
      <c r="G451" s="257"/>
      <c r="H451" s="260">
        <v>6.4320000000000004</v>
      </c>
      <c r="I451" s="261"/>
      <c r="J451" s="257"/>
      <c r="K451" s="257"/>
      <c r="L451" s="262"/>
      <c r="M451" s="263"/>
      <c r="N451" s="264"/>
      <c r="O451" s="264"/>
      <c r="P451" s="264"/>
      <c r="Q451" s="264"/>
      <c r="R451" s="264"/>
      <c r="S451" s="264"/>
      <c r="T451" s="26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6" t="s">
        <v>189</v>
      </c>
      <c r="AU451" s="266" t="s">
        <v>85</v>
      </c>
      <c r="AV451" s="14" t="s">
        <v>85</v>
      </c>
      <c r="AW451" s="14" t="s">
        <v>33</v>
      </c>
      <c r="AX451" s="14" t="s">
        <v>76</v>
      </c>
      <c r="AY451" s="266" t="s">
        <v>178</v>
      </c>
    </row>
    <row r="452" s="15" customFormat="1">
      <c r="A452" s="15"/>
      <c r="B452" s="267"/>
      <c r="C452" s="268"/>
      <c r="D452" s="241" t="s">
        <v>189</v>
      </c>
      <c r="E452" s="269" t="s">
        <v>1</v>
      </c>
      <c r="F452" s="270" t="s">
        <v>193</v>
      </c>
      <c r="G452" s="268"/>
      <c r="H452" s="271">
        <v>11.589</v>
      </c>
      <c r="I452" s="272"/>
      <c r="J452" s="268"/>
      <c r="K452" s="268"/>
      <c r="L452" s="273"/>
      <c r="M452" s="274"/>
      <c r="N452" s="275"/>
      <c r="O452" s="275"/>
      <c r="P452" s="275"/>
      <c r="Q452" s="275"/>
      <c r="R452" s="275"/>
      <c r="S452" s="275"/>
      <c r="T452" s="276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77" t="s">
        <v>189</v>
      </c>
      <c r="AU452" s="277" t="s">
        <v>85</v>
      </c>
      <c r="AV452" s="15" t="s">
        <v>185</v>
      </c>
      <c r="AW452" s="15" t="s">
        <v>33</v>
      </c>
      <c r="AX452" s="15" t="s">
        <v>83</v>
      </c>
      <c r="AY452" s="277" t="s">
        <v>178</v>
      </c>
    </row>
    <row r="453" s="2" customFormat="1">
      <c r="A453" s="39"/>
      <c r="B453" s="40"/>
      <c r="C453" s="228" t="s">
        <v>757</v>
      </c>
      <c r="D453" s="228" t="s">
        <v>180</v>
      </c>
      <c r="E453" s="229" t="s">
        <v>319</v>
      </c>
      <c r="F453" s="230" t="s">
        <v>320</v>
      </c>
      <c r="G453" s="231" t="s">
        <v>183</v>
      </c>
      <c r="H453" s="232">
        <v>6.9699999999999998</v>
      </c>
      <c r="I453" s="233"/>
      <c r="J453" s="234">
        <f>ROUND(I453*H453,2)</f>
        <v>0</v>
      </c>
      <c r="K453" s="230" t="s">
        <v>184</v>
      </c>
      <c r="L453" s="45"/>
      <c r="M453" s="235" t="s">
        <v>1</v>
      </c>
      <c r="N453" s="236" t="s">
        <v>41</v>
      </c>
      <c r="O453" s="92"/>
      <c r="P453" s="237">
        <f>O453*H453</f>
        <v>0</v>
      </c>
      <c r="Q453" s="237">
        <v>0</v>
      </c>
      <c r="R453" s="237">
        <f>Q453*H453</f>
        <v>0</v>
      </c>
      <c r="S453" s="237">
        <v>0</v>
      </c>
      <c r="T453" s="238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9" t="s">
        <v>185</v>
      </c>
      <c r="AT453" s="239" t="s">
        <v>180</v>
      </c>
      <c r="AU453" s="239" t="s">
        <v>85</v>
      </c>
      <c r="AY453" s="18" t="s">
        <v>178</v>
      </c>
      <c r="BE453" s="240">
        <f>IF(N453="základní",J453,0)</f>
        <v>0</v>
      </c>
      <c r="BF453" s="240">
        <f>IF(N453="snížená",J453,0)</f>
        <v>0</v>
      </c>
      <c r="BG453" s="240">
        <f>IF(N453="zákl. přenesená",J453,0)</f>
        <v>0</v>
      </c>
      <c r="BH453" s="240">
        <f>IF(N453="sníž. přenesená",J453,0)</f>
        <v>0</v>
      </c>
      <c r="BI453" s="240">
        <f>IF(N453="nulová",J453,0)</f>
        <v>0</v>
      </c>
      <c r="BJ453" s="18" t="s">
        <v>83</v>
      </c>
      <c r="BK453" s="240">
        <f>ROUND(I453*H453,2)</f>
        <v>0</v>
      </c>
      <c r="BL453" s="18" t="s">
        <v>185</v>
      </c>
      <c r="BM453" s="239" t="s">
        <v>758</v>
      </c>
    </row>
    <row r="454" s="2" customFormat="1">
      <c r="A454" s="39"/>
      <c r="B454" s="40"/>
      <c r="C454" s="41"/>
      <c r="D454" s="241" t="s">
        <v>187</v>
      </c>
      <c r="E454" s="41"/>
      <c r="F454" s="242" t="s">
        <v>322</v>
      </c>
      <c r="G454" s="41"/>
      <c r="H454" s="41"/>
      <c r="I454" s="243"/>
      <c r="J454" s="41"/>
      <c r="K454" s="41"/>
      <c r="L454" s="45"/>
      <c r="M454" s="244"/>
      <c r="N454" s="245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187</v>
      </c>
      <c r="AU454" s="18" t="s">
        <v>85</v>
      </c>
    </row>
    <row r="455" s="13" customFormat="1">
      <c r="A455" s="13"/>
      <c r="B455" s="246"/>
      <c r="C455" s="247"/>
      <c r="D455" s="241" t="s">
        <v>189</v>
      </c>
      <c r="E455" s="248" t="s">
        <v>1</v>
      </c>
      <c r="F455" s="249" t="s">
        <v>538</v>
      </c>
      <c r="G455" s="247"/>
      <c r="H455" s="248" t="s">
        <v>1</v>
      </c>
      <c r="I455" s="250"/>
      <c r="J455" s="247"/>
      <c r="K455" s="247"/>
      <c r="L455" s="251"/>
      <c r="M455" s="252"/>
      <c r="N455" s="253"/>
      <c r="O455" s="253"/>
      <c r="P455" s="253"/>
      <c r="Q455" s="253"/>
      <c r="R455" s="253"/>
      <c r="S455" s="253"/>
      <c r="T455" s="25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5" t="s">
        <v>189</v>
      </c>
      <c r="AU455" s="255" t="s">
        <v>85</v>
      </c>
      <c r="AV455" s="13" t="s">
        <v>83</v>
      </c>
      <c r="AW455" s="13" t="s">
        <v>33</v>
      </c>
      <c r="AX455" s="13" t="s">
        <v>76</v>
      </c>
      <c r="AY455" s="255" t="s">
        <v>178</v>
      </c>
    </row>
    <row r="456" s="14" customFormat="1">
      <c r="A456" s="14"/>
      <c r="B456" s="256"/>
      <c r="C456" s="257"/>
      <c r="D456" s="241" t="s">
        <v>189</v>
      </c>
      <c r="E456" s="258" t="s">
        <v>1</v>
      </c>
      <c r="F456" s="259" t="s">
        <v>759</v>
      </c>
      <c r="G456" s="257"/>
      <c r="H456" s="260">
        <v>0.93100000000000005</v>
      </c>
      <c r="I456" s="261"/>
      <c r="J456" s="257"/>
      <c r="K456" s="257"/>
      <c r="L456" s="262"/>
      <c r="M456" s="263"/>
      <c r="N456" s="264"/>
      <c r="O456" s="264"/>
      <c r="P456" s="264"/>
      <c r="Q456" s="264"/>
      <c r="R456" s="264"/>
      <c r="S456" s="264"/>
      <c r="T456" s="26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6" t="s">
        <v>189</v>
      </c>
      <c r="AU456" s="266" t="s">
        <v>85</v>
      </c>
      <c r="AV456" s="14" t="s">
        <v>85</v>
      </c>
      <c r="AW456" s="14" t="s">
        <v>33</v>
      </c>
      <c r="AX456" s="14" t="s">
        <v>76</v>
      </c>
      <c r="AY456" s="266" t="s">
        <v>178</v>
      </c>
    </row>
    <row r="457" s="14" customFormat="1">
      <c r="A457" s="14"/>
      <c r="B457" s="256"/>
      <c r="C457" s="257"/>
      <c r="D457" s="241" t="s">
        <v>189</v>
      </c>
      <c r="E457" s="258" t="s">
        <v>1</v>
      </c>
      <c r="F457" s="259" t="s">
        <v>760</v>
      </c>
      <c r="G457" s="257"/>
      <c r="H457" s="260">
        <v>1.8220000000000001</v>
      </c>
      <c r="I457" s="261"/>
      <c r="J457" s="257"/>
      <c r="K457" s="257"/>
      <c r="L457" s="262"/>
      <c r="M457" s="263"/>
      <c r="N457" s="264"/>
      <c r="O457" s="264"/>
      <c r="P457" s="264"/>
      <c r="Q457" s="264"/>
      <c r="R457" s="264"/>
      <c r="S457" s="264"/>
      <c r="T457" s="26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6" t="s">
        <v>189</v>
      </c>
      <c r="AU457" s="266" t="s">
        <v>85</v>
      </c>
      <c r="AV457" s="14" t="s">
        <v>85</v>
      </c>
      <c r="AW457" s="14" t="s">
        <v>33</v>
      </c>
      <c r="AX457" s="14" t="s">
        <v>76</v>
      </c>
      <c r="AY457" s="266" t="s">
        <v>178</v>
      </c>
    </row>
    <row r="458" s="14" customFormat="1">
      <c r="A458" s="14"/>
      <c r="B458" s="256"/>
      <c r="C458" s="257"/>
      <c r="D458" s="241" t="s">
        <v>189</v>
      </c>
      <c r="E458" s="258" t="s">
        <v>1</v>
      </c>
      <c r="F458" s="259" t="s">
        <v>761</v>
      </c>
      <c r="G458" s="257"/>
      <c r="H458" s="260">
        <v>1.1479999999999999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6" t="s">
        <v>189</v>
      </c>
      <c r="AU458" s="266" t="s">
        <v>85</v>
      </c>
      <c r="AV458" s="14" t="s">
        <v>85</v>
      </c>
      <c r="AW458" s="14" t="s">
        <v>33</v>
      </c>
      <c r="AX458" s="14" t="s">
        <v>76</v>
      </c>
      <c r="AY458" s="266" t="s">
        <v>178</v>
      </c>
    </row>
    <row r="459" s="14" customFormat="1">
      <c r="A459" s="14"/>
      <c r="B459" s="256"/>
      <c r="C459" s="257"/>
      <c r="D459" s="241" t="s">
        <v>189</v>
      </c>
      <c r="E459" s="258" t="s">
        <v>1</v>
      </c>
      <c r="F459" s="259" t="s">
        <v>762</v>
      </c>
      <c r="G459" s="257"/>
      <c r="H459" s="260">
        <v>1.742</v>
      </c>
      <c r="I459" s="261"/>
      <c r="J459" s="257"/>
      <c r="K459" s="257"/>
      <c r="L459" s="262"/>
      <c r="M459" s="263"/>
      <c r="N459" s="264"/>
      <c r="O459" s="264"/>
      <c r="P459" s="264"/>
      <c r="Q459" s="264"/>
      <c r="R459" s="264"/>
      <c r="S459" s="264"/>
      <c r="T459" s="26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6" t="s">
        <v>189</v>
      </c>
      <c r="AU459" s="266" t="s">
        <v>85</v>
      </c>
      <c r="AV459" s="14" t="s">
        <v>85</v>
      </c>
      <c r="AW459" s="14" t="s">
        <v>33</v>
      </c>
      <c r="AX459" s="14" t="s">
        <v>76</v>
      </c>
      <c r="AY459" s="266" t="s">
        <v>178</v>
      </c>
    </row>
    <row r="460" s="14" customFormat="1">
      <c r="A460" s="14"/>
      <c r="B460" s="256"/>
      <c r="C460" s="257"/>
      <c r="D460" s="241" t="s">
        <v>189</v>
      </c>
      <c r="E460" s="258" t="s">
        <v>1</v>
      </c>
      <c r="F460" s="259" t="s">
        <v>763</v>
      </c>
      <c r="G460" s="257"/>
      <c r="H460" s="260">
        <v>1.327</v>
      </c>
      <c r="I460" s="261"/>
      <c r="J460" s="257"/>
      <c r="K460" s="257"/>
      <c r="L460" s="262"/>
      <c r="M460" s="263"/>
      <c r="N460" s="264"/>
      <c r="O460" s="264"/>
      <c r="P460" s="264"/>
      <c r="Q460" s="264"/>
      <c r="R460" s="264"/>
      <c r="S460" s="264"/>
      <c r="T460" s="265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6" t="s">
        <v>189</v>
      </c>
      <c r="AU460" s="266" t="s">
        <v>85</v>
      </c>
      <c r="AV460" s="14" t="s">
        <v>85</v>
      </c>
      <c r="AW460" s="14" t="s">
        <v>33</v>
      </c>
      <c r="AX460" s="14" t="s">
        <v>76</v>
      </c>
      <c r="AY460" s="266" t="s">
        <v>178</v>
      </c>
    </row>
    <row r="461" s="15" customFormat="1">
      <c r="A461" s="15"/>
      <c r="B461" s="267"/>
      <c r="C461" s="268"/>
      <c r="D461" s="241" t="s">
        <v>189</v>
      </c>
      <c r="E461" s="269" t="s">
        <v>1</v>
      </c>
      <c r="F461" s="270" t="s">
        <v>193</v>
      </c>
      <c r="G461" s="268"/>
      <c r="H461" s="271">
        <v>6.9699999999999998</v>
      </c>
      <c r="I461" s="272"/>
      <c r="J461" s="268"/>
      <c r="K461" s="268"/>
      <c r="L461" s="273"/>
      <c r="M461" s="274"/>
      <c r="N461" s="275"/>
      <c r="O461" s="275"/>
      <c r="P461" s="275"/>
      <c r="Q461" s="275"/>
      <c r="R461" s="275"/>
      <c r="S461" s="275"/>
      <c r="T461" s="276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77" t="s">
        <v>189</v>
      </c>
      <c r="AU461" s="277" t="s">
        <v>85</v>
      </c>
      <c r="AV461" s="15" t="s">
        <v>185</v>
      </c>
      <c r="AW461" s="15" t="s">
        <v>33</v>
      </c>
      <c r="AX461" s="15" t="s">
        <v>83</v>
      </c>
      <c r="AY461" s="277" t="s">
        <v>178</v>
      </c>
    </row>
    <row r="462" s="2" customFormat="1">
      <c r="A462" s="39"/>
      <c r="B462" s="40"/>
      <c r="C462" s="228" t="s">
        <v>764</v>
      </c>
      <c r="D462" s="228" t="s">
        <v>180</v>
      </c>
      <c r="E462" s="229" t="s">
        <v>325</v>
      </c>
      <c r="F462" s="230" t="s">
        <v>326</v>
      </c>
      <c r="G462" s="231" t="s">
        <v>268</v>
      </c>
      <c r="H462" s="232">
        <v>24.359999999999999</v>
      </c>
      <c r="I462" s="233"/>
      <c r="J462" s="234">
        <f>ROUND(I462*H462,2)</f>
        <v>0</v>
      </c>
      <c r="K462" s="230" t="s">
        <v>184</v>
      </c>
      <c r="L462" s="45"/>
      <c r="M462" s="235" t="s">
        <v>1</v>
      </c>
      <c r="N462" s="236" t="s">
        <v>41</v>
      </c>
      <c r="O462" s="92"/>
      <c r="P462" s="237">
        <f>O462*H462</f>
        <v>0</v>
      </c>
      <c r="Q462" s="237">
        <v>0.0063200000000000001</v>
      </c>
      <c r="R462" s="237">
        <f>Q462*H462</f>
        <v>0.15395519999999999</v>
      </c>
      <c r="S462" s="237">
        <v>0</v>
      </c>
      <c r="T462" s="238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9" t="s">
        <v>185</v>
      </c>
      <c r="AT462" s="239" t="s">
        <v>180</v>
      </c>
      <c r="AU462" s="239" t="s">
        <v>85</v>
      </c>
      <c r="AY462" s="18" t="s">
        <v>178</v>
      </c>
      <c r="BE462" s="240">
        <f>IF(N462="základní",J462,0)</f>
        <v>0</v>
      </c>
      <c r="BF462" s="240">
        <f>IF(N462="snížená",J462,0)</f>
        <v>0</v>
      </c>
      <c r="BG462" s="240">
        <f>IF(N462="zákl. přenesená",J462,0)</f>
        <v>0</v>
      </c>
      <c r="BH462" s="240">
        <f>IF(N462="sníž. přenesená",J462,0)</f>
        <v>0</v>
      </c>
      <c r="BI462" s="240">
        <f>IF(N462="nulová",J462,0)</f>
        <v>0</v>
      </c>
      <c r="BJ462" s="18" t="s">
        <v>83</v>
      </c>
      <c r="BK462" s="240">
        <f>ROUND(I462*H462,2)</f>
        <v>0</v>
      </c>
      <c r="BL462" s="18" t="s">
        <v>185</v>
      </c>
      <c r="BM462" s="239" t="s">
        <v>765</v>
      </c>
    </row>
    <row r="463" s="2" customFormat="1">
      <c r="A463" s="39"/>
      <c r="B463" s="40"/>
      <c r="C463" s="41"/>
      <c r="D463" s="241" t="s">
        <v>187</v>
      </c>
      <c r="E463" s="41"/>
      <c r="F463" s="242" t="s">
        <v>328</v>
      </c>
      <c r="G463" s="41"/>
      <c r="H463" s="41"/>
      <c r="I463" s="243"/>
      <c r="J463" s="41"/>
      <c r="K463" s="41"/>
      <c r="L463" s="45"/>
      <c r="M463" s="244"/>
      <c r="N463" s="245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187</v>
      </c>
      <c r="AU463" s="18" t="s">
        <v>85</v>
      </c>
    </row>
    <row r="464" s="13" customFormat="1">
      <c r="A464" s="13"/>
      <c r="B464" s="246"/>
      <c r="C464" s="247"/>
      <c r="D464" s="241" t="s">
        <v>189</v>
      </c>
      <c r="E464" s="248" t="s">
        <v>1</v>
      </c>
      <c r="F464" s="249" t="s">
        <v>538</v>
      </c>
      <c r="G464" s="247"/>
      <c r="H464" s="248" t="s">
        <v>1</v>
      </c>
      <c r="I464" s="250"/>
      <c r="J464" s="247"/>
      <c r="K464" s="247"/>
      <c r="L464" s="251"/>
      <c r="M464" s="252"/>
      <c r="N464" s="253"/>
      <c r="O464" s="253"/>
      <c r="P464" s="253"/>
      <c r="Q464" s="253"/>
      <c r="R464" s="253"/>
      <c r="S464" s="253"/>
      <c r="T464" s="25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5" t="s">
        <v>189</v>
      </c>
      <c r="AU464" s="255" t="s">
        <v>85</v>
      </c>
      <c r="AV464" s="13" t="s">
        <v>83</v>
      </c>
      <c r="AW464" s="13" t="s">
        <v>33</v>
      </c>
      <c r="AX464" s="13" t="s">
        <v>76</v>
      </c>
      <c r="AY464" s="255" t="s">
        <v>178</v>
      </c>
    </row>
    <row r="465" s="14" customFormat="1">
      <c r="A465" s="14"/>
      <c r="B465" s="256"/>
      <c r="C465" s="257"/>
      <c r="D465" s="241" t="s">
        <v>189</v>
      </c>
      <c r="E465" s="258" t="s">
        <v>1</v>
      </c>
      <c r="F465" s="259" t="s">
        <v>766</v>
      </c>
      <c r="G465" s="257"/>
      <c r="H465" s="260">
        <v>22.239999999999998</v>
      </c>
      <c r="I465" s="261"/>
      <c r="J465" s="257"/>
      <c r="K465" s="257"/>
      <c r="L465" s="262"/>
      <c r="M465" s="263"/>
      <c r="N465" s="264"/>
      <c r="O465" s="264"/>
      <c r="P465" s="264"/>
      <c r="Q465" s="264"/>
      <c r="R465" s="264"/>
      <c r="S465" s="264"/>
      <c r="T465" s="265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6" t="s">
        <v>189</v>
      </c>
      <c r="AU465" s="266" t="s">
        <v>85</v>
      </c>
      <c r="AV465" s="14" t="s">
        <v>85</v>
      </c>
      <c r="AW465" s="14" t="s">
        <v>33</v>
      </c>
      <c r="AX465" s="14" t="s">
        <v>76</v>
      </c>
      <c r="AY465" s="266" t="s">
        <v>178</v>
      </c>
    </row>
    <row r="466" s="14" customFormat="1">
      <c r="A466" s="14"/>
      <c r="B466" s="256"/>
      <c r="C466" s="257"/>
      <c r="D466" s="241" t="s">
        <v>189</v>
      </c>
      <c r="E466" s="258" t="s">
        <v>1</v>
      </c>
      <c r="F466" s="259" t="s">
        <v>767</v>
      </c>
      <c r="G466" s="257"/>
      <c r="H466" s="260">
        <v>1.3200000000000001</v>
      </c>
      <c r="I466" s="261"/>
      <c r="J466" s="257"/>
      <c r="K466" s="257"/>
      <c r="L466" s="262"/>
      <c r="M466" s="263"/>
      <c r="N466" s="264"/>
      <c r="O466" s="264"/>
      <c r="P466" s="264"/>
      <c r="Q466" s="264"/>
      <c r="R466" s="264"/>
      <c r="S466" s="264"/>
      <c r="T466" s="26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6" t="s">
        <v>189</v>
      </c>
      <c r="AU466" s="266" t="s">
        <v>85</v>
      </c>
      <c r="AV466" s="14" t="s">
        <v>85</v>
      </c>
      <c r="AW466" s="14" t="s">
        <v>33</v>
      </c>
      <c r="AX466" s="14" t="s">
        <v>76</v>
      </c>
      <c r="AY466" s="266" t="s">
        <v>178</v>
      </c>
    </row>
    <row r="467" s="14" customFormat="1">
      <c r="A467" s="14"/>
      <c r="B467" s="256"/>
      <c r="C467" s="257"/>
      <c r="D467" s="241" t="s">
        <v>189</v>
      </c>
      <c r="E467" s="258" t="s">
        <v>1</v>
      </c>
      <c r="F467" s="259" t="s">
        <v>768</v>
      </c>
      <c r="G467" s="257"/>
      <c r="H467" s="260">
        <v>0.80000000000000004</v>
      </c>
      <c r="I467" s="261"/>
      <c r="J467" s="257"/>
      <c r="K467" s="257"/>
      <c r="L467" s="262"/>
      <c r="M467" s="263"/>
      <c r="N467" s="264"/>
      <c r="O467" s="264"/>
      <c r="P467" s="264"/>
      <c r="Q467" s="264"/>
      <c r="R467" s="264"/>
      <c r="S467" s="264"/>
      <c r="T467" s="26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6" t="s">
        <v>189</v>
      </c>
      <c r="AU467" s="266" t="s">
        <v>85</v>
      </c>
      <c r="AV467" s="14" t="s">
        <v>85</v>
      </c>
      <c r="AW467" s="14" t="s">
        <v>33</v>
      </c>
      <c r="AX467" s="14" t="s">
        <v>76</v>
      </c>
      <c r="AY467" s="266" t="s">
        <v>178</v>
      </c>
    </row>
    <row r="468" s="15" customFormat="1">
      <c r="A468" s="15"/>
      <c r="B468" s="267"/>
      <c r="C468" s="268"/>
      <c r="D468" s="241" t="s">
        <v>189</v>
      </c>
      <c r="E468" s="269" t="s">
        <v>1</v>
      </c>
      <c r="F468" s="270" t="s">
        <v>193</v>
      </c>
      <c r="G468" s="268"/>
      <c r="H468" s="271">
        <v>24.359999999999999</v>
      </c>
      <c r="I468" s="272"/>
      <c r="J468" s="268"/>
      <c r="K468" s="268"/>
      <c r="L468" s="273"/>
      <c r="M468" s="274"/>
      <c r="N468" s="275"/>
      <c r="O468" s="275"/>
      <c r="P468" s="275"/>
      <c r="Q468" s="275"/>
      <c r="R468" s="275"/>
      <c r="S468" s="275"/>
      <c r="T468" s="276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77" t="s">
        <v>189</v>
      </c>
      <c r="AU468" s="277" t="s">
        <v>85</v>
      </c>
      <c r="AV468" s="15" t="s">
        <v>185</v>
      </c>
      <c r="AW468" s="15" t="s">
        <v>33</v>
      </c>
      <c r="AX468" s="15" t="s">
        <v>83</v>
      </c>
      <c r="AY468" s="277" t="s">
        <v>178</v>
      </c>
    </row>
    <row r="469" s="2" customFormat="1">
      <c r="A469" s="39"/>
      <c r="B469" s="40"/>
      <c r="C469" s="228" t="s">
        <v>769</v>
      </c>
      <c r="D469" s="228" t="s">
        <v>180</v>
      </c>
      <c r="E469" s="229" t="s">
        <v>332</v>
      </c>
      <c r="F469" s="230" t="s">
        <v>333</v>
      </c>
      <c r="G469" s="231" t="s">
        <v>299</v>
      </c>
      <c r="H469" s="232">
        <v>29.399999999999999</v>
      </c>
      <c r="I469" s="233"/>
      <c r="J469" s="234">
        <f>ROUND(I469*H469,2)</f>
        <v>0</v>
      </c>
      <c r="K469" s="230" t="s">
        <v>184</v>
      </c>
      <c r="L469" s="45"/>
      <c r="M469" s="235" t="s">
        <v>1</v>
      </c>
      <c r="N469" s="236" t="s">
        <v>41</v>
      </c>
      <c r="O469" s="92"/>
      <c r="P469" s="237">
        <f>O469*H469</f>
        <v>0</v>
      </c>
      <c r="Q469" s="237">
        <v>0.1153</v>
      </c>
      <c r="R469" s="237">
        <f>Q469*H469</f>
        <v>3.3898199999999998</v>
      </c>
      <c r="S469" s="237">
        <v>0</v>
      </c>
      <c r="T469" s="238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9" t="s">
        <v>185</v>
      </c>
      <c r="AT469" s="239" t="s">
        <v>180</v>
      </c>
      <c r="AU469" s="239" t="s">
        <v>85</v>
      </c>
      <c r="AY469" s="18" t="s">
        <v>178</v>
      </c>
      <c r="BE469" s="240">
        <f>IF(N469="základní",J469,0)</f>
        <v>0</v>
      </c>
      <c r="BF469" s="240">
        <f>IF(N469="snížená",J469,0)</f>
        <v>0</v>
      </c>
      <c r="BG469" s="240">
        <f>IF(N469="zákl. přenesená",J469,0)</f>
        <v>0</v>
      </c>
      <c r="BH469" s="240">
        <f>IF(N469="sníž. přenesená",J469,0)</f>
        <v>0</v>
      </c>
      <c r="BI469" s="240">
        <f>IF(N469="nulová",J469,0)</f>
        <v>0</v>
      </c>
      <c r="BJ469" s="18" t="s">
        <v>83</v>
      </c>
      <c r="BK469" s="240">
        <f>ROUND(I469*H469,2)</f>
        <v>0</v>
      </c>
      <c r="BL469" s="18" t="s">
        <v>185</v>
      </c>
      <c r="BM469" s="239" t="s">
        <v>770</v>
      </c>
    </row>
    <row r="470" s="2" customFormat="1">
      <c r="A470" s="39"/>
      <c r="B470" s="40"/>
      <c r="C470" s="41"/>
      <c r="D470" s="241" t="s">
        <v>187</v>
      </c>
      <c r="E470" s="41"/>
      <c r="F470" s="242" t="s">
        <v>335</v>
      </c>
      <c r="G470" s="41"/>
      <c r="H470" s="41"/>
      <c r="I470" s="243"/>
      <c r="J470" s="41"/>
      <c r="K470" s="41"/>
      <c r="L470" s="45"/>
      <c r="M470" s="244"/>
      <c r="N470" s="245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187</v>
      </c>
      <c r="AU470" s="18" t="s">
        <v>85</v>
      </c>
    </row>
    <row r="471" s="13" customFormat="1">
      <c r="A471" s="13"/>
      <c r="B471" s="246"/>
      <c r="C471" s="247"/>
      <c r="D471" s="241" t="s">
        <v>189</v>
      </c>
      <c r="E471" s="248" t="s">
        <v>1</v>
      </c>
      <c r="F471" s="249" t="s">
        <v>538</v>
      </c>
      <c r="G471" s="247"/>
      <c r="H471" s="248" t="s">
        <v>1</v>
      </c>
      <c r="I471" s="250"/>
      <c r="J471" s="247"/>
      <c r="K471" s="247"/>
      <c r="L471" s="251"/>
      <c r="M471" s="252"/>
      <c r="N471" s="253"/>
      <c r="O471" s="253"/>
      <c r="P471" s="253"/>
      <c r="Q471" s="253"/>
      <c r="R471" s="253"/>
      <c r="S471" s="253"/>
      <c r="T471" s="25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5" t="s">
        <v>189</v>
      </c>
      <c r="AU471" s="255" t="s">
        <v>85</v>
      </c>
      <c r="AV471" s="13" t="s">
        <v>83</v>
      </c>
      <c r="AW471" s="13" t="s">
        <v>33</v>
      </c>
      <c r="AX471" s="13" t="s">
        <v>76</v>
      </c>
      <c r="AY471" s="255" t="s">
        <v>178</v>
      </c>
    </row>
    <row r="472" s="13" customFormat="1">
      <c r="A472" s="13"/>
      <c r="B472" s="246"/>
      <c r="C472" s="247"/>
      <c r="D472" s="241" t="s">
        <v>189</v>
      </c>
      <c r="E472" s="248" t="s">
        <v>1</v>
      </c>
      <c r="F472" s="249" t="s">
        <v>336</v>
      </c>
      <c r="G472" s="247"/>
      <c r="H472" s="248" t="s">
        <v>1</v>
      </c>
      <c r="I472" s="250"/>
      <c r="J472" s="247"/>
      <c r="K472" s="247"/>
      <c r="L472" s="251"/>
      <c r="M472" s="252"/>
      <c r="N472" s="253"/>
      <c r="O472" s="253"/>
      <c r="P472" s="253"/>
      <c r="Q472" s="253"/>
      <c r="R472" s="253"/>
      <c r="S472" s="253"/>
      <c r="T472" s="25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5" t="s">
        <v>189</v>
      </c>
      <c r="AU472" s="255" t="s">
        <v>85</v>
      </c>
      <c r="AV472" s="13" t="s">
        <v>83</v>
      </c>
      <c r="AW472" s="13" t="s">
        <v>33</v>
      </c>
      <c r="AX472" s="13" t="s">
        <v>76</v>
      </c>
      <c r="AY472" s="255" t="s">
        <v>178</v>
      </c>
    </row>
    <row r="473" s="14" customFormat="1">
      <c r="A473" s="14"/>
      <c r="B473" s="256"/>
      <c r="C473" s="257"/>
      <c r="D473" s="241" t="s">
        <v>189</v>
      </c>
      <c r="E473" s="258" t="s">
        <v>1</v>
      </c>
      <c r="F473" s="259" t="s">
        <v>771</v>
      </c>
      <c r="G473" s="257"/>
      <c r="H473" s="260">
        <v>29.399999999999999</v>
      </c>
      <c r="I473" s="261"/>
      <c r="J473" s="257"/>
      <c r="K473" s="257"/>
      <c r="L473" s="262"/>
      <c r="M473" s="263"/>
      <c r="N473" s="264"/>
      <c r="O473" s="264"/>
      <c r="P473" s="264"/>
      <c r="Q473" s="264"/>
      <c r="R473" s="264"/>
      <c r="S473" s="264"/>
      <c r="T473" s="26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6" t="s">
        <v>189</v>
      </c>
      <c r="AU473" s="266" t="s">
        <v>85</v>
      </c>
      <c r="AV473" s="14" t="s">
        <v>85</v>
      </c>
      <c r="AW473" s="14" t="s">
        <v>33</v>
      </c>
      <c r="AX473" s="14" t="s">
        <v>76</v>
      </c>
      <c r="AY473" s="266" t="s">
        <v>178</v>
      </c>
    </row>
    <row r="474" s="15" customFormat="1">
      <c r="A474" s="15"/>
      <c r="B474" s="267"/>
      <c r="C474" s="268"/>
      <c r="D474" s="241" t="s">
        <v>189</v>
      </c>
      <c r="E474" s="269" t="s">
        <v>1</v>
      </c>
      <c r="F474" s="270" t="s">
        <v>193</v>
      </c>
      <c r="G474" s="268"/>
      <c r="H474" s="271">
        <v>29.399999999999999</v>
      </c>
      <c r="I474" s="272"/>
      <c r="J474" s="268"/>
      <c r="K474" s="268"/>
      <c r="L474" s="273"/>
      <c r="M474" s="274"/>
      <c r="N474" s="275"/>
      <c r="O474" s="275"/>
      <c r="P474" s="275"/>
      <c r="Q474" s="275"/>
      <c r="R474" s="275"/>
      <c r="S474" s="275"/>
      <c r="T474" s="276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77" t="s">
        <v>189</v>
      </c>
      <c r="AU474" s="277" t="s">
        <v>85</v>
      </c>
      <c r="AV474" s="15" t="s">
        <v>185</v>
      </c>
      <c r="AW474" s="15" t="s">
        <v>33</v>
      </c>
      <c r="AX474" s="15" t="s">
        <v>83</v>
      </c>
      <c r="AY474" s="277" t="s">
        <v>178</v>
      </c>
    </row>
    <row r="475" s="2" customFormat="1">
      <c r="A475" s="39"/>
      <c r="B475" s="40"/>
      <c r="C475" s="228" t="s">
        <v>772</v>
      </c>
      <c r="D475" s="228" t="s">
        <v>180</v>
      </c>
      <c r="E475" s="229" t="s">
        <v>338</v>
      </c>
      <c r="F475" s="230" t="s">
        <v>339</v>
      </c>
      <c r="G475" s="231" t="s">
        <v>183</v>
      </c>
      <c r="H475" s="232">
        <v>2.036</v>
      </c>
      <c r="I475" s="233"/>
      <c r="J475" s="234">
        <f>ROUND(I475*H475,2)</f>
        <v>0</v>
      </c>
      <c r="K475" s="230" t="s">
        <v>184</v>
      </c>
      <c r="L475" s="45"/>
      <c r="M475" s="235" t="s">
        <v>1</v>
      </c>
      <c r="N475" s="236" t="s">
        <v>41</v>
      </c>
      <c r="O475" s="92"/>
      <c r="P475" s="237">
        <f>O475*H475</f>
        <v>0</v>
      </c>
      <c r="Q475" s="237">
        <v>2.0874999999999999</v>
      </c>
      <c r="R475" s="237">
        <f>Q475*H475</f>
        <v>4.2501499999999997</v>
      </c>
      <c r="S475" s="237">
        <v>0</v>
      </c>
      <c r="T475" s="238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9" t="s">
        <v>185</v>
      </c>
      <c r="AT475" s="239" t="s">
        <v>180</v>
      </c>
      <c r="AU475" s="239" t="s">
        <v>85</v>
      </c>
      <c r="AY475" s="18" t="s">
        <v>178</v>
      </c>
      <c r="BE475" s="240">
        <f>IF(N475="základní",J475,0)</f>
        <v>0</v>
      </c>
      <c r="BF475" s="240">
        <f>IF(N475="snížená",J475,0)</f>
        <v>0</v>
      </c>
      <c r="BG475" s="240">
        <f>IF(N475="zákl. přenesená",J475,0)</f>
        <v>0</v>
      </c>
      <c r="BH475" s="240">
        <f>IF(N475="sníž. přenesená",J475,0)</f>
        <v>0</v>
      </c>
      <c r="BI475" s="240">
        <f>IF(N475="nulová",J475,0)</f>
        <v>0</v>
      </c>
      <c r="BJ475" s="18" t="s">
        <v>83</v>
      </c>
      <c r="BK475" s="240">
        <f>ROUND(I475*H475,2)</f>
        <v>0</v>
      </c>
      <c r="BL475" s="18" t="s">
        <v>185</v>
      </c>
      <c r="BM475" s="239" t="s">
        <v>773</v>
      </c>
    </row>
    <row r="476" s="2" customFormat="1">
      <c r="A476" s="39"/>
      <c r="B476" s="40"/>
      <c r="C476" s="41"/>
      <c r="D476" s="241" t="s">
        <v>187</v>
      </c>
      <c r="E476" s="41"/>
      <c r="F476" s="242" t="s">
        <v>341</v>
      </c>
      <c r="G476" s="41"/>
      <c r="H476" s="41"/>
      <c r="I476" s="243"/>
      <c r="J476" s="41"/>
      <c r="K476" s="41"/>
      <c r="L476" s="45"/>
      <c r="M476" s="244"/>
      <c r="N476" s="245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187</v>
      </c>
      <c r="AU476" s="18" t="s">
        <v>85</v>
      </c>
    </row>
    <row r="477" s="13" customFormat="1">
      <c r="A477" s="13"/>
      <c r="B477" s="246"/>
      <c r="C477" s="247"/>
      <c r="D477" s="241" t="s">
        <v>189</v>
      </c>
      <c r="E477" s="248" t="s">
        <v>1</v>
      </c>
      <c r="F477" s="249" t="s">
        <v>538</v>
      </c>
      <c r="G477" s="247"/>
      <c r="H477" s="248" t="s">
        <v>1</v>
      </c>
      <c r="I477" s="250"/>
      <c r="J477" s="247"/>
      <c r="K477" s="247"/>
      <c r="L477" s="251"/>
      <c r="M477" s="252"/>
      <c r="N477" s="253"/>
      <c r="O477" s="253"/>
      <c r="P477" s="253"/>
      <c r="Q477" s="253"/>
      <c r="R477" s="253"/>
      <c r="S477" s="253"/>
      <c r="T477" s="25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5" t="s">
        <v>189</v>
      </c>
      <c r="AU477" s="255" t="s">
        <v>85</v>
      </c>
      <c r="AV477" s="13" t="s">
        <v>83</v>
      </c>
      <c r="AW477" s="13" t="s">
        <v>33</v>
      </c>
      <c r="AX477" s="13" t="s">
        <v>76</v>
      </c>
      <c r="AY477" s="255" t="s">
        <v>178</v>
      </c>
    </row>
    <row r="478" s="13" customFormat="1">
      <c r="A478" s="13"/>
      <c r="B478" s="246"/>
      <c r="C478" s="247"/>
      <c r="D478" s="241" t="s">
        <v>189</v>
      </c>
      <c r="E478" s="248" t="s">
        <v>1</v>
      </c>
      <c r="F478" s="249" t="s">
        <v>343</v>
      </c>
      <c r="G478" s="247"/>
      <c r="H478" s="248" t="s">
        <v>1</v>
      </c>
      <c r="I478" s="250"/>
      <c r="J478" s="247"/>
      <c r="K478" s="247"/>
      <c r="L478" s="251"/>
      <c r="M478" s="252"/>
      <c r="N478" s="253"/>
      <c r="O478" s="253"/>
      <c r="P478" s="253"/>
      <c r="Q478" s="253"/>
      <c r="R478" s="253"/>
      <c r="S478" s="253"/>
      <c r="T478" s="25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5" t="s">
        <v>189</v>
      </c>
      <c r="AU478" s="255" t="s">
        <v>85</v>
      </c>
      <c r="AV478" s="13" t="s">
        <v>83</v>
      </c>
      <c r="AW478" s="13" t="s">
        <v>33</v>
      </c>
      <c r="AX478" s="13" t="s">
        <v>76</v>
      </c>
      <c r="AY478" s="255" t="s">
        <v>178</v>
      </c>
    </row>
    <row r="479" s="14" customFormat="1">
      <c r="A479" s="14"/>
      <c r="B479" s="256"/>
      <c r="C479" s="257"/>
      <c r="D479" s="241" t="s">
        <v>189</v>
      </c>
      <c r="E479" s="258" t="s">
        <v>1</v>
      </c>
      <c r="F479" s="259" t="s">
        <v>344</v>
      </c>
      <c r="G479" s="257"/>
      <c r="H479" s="260">
        <v>0.875</v>
      </c>
      <c r="I479" s="261"/>
      <c r="J479" s="257"/>
      <c r="K479" s="257"/>
      <c r="L479" s="262"/>
      <c r="M479" s="263"/>
      <c r="N479" s="264"/>
      <c r="O479" s="264"/>
      <c r="P479" s="264"/>
      <c r="Q479" s="264"/>
      <c r="R479" s="264"/>
      <c r="S479" s="264"/>
      <c r="T479" s="26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6" t="s">
        <v>189</v>
      </c>
      <c r="AU479" s="266" t="s">
        <v>85</v>
      </c>
      <c r="AV479" s="14" t="s">
        <v>85</v>
      </c>
      <c r="AW479" s="14" t="s">
        <v>33</v>
      </c>
      <c r="AX479" s="14" t="s">
        <v>76</v>
      </c>
      <c r="AY479" s="266" t="s">
        <v>178</v>
      </c>
    </row>
    <row r="480" s="13" customFormat="1">
      <c r="A480" s="13"/>
      <c r="B480" s="246"/>
      <c r="C480" s="247"/>
      <c r="D480" s="241" t="s">
        <v>189</v>
      </c>
      <c r="E480" s="248" t="s">
        <v>1</v>
      </c>
      <c r="F480" s="249" t="s">
        <v>345</v>
      </c>
      <c r="G480" s="247"/>
      <c r="H480" s="248" t="s">
        <v>1</v>
      </c>
      <c r="I480" s="250"/>
      <c r="J480" s="247"/>
      <c r="K480" s="247"/>
      <c r="L480" s="251"/>
      <c r="M480" s="252"/>
      <c r="N480" s="253"/>
      <c r="O480" s="253"/>
      <c r="P480" s="253"/>
      <c r="Q480" s="253"/>
      <c r="R480" s="253"/>
      <c r="S480" s="253"/>
      <c r="T480" s="25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5" t="s">
        <v>189</v>
      </c>
      <c r="AU480" s="255" t="s">
        <v>85</v>
      </c>
      <c r="AV480" s="13" t="s">
        <v>83</v>
      </c>
      <c r="AW480" s="13" t="s">
        <v>33</v>
      </c>
      <c r="AX480" s="13" t="s">
        <v>76</v>
      </c>
      <c r="AY480" s="255" t="s">
        <v>178</v>
      </c>
    </row>
    <row r="481" s="14" customFormat="1">
      <c r="A481" s="14"/>
      <c r="B481" s="256"/>
      <c r="C481" s="257"/>
      <c r="D481" s="241" t="s">
        <v>189</v>
      </c>
      <c r="E481" s="258" t="s">
        <v>1</v>
      </c>
      <c r="F481" s="259" t="s">
        <v>774</v>
      </c>
      <c r="G481" s="257"/>
      <c r="H481" s="260">
        <v>0.155</v>
      </c>
      <c r="I481" s="261"/>
      <c r="J481" s="257"/>
      <c r="K481" s="257"/>
      <c r="L481" s="262"/>
      <c r="M481" s="263"/>
      <c r="N481" s="264"/>
      <c r="O481" s="264"/>
      <c r="P481" s="264"/>
      <c r="Q481" s="264"/>
      <c r="R481" s="264"/>
      <c r="S481" s="264"/>
      <c r="T481" s="26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6" t="s">
        <v>189</v>
      </c>
      <c r="AU481" s="266" t="s">
        <v>85</v>
      </c>
      <c r="AV481" s="14" t="s">
        <v>85</v>
      </c>
      <c r="AW481" s="14" t="s">
        <v>33</v>
      </c>
      <c r="AX481" s="14" t="s">
        <v>76</v>
      </c>
      <c r="AY481" s="266" t="s">
        <v>178</v>
      </c>
    </row>
    <row r="482" s="14" customFormat="1">
      <c r="A482" s="14"/>
      <c r="B482" s="256"/>
      <c r="C482" s="257"/>
      <c r="D482" s="241" t="s">
        <v>189</v>
      </c>
      <c r="E482" s="258" t="s">
        <v>1</v>
      </c>
      <c r="F482" s="259" t="s">
        <v>775</v>
      </c>
      <c r="G482" s="257"/>
      <c r="H482" s="260">
        <v>0.30399999999999999</v>
      </c>
      <c r="I482" s="261"/>
      <c r="J482" s="257"/>
      <c r="K482" s="257"/>
      <c r="L482" s="262"/>
      <c r="M482" s="263"/>
      <c r="N482" s="264"/>
      <c r="O482" s="264"/>
      <c r="P482" s="264"/>
      <c r="Q482" s="264"/>
      <c r="R482" s="264"/>
      <c r="S482" s="264"/>
      <c r="T482" s="26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6" t="s">
        <v>189</v>
      </c>
      <c r="AU482" s="266" t="s">
        <v>85</v>
      </c>
      <c r="AV482" s="14" t="s">
        <v>85</v>
      </c>
      <c r="AW482" s="14" t="s">
        <v>33</v>
      </c>
      <c r="AX482" s="14" t="s">
        <v>76</v>
      </c>
      <c r="AY482" s="266" t="s">
        <v>178</v>
      </c>
    </row>
    <row r="483" s="14" customFormat="1">
      <c r="A483" s="14"/>
      <c r="B483" s="256"/>
      <c r="C483" s="257"/>
      <c r="D483" s="241" t="s">
        <v>189</v>
      </c>
      <c r="E483" s="258" t="s">
        <v>1</v>
      </c>
      <c r="F483" s="259" t="s">
        <v>776</v>
      </c>
      <c r="G483" s="257"/>
      <c r="H483" s="260">
        <v>0.191</v>
      </c>
      <c r="I483" s="261"/>
      <c r="J483" s="257"/>
      <c r="K483" s="257"/>
      <c r="L483" s="262"/>
      <c r="M483" s="263"/>
      <c r="N483" s="264"/>
      <c r="O483" s="264"/>
      <c r="P483" s="264"/>
      <c r="Q483" s="264"/>
      <c r="R483" s="264"/>
      <c r="S483" s="264"/>
      <c r="T483" s="265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6" t="s">
        <v>189</v>
      </c>
      <c r="AU483" s="266" t="s">
        <v>85</v>
      </c>
      <c r="AV483" s="14" t="s">
        <v>85</v>
      </c>
      <c r="AW483" s="14" t="s">
        <v>33</v>
      </c>
      <c r="AX483" s="14" t="s">
        <v>76</v>
      </c>
      <c r="AY483" s="266" t="s">
        <v>178</v>
      </c>
    </row>
    <row r="484" s="14" customFormat="1">
      <c r="A484" s="14"/>
      <c r="B484" s="256"/>
      <c r="C484" s="257"/>
      <c r="D484" s="241" t="s">
        <v>189</v>
      </c>
      <c r="E484" s="258" t="s">
        <v>1</v>
      </c>
      <c r="F484" s="259" t="s">
        <v>777</v>
      </c>
      <c r="G484" s="257"/>
      <c r="H484" s="260">
        <v>0.28999999999999998</v>
      </c>
      <c r="I484" s="261"/>
      <c r="J484" s="257"/>
      <c r="K484" s="257"/>
      <c r="L484" s="262"/>
      <c r="M484" s="263"/>
      <c r="N484" s="264"/>
      <c r="O484" s="264"/>
      <c r="P484" s="264"/>
      <c r="Q484" s="264"/>
      <c r="R484" s="264"/>
      <c r="S484" s="264"/>
      <c r="T484" s="26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6" t="s">
        <v>189</v>
      </c>
      <c r="AU484" s="266" t="s">
        <v>85</v>
      </c>
      <c r="AV484" s="14" t="s">
        <v>85</v>
      </c>
      <c r="AW484" s="14" t="s">
        <v>33</v>
      </c>
      <c r="AX484" s="14" t="s">
        <v>76</v>
      </c>
      <c r="AY484" s="266" t="s">
        <v>178</v>
      </c>
    </row>
    <row r="485" s="14" customFormat="1">
      <c r="A485" s="14"/>
      <c r="B485" s="256"/>
      <c r="C485" s="257"/>
      <c r="D485" s="241" t="s">
        <v>189</v>
      </c>
      <c r="E485" s="258" t="s">
        <v>1</v>
      </c>
      <c r="F485" s="259" t="s">
        <v>778</v>
      </c>
      <c r="G485" s="257"/>
      <c r="H485" s="260">
        <v>0.221</v>
      </c>
      <c r="I485" s="261"/>
      <c r="J485" s="257"/>
      <c r="K485" s="257"/>
      <c r="L485" s="262"/>
      <c r="M485" s="263"/>
      <c r="N485" s="264"/>
      <c r="O485" s="264"/>
      <c r="P485" s="264"/>
      <c r="Q485" s="264"/>
      <c r="R485" s="264"/>
      <c r="S485" s="264"/>
      <c r="T485" s="26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6" t="s">
        <v>189</v>
      </c>
      <c r="AU485" s="266" t="s">
        <v>85</v>
      </c>
      <c r="AV485" s="14" t="s">
        <v>85</v>
      </c>
      <c r="AW485" s="14" t="s">
        <v>33</v>
      </c>
      <c r="AX485" s="14" t="s">
        <v>76</v>
      </c>
      <c r="AY485" s="266" t="s">
        <v>178</v>
      </c>
    </row>
    <row r="486" s="15" customFormat="1">
      <c r="A486" s="15"/>
      <c r="B486" s="267"/>
      <c r="C486" s="268"/>
      <c r="D486" s="241" t="s">
        <v>189</v>
      </c>
      <c r="E486" s="269" t="s">
        <v>1</v>
      </c>
      <c r="F486" s="270" t="s">
        <v>193</v>
      </c>
      <c r="G486" s="268"/>
      <c r="H486" s="271">
        <v>2.036</v>
      </c>
      <c r="I486" s="272"/>
      <c r="J486" s="268"/>
      <c r="K486" s="268"/>
      <c r="L486" s="273"/>
      <c r="M486" s="274"/>
      <c r="N486" s="275"/>
      <c r="O486" s="275"/>
      <c r="P486" s="275"/>
      <c r="Q486" s="275"/>
      <c r="R486" s="275"/>
      <c r="S486" s="275"/>
      <c r="T486" s="276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77" t="s">
        <v>189</v>
      </c>
      <c r="AU486" s="277" t="s">
        <v>85</v>
      </c>
      <c r="AV486" s="15" t="s">
        <v>185</v>
      </c>
      <c r="AW486" s="15" t="s">
        <v>33</v>
      </c>
      <c r="AX486" s="15" t="s">
        <v>83</v>
      </c>
      <c r="AY486" s="277" t="s">
        <v>178</v>
      </c>
    </row>
    <row r="487" s="2" customFormat="1">
      <c r="A487" s="39"/>
      <c r="B487" s="40"/>
      <c r="C487" s="228" t="s">
        <v>779</v>
      </c>
      <c r="D487" s="228" t="s">
        <v>180</v>
      </c>
      <c r="E487" s="229" t="s">
        <v>348</v>
      </c>
      <c r="F487" s="230" t="s">
        <v>349</v>
      </c>
      <c r="G487" s="231" t="s">
        <v>183</v>
      </c>
      <c r="H487" s="232">
        <v>1.3</v>
      </c>
      <c r="I487" s="233"/>
      <c r="J487" s="234">
        <f>ROUND(I487*H487,2)</f>
        <v>0</v>
      </c>
      <c r="K487" s="230" t="s">
        <v>184</v>
      </c>
      <c r="L487" s="45"/>
      <c r="M487" s="235" t="s">
        <v>1</v>
      </c>
      <c r="N487" s="236" t="s">
        <v>41</v>
      </c>
      <c r="O487" s="92"/>
      <c r="P487" s="237">
        <f>O487*H487</f>
        <v>0</v>
      </c>
      <c r="Q487" s="237">
        <v>2.4340799999999998</v>
      </c>
      <c r="R487" s="237">
        <f>Q487*H487</f>
        <v>3.164304</v>
      </c>
      <c r="S487" s="237">
        <v>0</v>
      </c>
      <c r="T487" s="238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9" t="s">
        <v>185</v>
      </c>
      <c r="AT487" s="239" t="s">
        <v>180</v>
      </c>
      <c r="AU487" s="239" t="s">
        <v>85</v>
      </c>
      <c r="AY487" s="18" t="s">
        <v>178</v>
      </c>
      <c r="BE487" s="240">
        <f>IF(N487="základní",J487,0)</f>
        <v>0</v>
      </c>
      <c r="BF487" s="240">
        <f>IF(N487="snížená",J487,0)</f>
        <v>0</v>
      </c>
      <c r="BG487" s="240">
        <f>IF(N487="zákl. přenesená",J487,0)</f>
        <v>0</v>
      </c>
      <c r="BH487" s="240">
        <f>IF(N487="sníž. přenesená",J487,0)</f>
        <v>0</v>
      </c>
      <c r="BI487" s="240">
        <f>IF(N487="nulová",J487,0)</f>
        <v>0</v>
      </c>
      <c r="BJ487" s="18" t="s">
        <v>83</v>
      </c>
      <c r="BK487" s="240">
        <f>ROUND(I487*H487,2)</f>
        <v>0</v>
      </c>
      <c r="BL487" s="18" t="s">
        <v>185</v>
      </c>
      <c r="BM487" s="239" t="s">
        <v>780</v>
      </c>
    </row>
    <row r="488" s="2" customFormat="1">
      <c r="A488" s="39"/>
      <c r="B488" s="40"/>
      <c r="C488" s="41"/>
      <c r="D488" s="241" t="s">
        <v>187</v>
      </c>
      <c r="E488" s="41"/>
      <c r="F488" s="242" t="s">
        <v>351</v>
      </c>
      <c r="G488" s="41"/>
      <c r="H488" s="41"/>
      <c r="I488" s="243"/>
      <c r="J488" s="41"/>
      <c r="K488" s="41"/>
      <c r="L488" s="45"/>
      <c r="M488" s="244"/>
      <c r="N488" s="245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187</v>
      </c>
      <c r="AU488" s="18" t="s">
        <v>85</v>
      </c>
    </row>
    <row r="489" s="13" customFormat="1">
      <c r="A489" s="13"/>
      <c r="B489" s="246"/>
      <c r="C489" s="247"/>
      <c r="D489" s="241" t="s">
        <v>189</v>
      </c>
      <c r="E489" s="248" t="s">
        <v>1</v>
      </c>
      <c r="F489" s="249" t="s">
        <v>781</v>
      </c>
      <c r="G489" s="247"/>
      <c r="H489" s="248" t="s">
        <v>1</v>
      </c>
      <c r="I489" s="250"/>
      <c r="J489" s="247"/>
      <c r="K489" s="247"/>
      <c r="L489" s="251"/>
      <c r="M489" s="252"/>
      <c r="N489" s="253"/>
      <c r="O489" s="253"/>
      <c r="P489" s="253"/>
      <c r="Q489" s="253"/>
      <c r="R489" s="253"/>
      <c r="S489" s="253"/>
      <c r="T489" s="25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5" t="s">
        <v>189</v>
      </c>
      <c r="AU489" s="255" t="s">
        <v>85</v>
      </c>
      <c r="AV489" s="13" t="s">
        <v>83</v>
      </c>
      <c r="AW489" s="13" t="s">
        <v>33</v>
      </c>
      <c r="AX489" s="13" t="s">
        <v>76</v>
      </c>
      <c r="AY489" s="255" t="s">
        <v>178</v>
      </c>
    </row>
    <row r="490" s="13" customFormat="1">
      <c r="A490" s="13"/>
      <c r="B490" s="246"/>
      <c r="C490" s="247"/>
      <c r="D490" s="241" t="s">
        <v>189</v>
      </c>
      <c r="E490" s="248" t="s">
        <v>1</v>
      </c>
      <c r="F490" s="249" t="s">
        <v>352</v>
      </c>
      <c r="G490" s="247"/>
      <c r="H490" s="248" t="s">
        <v>1</v>
      </c>
      <c r="I490" s="250"/>
      <c r="J490" s="247"/>
      <c r="K490" s="247"/>
      <c r="L490" s="251"/>
      <c r="M490" s="252"/>
      <c r="N490" s="253"/>
      <c r="O490" s="253"/>
      <c r="P490" s="253"/>
      <c r="Q490" s="253"/>
      <c r="R490" s="253"/>
      <c r="S490" s="253"/>
      <c r="T490" s="25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5" t="s">
        <v>189</v>
      </c>
      <c r="AU490" s="255" t="s">
        <v>85</v>
      </c>
      <c r="AV490" s="13" t="s">
        <v>83</v>
      </c>
      <c r="AW490" s="13" t="s">
        <v>33</v>
      </c>
      <c r="AX490" s="13" t="s">
        <v>76</v>
      </c>
      <c r="AY490" s="255" t="s">
        <v>178</v>
      </c>
    </row>
    <row r="491" s="14" customFormat="1">
      <c r="A491" s="14"/>
      <c r="B491" s="256"/>
      <c r="C491" s="257"/>
      <c r="D491" s="241" t="s">
        <v>189</v>
      </c>
      <c r="E491" s="258" t="s">
        <v>1</v>
      </c>
      <c r="F491" s="259" t="s">
        <v>353</v>
      </c>
      <c r="G491" s="257"/>
      <c r="H491" s="260">
        <v>1.3</v>
      </c>
      <c r="I491" s="261"/>
      <c r="J491" s="257"/>
      <c r="K491" s="257"/>
      <c r="L491" s="262"/>
      <c r="M491" s="263"/>
      <c r="N491" s="264"/>
      <c r="O491" s="264"/>
      <c r="P491" s="264"/>
      <c r="Q491" s="264"/>
      <c r="R491" s="264"/>
      <c r="S491" s="264"/>
      <c r="T491" s="26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6" t="s">
        <v>189</v>
      </c>
      <c r="AU491" s="266" t="s">
        <v>85</v>
      </c>
      <c r="AV491" s="14" t="s">
        <v>85</v>
      </c>
      <c r="AW491" s="14" t="s">
        <v>33</v>
      </c>
      <c r="AX491" s="14" t="s">
        <v>76</v>
      </c>
      <c r="AY491" s="266" t="s">
        <v>178</v>
      </c>
    </row>
    <row r="492" s="15" customFormat="1">
      <c r="A492" s="15"/>
      <c r="B492" s="267"/>
      <c r="C492" s="268"/>
      <c r="D492" s="241" t="s">
        <v>189</v>
      </c>
      <c r="E492" s="269" t="s">
        <v>1</v>
      </c>
      <c r="F492" s="270" t="s">
        <v>193</v>
      </c>
      <c r="G492" s="268"/>
      <c r="H492" s="271">
        <v>1.3</v>
      </c>
      <c r="I492" s="272"/>
      <c r="J492" s="268"/>
      <c r="K492" s="268"/>
      <c r="L492" s="273"/>
      <c r="M492" s="274"/>
      <c r="N492" s="275"/>
      <c r="O492" s="275"/>
      <c r="P492" s="275"/>
      <c r="Q492" s="275"/>
      <c r="R492" s="275"/>
      <c r="S492" s="275"/>
      <c r="T492" s="276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77" t="s">
        <v>189</v>
      </c>
      <c r="AU492" s="277" t="s">
        <v>85</v>
      </c>
      <c r="AV492" s="15" t="s">
        <v>185</v>
      </c>
      <c r="AW492" s="15" t="s">
        <v>33</v>
      </c>
      <c r="AX492" s="15" t="s">
        <v>83</v>
      </c>
      <c r="AY492" s="277" t="s">
        <v>178</v>
      </c>
    </row>
    <row r="493" s="2" customFormat="1">
      <c r="A493" s="39"/>
      <c r="B493" s="40"/>
      <c r="C493" s="228" t="s">
        <v>782</v>
      </c>
      <c r="D493" s="228" t="s">
        <v>180</v>
      </c>
      <c r="E493" s="229" t="s">
        <v>355</v>
      </c>
      <c r="F493" s="230" t="s">
        <v>356</v>
      </c>
      <c r="G493" s="231" t="s">
        <v>268</v>
      </c>
      <c r="H493" s="232">
        <v>1</v>
      </c>
      <c r="I493" s="233"/>
      <c r="J493" s="234">
        <f>ROUND(I493*H493,2)</f>
        <v>0</v>
      </c>
      <c r="K493" s="230" t="s">
        <v>184</v>
      </c>
      <c r="L493" s="45"/>
      <c r="M493" s="235" t="s">
        <v>1</v>
      </c>
      <c r="N493" s="236" t="s">
        <v>41</v>
      </c>
      <c r="O493" s="92"/>
      <c r="P493" s="237">
        <f>O493*H493</f>
        <v>0</v>
      </c>
      <c r="Q493" s="237">
        <v>0</v>
      </c>
      <c r="R493" s="237">
        <f>Q493*H493</f>
        <v>0</v>
      </c>
      <c r="S493" s="237">
        <v>0</v>
      </c>
      <c r="T493" s="238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9" t="s">
        <v>185</v>
      </c>
      <c r="AT493" s="239" t="s">
        <v>180</v>
      </c>
      <c r="AU493" s="239" t="s">
        <v>85</v>
      </c>
      <c r="AY493" s="18" t="s">
        <v>178</v>
      </c>
      <c r="BE493" s="240">
        <f>IF(N493="základní",J493,0)</f>
        <v>0</v>
      </c>
      <c r="BF493" s="240">
        <f>IF(N493="snížená",J493,0)</f>
        <v>0</v>
      </c>
      <c r="BG493" s="240">
        <f>IF(N493="zákl. přenesená",J493,0)</f>
        <v>0</v>
      </c>
      <c r="BH493" s="240">
        <f>IF(N493="sníž. přenesená",J493,0)</f>
        <v>0</v>
      </c>
      <c r="BI493" s="240">
        <f>IF(N493="nulová",J493,0)</f>
        <v>0</v>
      </c>
      <c r="BJ493" s="18" t="s">
        <v>83</v>
      </c>
      <c r="BK493" s="240">
        <f>ROUND(I493*H493,2)</f>
        <v>0</v>
      </c>
      <c r="BL493" s="18" t="s">
        <v>185</v>
      </c>
      <c r="BM493" s="239" t="s">
        <v>783</v>
      </c>
    </row>
    <row r="494" s="2" customFormat="1">
      <c r="A494" s="39"/>
      <c r="B494" s="40"/>
      <c r="C494" s="41"/>
      <c r="D494" s="241" t="s">
        <v>187</v>
      </c>
      <c r="E494" s="41"/>
      <c r="F494" s="242" t="s">
        <v>358</v>
      </c>
      <c r="G494" s="41"/>
      <c r="H494" s="41"/>
      <c r="I494" s="243"/>
      <c r="J494" s="41"/>
      <c r="K494" s="41"/>
      <c r="L494" s="45"/>
      <c r="M494" s="244"/>
      <c r="N494" s="245"/>
      <c r="O494" s="92"/>
      <c r="P494" s="92"/>
      <c r="Q494" s="92"/>
      <c r="R494" s="92"/>
      <c r="S494" s="92"/>
      <c r="T494" s="93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187</v>
      </c>
      <c r="AU494" s="18" t="s">
        <v>85</v>
      </c>
    </row>
    <row r="495" s="13" customFormat="1">
      <c r="A495" s="13"/>
      <c r="B495" s="246"/>
      <c r="C495" s="247"/>
      <c r="D495" s="241" t="s">
        <v>189</v>
      </c>
      <c r="E495" s="248" t="s">
        <v>1</v>
      </c>
      <c r="F495" s="249" t="s">
        <v>781</v>
      </c>
      <c r="G495" s="247"/>
      <c r="H495" s="248" t="s">
        <v>1</v>
      </c>
      <c r="I495" s="250"/>
      <c r="J495" s="247"/>
      <c r="K495" s="247"/>
      <c r="L495" s="251"/>
      <c r="M495" s="252"/>
      <c r="N495" s="253"/>
      <c r="O495" s="253"/>
      <c r="P495" s="253"/>
      <c r="Q495" s="253"/>
      <c r="R495" s="253"/>
      <c r="S495" s="253"/>
      <c r="T495" s="25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5" t="s">
        <v>189</v>
      </c>
      <c r="AU495" s="255" t="s">
        <v>85</v>
      </c>
      <c r="AV495" s="13" t="s">
        <v>83</v>
      </c>
      <c r="AW495" s="13" t="s">
        <v>33</v>
      </c>
      <c r="AX495" s="13" t="s">
        <v>76</v>
      </c>
      <c r="AY495" s="255" t="s">
        <v>178</v>
      </c>
    </row>
    <row r="496" s="13" customFormat="1">
      <c r="A496" s="13"/>
      <c r="B496" s="246"/>
      <c r="C496" s="247"/>
      <c r="D496" s="241" t="s">
        <v>189</v>
      </c>
      <c r="E496" s="248" t="s">
        <v>1</v>
      </c>
      <c r="F496" s="249" t="s">
        <v>359</v>
      </c>
      <c r="G496" s="247"/>
      <c r="H496" s="248" t="s">
        <v>1</v>
      </c>
      <c r="I496" s="250"/>
      <c r="J496" s="247"/>
      <c r="K496" s="247"/>
      <c r="L496" s="251"/>
      <c r="M496" s="252"/>
      <c r="N496" s="253"/>
      <c r="O496" s="253"/>
      <c r="P496" s="253"/>
      <c r="Q496" s="253"/>
      <c r="R496" s="253"/>
      <c r="S496" s="253"/>
      <c r="T496" s="25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5" t="s">
        <v>189</v>
      </c>
      <c r="AU496" s="255" t="s">
        <v>85</v>
      </c>
      <c r="AV496" s="13" t="s">
        <v>83</v>
      </c>
      <c r="AW496" s="13" t="s">
        <v>33</v>
      </c>
      <c r="AX496" s="13" t="s">
        <v>76</v>
      </c>
      <c r="AY496" s="255" t="s">
        <v>178</v>
      </c>
    </row>
    <row r="497" s="14" customFormat="1">
      <c r="A497" s="14"/>
      <c r="B497" s="256"/>
      <c r="C497" s="257"/>
      <c r="D497" s="241" t="s">
        <v>189</v>
      </c>
      <c r="E497" s="258" t="s">
        <v>1</v>
      </c>
      <c r="F497" s="259" t="s">
        <v>360</v>
      </c>
      <c r="G497" s="257"/>
      <c r="H497" s="260">
        <v>1</v>
      </c>
      <c r="I497" s="261"/>
      <c r="J497" s="257"/>
      <c r="K497" s="257"/>
      <c r="L497" s="262"/>
      <c r="M497" s="263"/>
      <c r="N497" s="264"/>
      <c r="O497" s="264"/>
      <c r="P497" s="264"/>
      <c r="Q497" s="264"/>
      <c r="R497" s="264"/>
      <c r="S497" s="264"/>
      <c r="T497" s="265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6" t="s">
        <v>189</v>
      </c>
      <c r="AU497" s="266" t="s">
        <v>85</v>
      </c>
      <c r="AV497" s="14" t="s">
        <v>85</v>
      </c>
      <c r="AW497" s="14" t="s">
        <v>33</v>
      </c>
      <c r="AX497" s="14" t="s">
        <v>76</v>
      </c>
      <c r="AY497" s="266" t="s">
        <v>178</v>
      </c>
    </row>
    <row r="498" s="15" customFormat="1">
      <c r="A498" s="15"/>
      <c r="B498" s="267"/>
      <c r="C498" s="268"/>
      <c r="D498" s="241" t="s">
        <v>189</v>
      </c>
      <c r="E498" s="269" t="s">
        <v>1</v>
      </c>
      <c r="F498" s="270" t="s">
        <v>193</v>
      </c>
      <c r="G498" s="268"/>
      <c r="H498" s="271">
        <v>1</v>
      </c>
      <c r="I498" s="272"/>
      <c r="J498" s="268"/>
      <c r="K498" s="268"/>
      <c r="L498" s="273"/>
      <c r="M498" s="274"/>
      <c r="N498" s="275"/>
      <c r="O498" s="275"/>
      <c r="P498" s="275"/>
      <c r="Q498" s="275"/>
      <c r="R498" s="275"/>
      <c r="S498" s="275"/>
      <c r="T498" s="276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77" t="s">
        <v>189</v>
      </c>
      <c r="AU498" s="277" t="s">
        <v>85</v>
      </c>
      <c r="AV498" s="15" t="s">
        <v>185</v>
      </c>
      <c r="AW498" s="15" t="s">
        <v>33</v>
      </c>
      <c r="AX498" s="15" t="s">
        <v>83</v>
      </c>
      <c r="AY498" s="277" t="s">
        <v>178</v>
      </c>
    </row>
    <row r="499" s="2" customFormat="1">
      <c r="A499" s="39"/>
      <c r="B499" s="40"/>
      <c r="C499" s="228" t="s">
        <v>784</v>
      </c>
      <c r="D499" s="228" t="s">
        <v>180</v>
      </c>
      <c r="E499" s="229" t="s">
        <v>362</v>
      </c>
      <c r="F499" s="230" t="s">
        <v>363</v>
      </c>
      <c r="G499" s="231" t="s">
        <v>183</v>
      </c>
      <c r="H499" s="232">
        <v>3.4980000000000002</v>
      </c>
      <c r="I499" s="233"/>
      <c r="J499" s="234">
        <f>ROUND(I499*H499,2)</f>
        <v>0</v>
      </c>
      <c r="K499" s="230" t="s">
        <v>184</v>
      </c>
      <c r="L499" s="45"/>
      <c r="M499" s="235" t="s">
        <v>1</v>
      </c>
      <c r="N499" s="236" t="s">
        <v>41</v>
      </c>
      <c r="O499" s="92"/>
      <c r="P499" s="237">
        <f>O499*H499</f>
        <v>0</v>
      </c>
      <c r="Q499" s="237">
        <v>1.9967999999999999</v>
      </c>
      <c r="R499" s="237">
        <f>Q499*H499</f>
        <v>6.9848064000000001</v>
      </c>
      <c r="S499" s="237">
        <v>0</v>
      </c>
      <c r="T499" s="238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9" t="s">
        <v>185</v>
      </c>
      <c r="AT499" s="239" t="s">
        <v>180</v>
      </c>
      <c r="AU499" s="239" t="s">
        <v>85</v>
      </c>
      <c r="AY499" s="18" t="s">
        <v>178</v>
      </c>
      <c r="BE499" s="240">
        <f>IF(N499="základní",J499,0)</f>
        <v>0</v>
      </c>
      <c r="BF499" s="240">
        <f>IF(N499="snížená",J499,0)</f>
        <v>0</v>
      </c>
      <c r="BG499" s="240">
        <f>IF(N499="zákl. přenesená",J499,0)</f>
        <v>0</v>
      </c>
      <c r="BH499" s="240">
        <f>IF(N499="sníž. přenesená",J499,0)</f>
        <v>0</v>
      </c>
      <c r="BI499" s="240">
        <f>IF(N499="nulová",J499,0)</f>
        <v>0</v>
      </c>
      <c r="BJ499" s="18" t="s">
        <v>83</v>
      </c>
      <c r="BK499" s="240">
        <f>ROUND(I499*H499,2)</f>
        <v>0</v>
      </c>
      <c r="BL499" s="18" t="s">
        <v>185</v>
      </c>
      <c r="BM499" s="239" t="s">
        <v>785</v>
      </c>
    </row>
    <row r="500" s="2" customFormat="1">
      <c r="A500" s="39"/>
      <c r="B500" s="40"/>
      <c r="C500" s="41"/>
      <c r="D500" s="241" t="s">
        <v>187</v>
      </c>
      <c r="E500" s="41"/>
      <c r="F500" s="242" t="s">
        <v>365</v>
      </c>
      <c r="G500" s="41"/>
      <c r="H500" s="41"/>
      <c r="I500" s="243"/>
      <c r="J500" s="41"/>
      <c r="K500" s="41"/>
      <c r="L500" s="45"/>
      <c r="M500" s="244"/>
      <c r="N500" s="245"/>
      <c r="O500" s="92"/>
      <c r="P500" s="92"/>
      <c r="Q500" s="92"/>
      <c r="R500" s="92"/>
      <c r="S500" s="92"/>
      <c r="T500" s="93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187</v>
      </c>
      <c r="AU500" s="18" t="s">
        <v>85</v>
      </c>
    </row>
    <row r="501" s="13" customFormat="1">
      <c r="A501" s="13"/>
      <c r="B501" s="246"/>
      <c r="C501" s="247"/>
      <c r="D501" s="241" t="s">
        <v>189</v>
      </c>
      <c r="E501" s="248" t="s">
        <v>1</v>
      </c>
      <c r="F501" s="249" t="s">
        <v>781</v>
      </c>
      <c r="G501" s="247"/>
      <c r="H501" s="248" t="s">
        <v>1</v>
      </c>
      <c r="I501" s="250"/>
      <c r="J501" s="247"/>
      <c r="K501" s="247"/>
      <c r="L501" s="251"/>
      <c r="M501" s="252"/>
      <c r="N501" s="253"/>
      <c r="O501" s="253"/>
      <c r="P501" s="253"/>
      <c r="Q501" s="253"/>
      <c r="R501" s="253"/>
      <c r="S501" s="253"/>
      <c r="T501" s="25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5" t="s">
        <v>189</v>
      </c>
      <c r="AU501" s="255" t="s">
        <v>85</v>
      </c>
      <c r="AV501" s="13" t="s">
        <v>83</v>
      </c>
      <c r="AW501" s="13" t="s">
        <v>33</v>
      </c>
      <c r="AX501" s="13" t="s">
        <v>76</v>
      </c>
      <c r="AY501" s="255" t="s">
        <v>178</v>
      </c>
    </row>
    <row r="502" s="13" customFormat="1">
      <c r="A502" s="13"/>
      <c r="B502" s="246"/>
      <c r="C502" s="247"/>
      <c r="D502" s="241" t="s">
        <v>189</v>
      </c>
      <c r="E502" s="248" t="s">
        <v>1</v>
      </c>
      <c r="F502" s="249" t="s">
        <v>343</v>
      </c>
      <c r="G502" s="247"/>
      <c r="H502" s="248" t="s">
        <v>1</v>
      </c>
      <c r="I502" s="250"/>
      <c r="J502" s="247"/>
      <c r="K502" s="247"/>
      <c r="L502" s="251"/>
      <c r="M502" s="252"/>
      <c r="N502" s="253"/>
      <c r="O502" s="253"/>
      <c r="P502" s="253"/>
      <c r="Q502" s="253"/>
      <c r="R502" s="253"/>
      <c r="S502" s="253"/>
      <c r="T502" s="25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5" t="s">
        <v>189</v>
      </c>
      <c r="AU502" s="255" t="s">
        <v>85</v>
      </c>
      <c r="AV502" s="13" t="s">
        <v>83</v>
      </c>
      <c r="AW502" s="13" t="s">
        <v>33</v>
      </c>
      <c r="AX502" s="13" t="s">
        <v>76</v>
      </c>
      <c r="AY502" s="255" t="s">
        <v>178</v>
      </c>
    </row>
    <row r="503" s="14" customFormat="1">
      <c r="A503" s="14"/>
      <c r="B503" s="256"/>
      <c r="C503" s="257"/>
      <c r="D503" s="241" t="s">
        <v>189</v>
      </c>
      <c r="E503" s="258" t="s">
        <v>1</v>
      </c>
      <c r="F503" s="259" t="s">
        <v>366</v>
      </c>
      <c r="G503" s="257"/>
      <c r="H503" s="260">
        <v>3.4980000000000002</v>
      </c>
      <c r="I503" s="261"/>
      <c r="J503" s="257"/>
      <c r="K503" s="257"/>
      <c r="L503" s="262"/>
      <c r="M503" s="263"/>
      <c r="N503" s="264"/>
      <c r="O503" s="264"/>
      <c r="P503" s="264"/>
      <c r="Q503" s="264"/>
      <c r="R503" s="264"/>
      <c r="S503" s="264"/>
      <c r="T503" s="26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6" t="s">
        <v>189</v>
      </c>
      <c r="AU503" s="266" t="s">
        <v>85</v>
      </c>
      <c r="AV503" s="14" t="s">
        <v>85</v>
      </c>
      <c r="AW503" s="14" t="s">
        <v>33</v>
      </c>
      <c r="AX503" s="14" t="s">
        <v>76</v>
      </c>
      <c r="AY503" s="266" t="s">
        <v>178</v>
      </c>
    </row>
    <row r="504" s="15" customFormat="1">
      <c r="A504" s="15"/>
      <c r="B504" s="267"/>
      <c r="C504" s="268"/>
      <c r="D504" s="241" t="s">
        <v>189</v>
      </c>
      <c r="E504" s="269" t="s">
        <v>1</v>
      </c>
      <c r="F504" s="270" t="s">
        <v>193</v>
      </c>
      <c r="G504" s="268"/>
      <c r="H504" s="271">
        <v>3.4980000000000002</v>
      </c>
      <c r="I504" s="272"/>
      <c r="J504" s="268"/>
      <c r="K504" s="268"/>
      <c r="L504" s="273"/>
      <c r="M504" s="274"/>
      <c r="N504" s="275"/>
      <c r="O504" s="275"/>
      <c r="P504" s="275"/>
      <c r="Q504" s="275"/>
      <c r="R504" s="275"/>
      <c r="S504" s="275"/>
      <c r="T504" s="276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77" t="s">
        <v>189</v>
      </c>
      <c r="AU504" s="277" t="s">
        <v>85</v>
      </c>
      <c r="AV504" s="15" t="s">
        <v>185</v>
      </c>
      <c r="AW504" s="15" t="s">
        <v>33</v>
      </c>
      <c r="AX504" s="15" t="s">
        <v>83</v>
      </c>
      <c r="AY504" s="277" t="s">
        <v>178</v>
      </c>
    </row>
    <row r="505" s="2" customFormat="1" ht="14.4" customHeight="1">
      <c r="A505" s="39"/>
      <c r="B505" s="40"/>
      <c r="C505" s="228" t="s">
        <v>786</v>
      </c>
      <c r="D505" s="228" t="s">
        <v>180</v>
      </c>
      <c r="E505" s="229" t="s">
        <v>368</v>
      </c>
      <c r="F505" s="230" t="s">
        <v>369</v>
      </c>
      <c r="G505" s="231" t="s">
        <v>268</v>
      </c>
      <c r="H505" s="232">
        <v>8.7449999999999992</v>
      </c>
      <c r="I505" s="233"/>
      <c r="J505" s="234">
        <f>ROUND(I505*H505,2)</f>
        <v>0</v>
      </c>
      <c r="K505" s="230" t="s">
        <v>184</v>
      </c>
      <c r="L505" s="45"/>
      <c r="M505" s="235" t="s">
        <v>1</v>
      </c>
      <c r="N505" s="236" t="s">
        <v>41</v>
      </c>
      <c r="O505" s="92"/>
      <c r="P505" s="237">
        <f>O505*H505</f>
        <v>0</v>
      </c>
      <c r="Q505" s="237">
        <v>0</v>
      </c>
      <c r="R505" s="237">
        <f>Q505*H505</f>
        <v>0</v>
      </c>
      <c r="S505" s="237">
        <v>0</v>
      </c>
      <c r="T505" s="238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9" t="s">
        <v>185</v>
      </c>
      <c r="AT505" s="239" t="s">
        <v>180</v>
      </c>
      <c r="AU505" s="239" t="s">
        <v>85</v>
      </c>
      <c r="AY505" s="18" t="s">
        <v>178</v>
      </c>
      <c r="BE505" s="240">
        <f>IF(N505="základní",J505,0)</f>
        <v>0</v>
      </c>
      <c r="BF505" s="240">
        <f>IF(N505="snížená",J505,0)</f>
        <v>0</v>
      </c>
      <c r="BG505" s="240">
        <f>IF(N505="zákl. přenesená",J505,0)</f>
        <v>0</v>
      </c>
      <c r="BH505" s="240">
        <f>IF(N505="sníž. přenesená",J505,0)</f>
        <v>0</v>
      </c>
      <c r="BI505" s="240">
        <f>IF(N505="nulová",J505,0)</f>
        <v>0</v>
      </c>
      <c r="BJ505" s="18" t="s">
        <v>83</v>
      </c>
      <c r="BK505" s="240">
        <f>ROUND(I505*H505,2)</f>
        <v>0</v>
      </c>
      <c r="BL505" s="18" t="s">
        <v>185</v>
      </c>
      <c r="BM505" s="239" t="s">
        <v>787</v>
      </c>
    </row>
    <row r="506" s="2" customFormat="1">
      <c r="A506" s="39"/>
      <c r="B506" s="40"/>
      <c r="C506" s="41"/>
      <c r="D506" s="241" t="s">
        <v>187</v>
      </c>
      <c r="E506" s="41"/>
      <c r="F506" s="242" t="s">
        <v>371</v>
      </c>
      <c r="G506" s="41"/>
      <c r="H506" s="41"/>
      <c r="I506" s="243"/>
      <c r="J506" s="41"/>
      <c r="K506" s="41"/>
      <c r="L506" s="45"/>
      <c r="M506" s="244"/>
      <c r="N506" s="245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187</v>
      </c>
      <c r="AU506" s="18" t="s">
        <v>85</v>
      </c>
    </row>
    <row r="507" s="13" customFormat="1">
      <c r="A507" s="13"/>
      <c r="B507" s="246"/>
      <c r="C507" s="247"/>
      <c r="D507" s="241" t="s">
        <v>189</v>
      </c>
      <c r="E507" s="248" t="s">
        <v>1</v>
      </c>
      <c r="F507" s="249" t="s">
        <v>781</v>
      </c>
      <c r="G507" s="247"/>
      <c r="H507" s="248" t="s">
        <v>1</v>
      </c>
      <c r="I507" s="250"/>
      <c r="J507" s="247"/>
      <c r="K507" s="247"/>
      <c r="L507" s="251"/>
      <c r="M507" s="252"/>
      <c r="N507" s="253"/>
      <c r="O507" s="253"/>
      <c r="P507" s="253"/>
      <c r="Q507" s="253"/>
      <c r="R507" s="253"/>
      <c r="S507" s="253"/>
      <c r="T507" s="25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5" t="s">
        <v>189</v>
      </c>
      <c r="AU507" s="255" t="s">
        <v>85</v>
      </c>
      <c r="AV507" s="13" t="s">
        <v>83</v>
      </c>
      <c r="AW507" s="13" t="s">
        <v>33</v>
      </c>
      <c r="AX507" s="13" t="s">
        <v>76</v>
      </c>
      <c r="AY507" s="255" t="s">
        <v>178</v>
      </c>
    </row>
    <row r="508" s="14" customFormat="1">
      <c r="A508" s="14"/>
      <c r="B508" s="256"/>
      <c r="C508" s="257"/>
      <c r="D508" s="241" t="s">
        <v>189</v>
      </c>
      <c r="E508" s="258" t="s">
        <v>1</v>
      </c>
      <c r="F508" s="259" t="s">
        <v>372</v>
      </c>
      <c r="G508" s="257"/>
      <c r="H508" s="260">
        <v>8.7449999999999992</v>
      </c>
      <c r="I508" s="261"/>
      <c r="J508" s="257"/>
      <c r="K508" s="257"/>
      <c r="L508" s="262"/>
      <c r="M508" s="263"/>
      <c r="N508" s="264"/>
      <c r="O508" s="264"/>
      <c r="P508" s="264"/>
      <c r="Q508" s="264"/>
      <c r="R508" s="264"/>
      <c r="S508" s="264"/>
      <c r="T508" s="26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6" t="s">
        <v>189</v>
      </c>
      <c r="AU508" s="266" t="s">
        <v>85</v>
      </c>
      <c r="AV508" s="14" t="s">
        <v>85</v>
      </c>
      <c r="AW508" s="14" t="s">
        <v>33</v>
      </c>
      <c r="AX508" s="14" t="s">
        <v>76</v>
      </c>
      <c r="AY508" s="266" t="s">
        <v>178</v>
      </c>
    </row>
    <row r="509" s="15" customFormat="1">
      <c r="A509" s="15"/>
      <c r="B509" s="267"/>
      <c r="C509" s="268"/>
      <c r="D509" s="241" t="s">
        <v>189</v>
      </c>
      <c r="E509" s="269" t="s">
        <v>1</v>
      </c>
      <c r="F509" s="270" t="s">
        <v>193</v>
      </c>
      <c r="G509" s="268"/>
      <c r="H509" s="271">
        <v>8.7449999999999992</v>
      </c>
      <c r="I509" s="272"/>
      <c r="J509" s="268"/>
      <c r="K509" s="268"/>
      <c r="L509" s="273"/>
      <c r="M509" s="274"/>
      <c r="N509" s="275"/>
      <c r="O509" s="275"/>
      <c r="P509" s="275"/>
      <c r="Q509" s="275"/>
      <c r="R509" s="275"/>
      <c r="S509" s="275"/>
      <c r="T509" s="276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77" t="s">
        <v>189</v>
      </c>
      <c r="AU509" s="277" t="s">
        <v>85</v>
      </c>
      <c r="AV509" s="15" t="s">
        <v>185</v>
      </c>
      <c r="AW509" s="15" t="s">
        <v>33</v>
      </c>
      <c r="AX509" s="15" t="s">
        <v>83</v>
      </c>
      <c r="AY509" s="277" t="s">
        <v>178</v>
      </c>
    </row>
    <row r="510" s="2" customFormat="1">
      <c r="A510" s="39"/>
      <c r="B510" s="40"/>
      <c r="C510" s="228" t="s">
        <v>788</v>
      </c>
      <c r="D510" s="228" t="s">
        <v>180</v>
      </c>
      <c r="E510" s="229" t="s">
        <v>374</v>
      </c>
      <c r="F510" s="230" t="s">
        <v>375</v>
      </c>
      <c r="G510" s="231" t="s">
        <v>268</v>
      </c>
      <c r="H510" s="232">
        <v>53.020000000000003</v>
      </c>
      <c r="I510" s="233"/>
      <c r="J510" s="234">
        <f>ROUND(I510*H510,2)</f>
        <v>0</v>
      </c>
      <c r="K510" s="230" t="s">
        <v>184</v>
      </c>
      <c r="L510" s="45"/>
      <c r="M510" s="235" t="s">
        <v>1</v>
      </c>
      <c r="N510" s="236" t="s">
        <v>41</v>
      </c>
      <c r="O510" s="92"/>
      <c r="P510" s="237">
        <f>O510*H510</f>
        <v>0</v>
      </c>
      <c r="Q510" s="237">
        <v>0.43744</v>
      </c>
      <c r="R510" s="237">
        <f>Q510*H510</f>
        <v>23.193068800000002</v>
      </c>
      <c r="S510" s="237">
        <v>0</v>
      </c>
      <c r="T510" s="238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9" t="s">
        <v>185</v>
      </c>
      <c r="AT510" s="239" t="s">
        <v>180</v>
      </c>
      <c r="AU510" s="239" t="s">
        <v>85</v>
      </c>
      <c r="AY510" s="18" t="s">
        <v>178</v>
      </c>
      <c r="BE510" s="240">
        <f>IF(N510="základní",J510,0)</f>
        <v>0</v>
      </c>
      <c r="BF510" s="240">
        <f>IF(N510="snížená",J510,0)</f>
        <v>0</v>
      </c>
      <c r="BG510" s="240">
        <f>IF(N510="zákl. přenesená",J510,0)</f>
        <v>0</v>
      </c>
      <c r="BH510" s="240">
        <f>IF(N510="sníž. přenesená",J510,0)</f>
        <v>0</v>
      </c>
      <c r="BI510" s="240">
        <f>IF(N510="nulová",J510,0)</f>
        <v>0</v>
      </c>
      <c r="BJ510" s="18" t="s">
        <v>83</v>
      </c>
      <c r="BK510" s="240">
        <f>ROUND(I510*H510,2)</f>
        <v>0</v>
      </c>
      <c r="BL510" s="18" t="s">
        <v>185</v>
      </c>
      <c r="BM510" s="239" t="s">
        <v>789</v>
      </c>
    </row>
    <row r="511" s="2" customFormat="1">
      <c r="A511" s="39"/>
      <c r="B511" s="40"/>
      <c r="C511" s="41"/>
      <c r="D511" s="241" t="s">
        <v>187</v>
      </c>
      <c r="E511" s="41"/>
      <c r="F511" s="242" t="s">
        <v>377</v>
      </c>
      <c r="G511" s="41"/>
      <c r="H511" s="41"/>
      <c r="I511" s="243"/>
      <c r="J511" s="41"/>
      <c r="K511" s="41"/>
      <c r="L511" s="45"/>
      <c r="M511" s="244"/>
      <c r="N511" s="245"/>
      <c r="O511" s="92"/>
      <c r="P511" s="92"/>
      <c r="Q511" s="92"/>
      <c r="R511" s="92"/>
      <c r="S511" s="92"/>
      <c r="T511" s="9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187</v>
      </c>
      <c r="AU511" s="18" t="s">
        <v>85</v>
      </c>
    </row>
    <row r="512" s="13" customFormat="1">
      <c r="A512" s="13"/>
      <c r="B512" s="246"/>
      <c r="C512" s="247"/>
      <c r="D512" s="241" t="s">
        <v>189</v>
      </c>
      <c r="E512" s="248" t="s">
        <v>1</v>
      </c>
      <c r="F512" s="249" t="s">
        <v>538</v>
      </c>
      <c r="G512" s="247"/>
      <c r="H512" s="248" t="s">
        <v>1</v>
      </c>
      <c r="I512" s="250"/>
      <c r="J512" s="247"/>
      <c r="K512" s="247"/>
      <c r="L512" s="251"/>
      <c r="M512" s="252"/>
      <c r="N512" s="253"/>
      <c r="O512" s="253"/>
      <c r="P512" s="253"/>
      <c r="Q512" s="253"/>
      <c r="R512" s="253"/>
      <c r="S512" s="253"/>
      <c r="T512" s="25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5" t="s">
        <v>189</v>
      </c>
      <c r="AU512" s="255" t="s">
        <v>85</v>
      </c>
      <c r="AV512" s="13" t="s">
        <v>83</v>
      </c>
      <c r="AW512" s="13" t="s">
        <v>33</v>
      </c>
      <c r="AX512" s="13" t="s">
        <v>76</v>
      </c>
      <c r="AY512" s="255" t="s">
        <v>178</v>
      </c>
    </row>
    <row r="513" s="13" customFormat="1">
      <c r="A513" s="13"/>
      <c r="B513" s="246"/>
      <c r="C513" s="247"/>
      <c r="D513" s="241" t="s">
        <v>189</v>
      </c>
      <c r="E513" s="248" t="s">
        <v>1</v>
      </c>
      <c r="F513" s="249" t="s">
        <v>310</v>
      </c>
      <c r="G513" s="247"/>
      <c r="H513" s="248" t="s">
        <v>1</v>
      </c>
      <c r="I513" s="250"/>
      <c r="J513" s="247"/>
      <c r="K513" s="247"/>
      <c r="L513" s="251"/>
      <c r="M513" s="252"/>
      <c r="N513" s="253"/>
      <c r="O513" s="253"/>
      <c r="P513" s="253"/>
      <c r="Q513" s="253"/>
      <c r="R513" s="253"/>
      <c r="S513" s="253"/>
      <c r="T513" s="25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5" t="s">
        <v>189</v>
      </c>
      <c r="AU513" s="255" t="s">
        <v>85</v>
      </c>
      <c r="AV513" s="13" t="s">
        <v>83</v>
      </c>
      <c r="AW513" s="13" t="s">
        <v>33</v>
      </c>
      <c r="AX513" s="13" t="s">
        <v>76</v>
      </c>
      <c r="AY513" s="255" t="s">
        <v>178</v>
      </c>
    </row>
    <row r="514" s="14" customFormat="1">
      <c r="A514" s="14"/>
      <c r="B514" s="256"/>
      <c r="C514" s="257"/>
      <c r="D514" s="241" t="s">
        <v>189</v>
      </c>
      <c r="E514" s="258" t="s">
        <v>1</v>
      </c>
      <c r="F514" s="259" t="s">
        <v>640</v>
      </c>
      <c r="G514" s="257"/>
      <c r="H514" s="260">
        <v>7.9199999999999999</v>
      </c>
      <c r="I514" s="261"/>
      <c r="J514" s="257"/>
      <c r="K514" s="257"/>
      <c r="L514" s="262"/>
      <c r="M514" s="263"/>
      <c r="N514" s="264"/>
      <c r="O514" s="264"/>
      <c r="P514" s="264"/>
      <c r="Q514" s="264"/>
      <c r="R514" s="264"/>
      <c r="S514" s="264"/>
      <c r="T514" s="26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6" t="s">
        <v>189</v>
      </c>
      <c r="AU514" s="266" t="s">
        <v>85</v>
      </c>
      <c r="AV514" s="14" t="s">
        <v>85</v>
      </c>
      <c r="AW514" s="14" t="s">
        <v>33</v>
      </c>
      <c r="AX514" s="14" t="s">
        <v>76</v>
      </c>
      <c r="AY514" s="266" t="s">
        <v>178</v>
      </c>
    </row>
    <row r="515" s="14" customFormat="1">
      <c r="A515" s="14"/>
      <c r="B515" s="256"/>
      <c r="C515" s="257"/>
      <c r="D515" s="241" t="s">
        <v>189</v>
      </c>
      <c r="E515" s="258" t="s">
        <v>1</v>
      </c>
      <c r="F515" s="259" t="s">
        <v>641</v>
      </c>
      <c r="G515" s="257"/>
      <c r="H515" s="260">
        <v>14.960000000000001</v>
      </c>
      <c r="I515" s="261"/>
      <c r="J515" s="257"/>
      <c r="K515" s="257"/>
      <c r="L515" s="262"/>
      <c r="M515" s="263"/>
      <c r="N515" s="264"/>
      <c r="O515" s="264"/>
      <c r="P515" s="264"/>
      <c r="Q515" s="264"/>
      <c r="R515" s="264"/>
      <c r="S515" s="264"/>
      <c r="T515" s="26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6" t="s">
        <v>189</v>
      </c>
      <c r="AU515" s="266" t="s">
        <v>85</v>
      </c>
      <c r="AV515" s="14" t="s">
        <v>85</v>
      </c>
      <c r="AW515" s="14" t="s">
        <v>33</v>
      </c>
      <c r="AX515" s="14" t="s">
        <v>76</v>
      </c>
      <c r="AY515" s="266" t="s">
        <v>178</v>
      </c>
    </row>
    <row r="516" s="14" customFormat="1">
      <c r="A516" s="14"/>
      <c r="B516" s="256"/>
      <c r="C516" s="257"/>
      <c r="D516" s="241" t="s">
        <v>189</v>
      </c>
      <c r="E516" s="258" t="s">
        <v>1</v>
      </c>
      <c r="F516" s="259" t="s">
        <v>642</v>
      </c>
      <c r="G516" s="257"/>
      <c r="H516" s="260">
        <v>8.3599999999999994</v>
      </c>
      <c r="I516" s="261"/>
      <c r="J516" s="257"/>
      <c r="K516" s="257"/>
      <c r="L516" s="262"/>
      <c r="M516" s="263"/>
      <c r="N516" s="264"/>
      <c r="O516" s="264"/>
      <c r="P516" s="264"/>
      <c r="Q516" s="264"/>
      <c r="R516" s="264"/>
      <c r="S516" s="264"/>
      <c r="T516" s="26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6" t="s">
        <v>189</v>
      </c>
      <c r="AU516" s="266" t="s">
        <v>85</v>
      </c>
      <c r="AV516" s="14" t="s">
        <v>85</v>
      </c>
      <c r="AW516" s="14" t="s">
        <v>33</v>
      </c>
      <c r="AX516" s="14" t="s">
        <v>76</v>
      </c>
      <c r="AY516" s="266" t="s">
        <v>178</v>
      </c>
    </row>
    <row r="517" s="14" customFormat="1">
      <c r="A517" s="14"/>
      <c r="B517" s="256"/>
      <c r="C517" s="257"/>
      <c r="D517" s="241" t="s">
        <v>189</v>
      </c>
      <c r="E517" s="258" t="s">
        <v>1</v>
      </c>
      <c r="F517" s="259" t="s">
        <v>643</v>
      </c>
      <c r="G517" s="257"/>
      <c r="H517" s="260">
        <v>10.560000000000001</v>
      </c>
      <c r="I517" s="261"/>
      <c r="J517" s="257"/>
      <c r="K517" s="257"/>
      <c r="L517" s="262"/>
      <c r="M517" s="263"/>
      <c r="N517" s="264"/>
      <c r="O517" s="264"/>
      <c r="P517" s="264"/>
      <c r="Q517" s="264"/>
      <c r="R517" s="264"/>
      <c r="S517" s="264"/>
      <c r="T517" s="265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6" t="s">
        <v>189</v>
      </c>
      <c r="AU517" s="266" t="s">
        <v>85</v>
      </c>
      <c r="AV517" s="14" t="s">
        <v>85</v>
      </c>
      <c r="AW517" s="14" t="s">
        <v>33</v>
      </c>
      <c r="AX517" s="14" t="s">
        <v>76</v>
      </c>
      <c r="AY517" s="266" t="s">
        <v>178</v>
      </c>
    </row>
    <row r="518" s="14" customFormat="1">
      <c r="A518" s="14"/>
      <c r="B518" s="256"/>
      <c r="C518" s="257"/>
      <c r="D518" s="241" t="s">
        <v>189</v>
      </c>
      <c r="E518" s="258" t="s">
        <v>1</v>
      </c>
      <c r="F518" s="259" t="s">
        <v>644</v>
      </c>
      <c r="G518" s="257"/>
      <c r="H518" s="260">
        <v>11.220000000000001</v>
      </c>
      <c r="I518" s="261"/>
      <c r="J518" s="257"/>
      <c r="K518" s="257"/>
      <c r="L518" s="262"/>
      <c r="M518" s="263"/>
      <c r="N518" s="264"/>
      <c r="O518" s="264"/>
      <c r="P518" s="264"/>
      <c r="Q518" s="264"/>
      <c r="R518" s="264"/>
      <c r="S518" s="264"/>
      <c r="T518" s="26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6" t="s">
        <v>189</v>
      </c>
      <c r="AU518" s="266" t="s">
        <v>85</v>
      </c>
      <c r="AV518" s="14" t="s">
        <v>85</v>
      </c>
      <c r="AW518" s="14" t="s">
        <v>33</v>
      </c>
      <c r="AX518" s="14" t="s">
        <v>76</v>
      </c>
      <c r="AY518" s="266" t="s">
        <v>178</v>
      </c>
    </row>
    <row r="519" s="15" customFormat="1">
      <c r="A519" s="15"/>
      <c r="B519" s="267"/>
      <c r="C519" s="268"/>
      <c r="D519" s="241" t="s">
        <v>189</v>
      </c>
      <c r="E519" s="269" t="s">
        <v>1</v>
      </c>
      <c r="F519" s="270" t="s">
        <v>193</v>
      </c>
      <c r="G519" s="268"/>
      <c r="H519" s="271">
        <v>53.020000000000003</v>
      </c>
      <c r="I519" s="272"/>
      <c r="J519" s="268"/>
      <c r="K519" s="268"/>
      <c r="L519" s="273"/>
      <c r="M519" s="274"/>
      <c r="N519" s="275"/>
      <c r="O519" s="275"/>
      <c r="P519" s="275"/>
      <c r="Q519" s="275"/>
      <c r="R519" s="275"/>
      <c r="S519" s="275"/>
      <c r="T519" s="276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77" t="s">
        <v>189</v>
      </c>
      <c r="AU519" s="277" t="s">
        <v>85</v>
      </c>
      <c r="AV519" s="15" t="s">
        <v>185</v>
      </c>
      <c r="AW519" s="15" t="s">
        <v>33</v>
      </c>
      <c r="AX519" s="15" t="s">
        <v>83</v>
      </c>
      <c r="AY519" s="277" t="s">
        <v>178</v>
      </c>
    </row>
    <row r="520" s="12" customFormat="1" ht="22.8" customHeight="1">
      <c r="A520" s="12"/>
      <c r="B520" s="212"/>
      <c r="C520" s="213"/>
      <c r="D520" s="214" t="s">
        <v>75</v>
      </c>
      <c r="E520" s="226" t="s">
        <v>220</v>
      </c>
      <c r="F520" s="226" t="s">
        <v>378</v>
      </c>
      <c r="G520" s="213"/>
      <c r="H520" s="213"/>
      <c r="I520" s="216"/>
      <c r="J520" s="227">
        <f>BK520</f>
        <v>0</v>
      </c>
      <c r="K520" s="213"/>
      <c r="L520" s="218"/>
      <c r="M520" s="219"/>
      <c r="N520" s="220"/>
      <c r="O520" s="220"/>
      <c r="P520" s="221">
        <f>SUM(P521:P561)</f>
        <v>0</v>
      </c>
      <c r="Q520" s="220"/>
      <c r="R520" s="221">
        <f>SUM(R521:R561)</f>
        <v>832.0941176</v>
      </c>
      <c r="S520" s="220"/>
      <c r="T520" s="222">
        <f>SUM(T521:T561)</f>
        <v>0</v>
      </c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R520" s="223" t="s">
        <v>83</v>
      </c>
      <c r="AT520" s="224" t="s">
        <v>75</v>
      </c>
      <c r="AU520" s="224" t="s">
        <v>83</v>
      </c>
      <c r="AY520" s="223" t="s">
        <v>178</v>
      </c>
      <c r="BK520" s="225">
        <f>SUM(BK521:BK561)</f>
        <v>0</v>
      </c>
    </row>
    <row r="521" s="2" customFormat="1">
      <c r="A521" s="39"/>
      <c r="B521" s="40"/>
      <c r="C521" s="228" t="s">
        <v>790</v>
      </c>
      <c r="D521" s="228" t="s">
        <v>180</v>
      </c>
      <c r="E521" s="229" t="s">
        <v>791</v>
      </c>
      <c r="F521" s="230" t="s">
        <v>792</v>
      </c>
      <c r="G521" s="231" t="s">
        <v>268</v>
      </c>
      <c r="H521" s="232">
        <v>8305</v>
      </c>
      <c r="I521" s="233"/>
      <c r="J521" s="234">
        <f>ROUND(I521*H521,2)</f>
        <v>0</v>
      </c>
      <c r="K521" s="230" t="s">
        <v>184</v>
      </c>
      <c r="L521" s="45"/>
      <c r="M521" s="235" t="s">
        <v>1</v>
      </c>
      <c r="N521" s="236" t="s">
        <v>41</v>
      </c>
      <c r="O521" s="92"/>
      <c r="P521" s="237">
        <f>O521*H521</f>
        <v>0</v>
      </c>
      <c r="Q521" s="237">
        <v>0</v>
      </c>
      <c r="R521" s="237">
        <f>Q521*H521</f>
        <v>0</v>
      </c>
      <c r="S521" s="237">
        <v>0</v>
      </c>
      <c r="T521" s="238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9" t="s">
        <v>185</v>
      </c>
      <c r="AT521" s="239" t="s">
        <v>180</v>
      </c>
      <c r="AU521" s="239" t="s">
        <v>85</v>
      </c>
      <c r="AY521" s="18" t="s">
        <v>178</v>
      </c>
      <c r="BE521" s="240">
        <f>IF(N521="základní",J521,0)</f>
        <v>0</v>
      </c>
      <c r="BF521" s="240">
        <f>IF(N521="snížená",J521,0)</f>
        <v>0</v>
      </c>
      <c r="BG521" s="240">
        <f>IF(N521="zákl. přenesená",J521,0)</f>
        <v>0</v>
      </c>
      <c r="BH521" s="240">
        <f>IF(N521="sníž. přenesená",J521,0)</f>
        <v>0</v>
      </c>
      <c r="BI521" s="240">
        <f>IF(N521="nulová",J521,0)</f>
        <v>0</v>
      </c>
      <c r="BJ521" s="18" t="s">
        <v>83</v>
      </c>
      <c r="BK521" s="240">
        <f>ROUND(I521*H521,2)</f>
        <v>0</v>
      </c>
      <c r="BL521" s="18" t="s">
        <v>185</v>
      </c>
      <c r="BM521" s="239" t="s">
        <v>793</v>
      </c>
    </row>
    <row r="522" s="2" customFormat="1">
      <c r="A522" s="39"/>
      <c r="B522" s="40"/>
      <c r="C522" s="41"/>
      <c r="D522" s="241" t="s">
        <v>187</v>
      </c>
      <c r="E522" s="41"/>
      <c r="F522" s="242" t="s">
        <v>794</v>
      </c>
      <c r="G522" s="41"/>
      <c r="H522" s="41"/>
      <c r="I522" s="243"/>
      <c r="J522" s="41"/>
      <c r="K522" s="41"/>
      <c r="L522" s="45"/>
      <c r="M522" s="244"/>
      <c r="N522" s="245"/>
      <c r="O522" s="92"/>
      <c r="P522" s="92"/>
      <c r="Q522" s="92"/>
      <c r="R522" s="92"/>
      <c r="S522" s="92"/>
      <c r="T522" s="93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187</v>
      </c>
      <c r="AU522" s="18" t="s">
        <v>85</v>
      </c>
    </row>
    <row r="523" s="13" customFormat="1">
      <c r="A523" s="13"/>
      <c r="B523" s="246"/>
      <c r="C523" s="247"/>
      <c r="D523" s="241" t="s">
        <v>189</v>
      </c>
      <c r="E523" s="248" t="s">
        <v>1</v>
      </c>
      <c r="F523" s="249" t="s">
        <v>550</v>
      </c>
      <c r="G523" s="247"/>
      <c r="H523" s="248" t="s">
        <v>1</v>
      </c>
      <c r="I523" s="250"/>
      <c r="J523" s="247"/>
      <c r="K523" s="247"/>
      <c r="L523" s="251"/>
      <c r="M523" s="252"/>
      <c r="N523" s="253"/>
      <c r="O523" s="253"/>
      <c r="P523" s="253"/>
      <c r="Q523" s="253"/>
      <c r="R523" s="253"/>
      <c r="S523" s="253"/>
      <c r="T523" s="25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5" t="s">
        <v>189</v>
      </c>
      <c r="AU523" s="255" t="s">
        <v>85</v>
      </c>
      <c r="AV523" s="13" t="s">
        <v>83</v>
      </c>
      <c r="AW523" s="13" t="s">
        <v>33</v>
      </c>
      <c r="AX523" s="13" t="s">
        <v>76</v>
      </c>
      <c r="AY523" s="255" t="s">
        <v>178</v>
      </c>
    </row>
    <row r="524" s="14" customFormat="1">
      <c r="A524" s="14"/>
      <c r="B524" s="256"/>
      <c r="C524" s="257"/>
      <c r="D524" s="241" t="s">
        <v>189</v>
      </c>
      <c r="E524" s="258" t="s">
        <v>1</v>
      </c>
      <c r="F524" s="259" t="s">
        <v>795</v>
      </c>
      <c r="G524" s="257"/>
      <c r="H524" s="260">
        <v>8305</v>
      </c>
      <c r="I524" s="261"/>
      <c r="J524" s="257"/>
      <c r="K524" s="257"/>
      <c r="L524" s="262"/>
      <c r="M524" s="263"/>
      <c r="N524" s="264"/>
      <c r="O524" s="264"/>
      <c r="P524" s="264"/>
      <c r="Q524" s="264"/>
      <c r="R524" s="264"/>
      <c r="S524" s="264"/>
      <c r="T524" s="26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6" t="s">
        <v>189</v>
      </c>
      <c r="AU524" s="266" t="s">
        <v>85</v>
      </c>
      <c r="AV524" s="14" t="s">
        <v>85</v>
      </c>
      <c r="AW524" s="14" t="s">
        <v>33</v>
      </c>
      <c r="AX524" s="14" t="s">
        <v>76</v>
      </c>
      <c r="AY524" s="266" t="s">
        <v>178</v>
      </c>
    </row>
    <row r="525" s="15" customFormat="1">
      <c r="A525" s="15"/>
      <c r="B525" s="267"/>
      <c r="C525" s="268"/>
      <c r="D525" s="241" t="s">
        <v>189</v>
      </c>
      <c r="E525" s="269" t="s">
        <v>1</v>
      </c>
      <c r="F525" s="270" t="s">
        <v>193</v>
      </c>
      <c r="G525" s="268"/>
      <c r="H525" s="271">
        <v>8305</v>
      </c>
      <c r="I525" s="272"/>
      <c r="J525" s="268"/>
      <c r="K525" s="268"/>
      <c r="L525" s="273"/>
      <c r="M525" s="274"/>
      <c r="N525" s="275"/>
      <c r="O525" s="275"/>
      <c r="P525" s="275"/>
      <c r="Q525" s="275"/>
      <c r="R525" s="275"/>
      <c r="S525" s="275"/>
      <c r="T525" s="276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77" t="s">
        <v>189</v>
      </c>
      <c r="AU525" s="277" t="s">
        <v>85</v>
      </c>
      <c r="AV525" s="15" t="s">
        <v>185</v>
      </c>
      <c r="AW525" s="15" t="s">
        <v>33</v>
      </c>
      <c r="AX525" s="15" t="s">
        <v>83</v>
      </c>
      <c r="AY525" s="277" t="s">
        <v>178</v>
      </c>
    </row>
    <row r="526" s="2" customFormat="1" ht="14.4" customHeight="1">
      <c r="A526" s="39"/>
      <c r="B526" s="40"/>
      <c r="C526" s="278" t="s">
        <v>796</v>
      </c>
      <c r="D526" s="278" t="s">
        <v>386</v>
      </c>
      <c r="E526" s="279" t="s">
        <v>387</v>
      </c>
      <c r="F526" s="280" t="s">
        <v>388</v>
      </c>
      <c r="G526" s="281" t="s">
        <v>253</v>
      </c>
      <c r="H526" s="282">
        <v>176.398</v>
      </c>
      <c r="I526" s="283"/>
      <c r="J526" s="284">
        <f>ROUND(I526*H526,2)</f>
        <v>0</v>
      </c>
      <c r="K526" s="280" t="s">
        <v>1</v>
      </c>
      <c r="L526" s="285"/>
      <c r="M526" s="286" t="s">
        <v>1</v>
      </c>
      <c r="N526" s="287" t="s">
        <v>41</v>
      </c>
      <c r="O526" s="92"/>
      <c r="P526" s="237">
        <f>O526*H526</f>
        <v>0</v>
      </c>
      <c r="Q526" s="237">
        <v>1</v>
      </c>
      <c r="R526" s="237">
        <f>Q526*H526</f>
        <v>176.398</v>
      </c>
      <c r="S526" s="237">
        <v>0</v>
      </c>
      <c r="T526" s="238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39" t="s">
        <v>244</v>
      </c>
      <c r="AT526" s="239" t="s">
        <v>386</v>
      </c>
      <c r="AU526" s="239" t="s">
        <v>85</v>
      </c>
      <c r="AY526" s="18" t="s">
        <v>178</v>
      </c>
      <c r="BE526" s="240">
        <f>IF(N526="základní",J526,0)</f>
        <v>0</v>
      </c>
      <c r="BF526" s="240">
        <f>IF(N526="snížená",J526,0)</f>
        <v>0</v>
      </c>
      <c r="BG526" s="240">
        <f>IF(N526="zákl. přenesená",J526,0)</f>
        <v>0</v>
      </c>
      <c r="BH526" s="240">
        <f>IF(N526="sníž. přenesená",J526,0)</f>
        <v>0</v>
      </c>
      <c r="BI526" s="240">
        <f>IF(N526="nulová",J526,0)</f>
        <v>0</v>
      </c>
      <c r="BJ526" s="18" t="s">
        <v>83</v>
      </c>
      <c r="BK526" s="240">
        <f>ROUND(I526*H526,2)</f>
        <v>0</v>
      </c>
      <c r="BL526" s="18" t="s">
        <v>185</v>
      </c>
      <c r="BM526" s="239" t="s">
        <v>797</v>
      </c>
    </row>
    <row r="527" s="2" customFormat="1">
      <c r="A527" s="39"/>
      <c r="B527" s="40"/>
      <c r="C527" s="41"/>
      <c r="D527" s="241" t="s">
        <v>187</v>
      </c>
      <c r="E527" s="41"/>
      <c r="F527" s="242" t="s">
        <v>390</v>
      </c>
      <c r="G527" s="41"/>
      <c r="H527" s="41"/>
      <c r="I527" s="243"/>
      <c r="J527" s="41"/>
      <c r="K527" s="41"/>
      <c r="L527" s="45"/>
      <c r="M527" s="244"/>
      <c r="N527" s="245"/>
      <c r="O527" s="92"/>
      <c r="P527" s="92"/>
      <c r="Q527" s="92"/>
      <c r="R527" s="92"/>
      <c r="S527" s="92"/>
      <c r="T527" s="93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187</v>
      </c>
      <c r="AU527" s="18" t="s">
        <v>85</v>
      </c>
    </row>
    <row r="528" s="2" customFormat="1">
      <c r="A528" s="39"/>
      <c r="B528" s="40"/>
      <c r="C528" s="41"/>
      <c r="D528" s="241" t="s">
        <v>391</v>
      </c>
      <c r="E528" s="41"/>
      <c r="F528" s="288" t="s">
        <v>392</v>
      </c>
      <c r="G528" s="41"/>
      <c r="H528" s="41"/>
      <c r="I528" s="243"/>
      <c r="J528" s="41"/>
      <c r="K528" s="41"/>
      <c r="L528" s="45"/>
      <c r="M528" s="244"/>
      <c r="N528" s="245"/>
      <c r="O528" s="92"/>
      <c r="P528" s="92"/>
      <c r="Q528" s="92"/>
      <c r="R528" s="92"/>
      <c r="S528" s="92"/>
      <c r="T528" s="93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391</v>
      </c>
      <c r="AU528" s="18" t="s">
        <v>85</v>
      </c>
    </row>
    <row r="529" s="13" customFormat="1">
      <c r="A529" s="13"/>
      <c r="B529" s="246"/>
      <c r="C529" s="247"/>
      <c r="D529" s="241" t="s">
        <v>189</v>
      </c>
      <c r="E529" s="248" t="s">
        <v>1</v>
      </c>
      <c r="F529" s="249" t="s">
        <v>393</v>
      </c>
      <c r="G529" s="247"/>
      <c r="H529" s="248" t="s">
        <v>1</v>
      </c>
      <c r="I529" s="250"/>
      <c r="J529" s="247"/>
      <c r="K529" s="247"/>
      <c r="L529" s="251"/>
      <c r="M529" s="252"/>
      <c r="N529" s="253"/>
      <c r="O529" s="253"/>
      <c r="P529" s="253"/>
      <c r="Q529" s="253"/>
      <c r="R529" s="253"/>
      <c r="S529" s="253"/>
      <c r="T529" s="25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5" t="s">
        <v>189</v>
      </c>
      <c r="AU529" s="255" t="s">
        <v>85</v>
      </c>
      <c r="AV529" s="13" t="s">
        <v>83</v>
      </c>
      <c r="AW529" s="13" t="s">
        <v>33</v>
      </c>
      <c r="AX529" s="13" t="s">
        <v>76</v>
      </c>
      <c r="AY529" s="255" t="s">
        <v>178</v>
      </c>
    </row>
    <row r="530" s="13" customFormat="1">
      <c r="A530" s="13"/>
      <c r="B530" s="246"/>
      <c r="C530" s="247"/>
      <c r="D530" s="241" t="s">
        <v>189</v>
      </c>
      <c r="E530" s="248" t="s">
        <v>1</v>
      </c>
      <c r="F530" s="249" t="s">
        <v>394</v>
      </c>
      <c r="G530" s="247"/>
      <c r="H530" s="248" t="s">
        <v>1</v>
      </c>
      <c r="I530" s="250"/>
      <c r="J530" s="247"/>
      <c r="K530" s="247"/>
      <c r="L530" s="251"/>
      <c r="M530" s="252"/>
      <c r="N530" s="253"/>
      <c r="O530" s="253"/>
      <c r="P530" s="253"/>
      <c r="Q530" s="253"/>
      <c r="R530" s="253"/>
      <c r="S530" s="253"/>
      <c r="T530" s="25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5" t="s">
        <v>189</v>
      </c>
      <c r="AU530" s="255" t="s">
        <v>85</v>
      </c>
      <c r="AV530" s="13" t="s">
        <v>83</v>
      </c>
      <c r="AW530" s="13" t="s">
        <v>33</v>
      </c>
      <c r="AX530" s="13" t="s">
        <v>76</v>
      </c>
      <c r="AY530" s="255" t="s">
        <v>178</v>
      </c>
    </row>
    <row r="531" s="13" customFormat="1">
      <c r="A531" s="13"/>
      <c r="B531" s="246"/>
      <c r="C531" s="247"/>
      <c r="D531" s="241" t="s">
        <v>189</v>
      </c>
      <c r="E531" s="248" t="s">
        <v>1</v>
      </c>
      <c r="F531" s="249" t="s">
        <v>395</v>
      </c>
      <c r="G531" s="247"/>
      <c r="H531" s="248" t="s">
        <v>1</v>
      </c>
      <c r="I531" s="250"/>
      <c r="J531" s="247"/>
      <c r="K531" s="247"/>
      <c r="L531" s="251"/>
      <c r="M531" s="252"/>
      <c r="N531" s="253"/>
      <c r="O531" s="253"/>
      <c r="P531" s="253"/>
      <c r="Q531" s="253"/>
      <c r="R531" s="253"/>
      <c r="S531" s="253"/>
      <c r="T531" s="25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5" t="s">
        <v>189</v>
      </c>
      <c r="AU531" s="255" t="s">
        <v>85</v>
      </c>
      <c r="AV531" s="13" t="s">
        <v>83</v>
      </c>
      <c r="AW531" s="13" t="s">
        <v>33</v>
      </c>
      <c r="AX531" s="13" t="s">
        <v>76</v>
      </c>
      <c r="AY531" s="255" t="s">
        <v>178</v>
      </c>
    </row>
    <row r="532" s="14" customFormat="1">
      <c r="A532" s="14"/>
      <c r="B532" s="256"/>
      <c r="C532" s="257"/>
      <c r="D532" s="241" t="s">
        <v>189</v>
      </c>
      <c r="E532" s="258" t="s">
        <v>1</v>
      </c>
      <c r="F532" s="259" t="s">
        <v>798</v>
      </c>
      <c r="G532" s="257"/>
      <c r="H532" s="260">
        <v>176.398</v>
      </c>
      <c r="I532" s="261"/>
      <c r="J532" s="257"/>
      <c r="K532" s="257"/>
      <c r="L532" s="262"/>
      <c r="M532" s="263"/>
      <c r="N532" s="264"/>
      <c r="O532" s="264"/>
      <c r="P532" s="264"/>
      <c r="Q532" s="264"/>
      <c r="R532" s="264"/>
      <c r="S532" s="264"/>
      <c r="T532" s="26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6" t="s">
        <v>189</v>
      </c>
      <c r="AU532" s="266" t="s">
        <v>85</v>
      </c>
      <c r="AV532" s="14" t="s">
        <v>85</v>
      </c>
      <c r="AW532" s="14" t="s">
        <v>33</v>
      </c>
      <c r="AX532" s="14" t="s">
        <v>76</v>
      </c>
      <c r="AY532" s="266" t="s">
        <v>178</v>
      </c>
    </row>
    <row r="533" s="15" customFormat="1">
      <c r="A533" s="15"/>
      <c r="B533" s="267"/>
      <c r="C533" s="268"/>
      <c r="D533" s="241" t="s">
        <v>189</v>
      </c>
      <c r="E533" s="269" t="s">
        <v>1</v>
      </c>
      <c r="F533" s="270" t="s">
        <v>193</v>
      </c>
      <c r="G533" s="268"/>
      <c r="H533" s="271">
        <v>176.398</v>
      </c>
      <c r="I533" s="272"/>
      <c r="J533" s="268"/>
      <c r="K533" s="268"/>
      <c r="L533" s="273"/>
      <c r="M533" s="274"/>
      <c r="N533" s="275"/>
      <c r="O533" s="275"/>
      <c r="P533" s="275"/>
      <c r="Q533" s="275"/>
      <c r="R533" s="275"/>
      <c r="S533" s="275"/>
      <c r="T533" s="276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77" t="s">
        <v>189</v>
      </c>
      <c r="AU533" s="277" t="s">
        <v>85</v>
      </c>
      <c r="AV533" s="15" t="s">
        <v>185</v>
      </c>
      <c r="AW533" s="15" t="s">
        <v>33</v>
      </c>
      <c r="AX533" s="15" t="s">
        <v>83</v>
      </c>
      <c r="AY533" s="277" t="s">
        <v>178</v>
      </c>
    </row>
    <row r="534" s="2" customFormat="1" ht="14.4" customHeight="1">
      <c r="A534" s="39"/>
      <c r="B534" s="40"/>
      <c r="C534" s="228" t="s">
        <v>799</v>
      </c>
      <c r="D534" s="228" t="s">
        <v>180</v>
      </c>
      <c r="E534" s="229" t="s">
        <v>398</v>
      </c>
      <c r="F534" s="230" t="s">
        <v>399</v>
      </c>
      <c r="G534" s="231" t="s">
        <v>268</v>
      </c>
      <c r="H534" s="232">
        <v>8814.6000000000004</v>
      </c>
      <c r="I534" s="233"/>
      <c r="J534" s="234">
        <f>ROUND(I534*H534,2)</f>
        <v>0</v>
      </c>
      <c r="K534" s="230" t="s">
        <v>184</v>
      </c>
      <c r="L534" s="45"/>
      <c r="M534" s="235" t="s">
        <v>1</v>
      </c>
      <c r="N534" s="236" t="s">
        <v>41</v>
      </c>
      <c r="O534" s="92"/>
      <c r="P534" s="237">
        <f>O534*H534</f>
        <v>0</v>
      </c>
      <c r="Q534" s="237">
        <v>0</v>
      </c>
      <c r="R534" s="237">
        <f>Q534*H534</f>
        <v>0</v>
      </c>
      <c r="S534" s="237">
        <v>0</v>
      </c>
      <c r="T534" s="238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9" t="s">
        <v>185</v>
      </c>
      <c r="AT534" s="239" t="s">
        <v>180</v>
      </c>
      <c r="AU534" s="239" t="s">
        <v>85</v>
      </c>
      <c r="AY534" s="18" t="s">
        <v>178</v>
      </c>
      <c r="BE534" s="240">
        <f>IF(N534="základní",J534,0)</f>
        <v>0</v>
      </c>
      <c r="BF534" s="240">
        <f>IF(N534="snížená",J534,0)</f>
        <v>0</v>
      </c>
      <c r="BG534" s="240">
        <f>IF(N534="zákl. přenesená",J534,0)</f>
        <v>0</v>
      </c>
      <c r="BH534" s="240">
        <f>IF(N534="sníž. přenesená",J534,0)</f>
        <v>0</v>
      </c>
      <c r="BI534" s="240">
        <f>IF(N534="nulová",J534,0)</f>
        <v>0</v>
      </c>
      <c r="BJ534" s="18" t="s">
        <v>83</v>
      </c>
      <c r="BK534" s="240">
        <f>ROUND(I534*H534,2)</f>
        <v>0</v>
      </c>
      <c r="BL534" s="18" t="s">
        <v>185</v>
      </c>
      <c r="BM534" s="239" t="s">
        <v>800</v>
      </c>
    </row>
    <row r="535" s="2" customFormat="1">
      <c r="A535" s="39"/>
      <c r="B535" s="40"/>
      <c r="C535" s="41"/>
      <c r="D535" s="241" t="s">
        <v>187</v>
      </c>
      <c r="E535" s="41"/>
      <c r="F535" s="242" t="s">
        <v>401</v>
      </c>
      <c r="G535" s="41"/>
      <c r="H535" s="41"/>
      <c r="I535" s="243"/>
      <c r="J535" s="41"/>
      <c r="K535" s="41"/>
      <c r="L535" s="45"/>
      <c r="M535" s="244"/>
      <c r="N535" s="245"/>
      <c r="O535" s="92"/>
      <c r="P535" s="92"/>
      <c r="Q535" s="92"/>
      <c r="R535" s="92"/>
      <c r="S535" s="92"/>
      <c r="T535" s="93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187</v>
      </c>
      <c r="AU535" s="18" t="s">
        <v>85</v>
      </c>
    </row>
    <row r="536" s="13" customFormat="1">
      <c r="A536" s="13"/>
      <c r="B536" s="246"/>
      <c r="C536" s="247"/>
      <c r="D536" s="241" t="s">
        <v>189</v>
      </c>
      <c r="E536" s="248" t="s">
        <v>1</v>
      </c>
      <c r="F536" s="249" t="s">
        <v>550</v>
      </c>
      <c r="G536" s="247"/>
      <c r="H536" s="248" t="s">
        <v>1</v>
      </c>
      <c r="I536" s="250"/>
      <c r="J536" s="247"/>
      <c r="K536" s="247"/>
      <c r="L536" s="251"/>
      <c r="M536" s="252"/>
      <c r="N536" s="253"/>
      <c r="O536" s="253"/>
      <c r="P536" s="253"/>
      <c r="Q536" s="253"/>
      <c r="R536" s="253"/>
      <c r="S536" s="253"/>
      <c r="T536" s="25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5" t="s">
        <v>189</v>
      </c>
      <c r="AU536" s="255" t="s">
        <v>85</v>
      </c>
      <c r="AV536" s="13" t="s">
        <v>83</v>
      </c>
      <c r="AW536" s="13" t="s">
        <v>33</v>
      </c>
      <c r="AX536" s="13" t="s">
        <v>76</v>
      </c>
      <c r="AY536" s="255" t="s">
        <v>178</v>
      </c>
    </row>
    <row r="537" s="14" customFormat="1">
      <c r="A537" s="14"/>
      <c r="B537" s="256"/>
      <c r="C537" s="257"/>
      <c r="D537" s="241" t="s">
        <v>189</v>
      </c>
      <c r="E537" s="258" t="s">
        <v>1</v>
      </c>
      <c r="F537" s="259" t="s">
        <v>801</v>
      </c>
      <c r="G537" s="257"/>
      <c r="H537" s="260">
        <v>8814.6000000000004</v>
      </c>
      <c r="I537" s="261"/>
      <c r="J537" s="257"/>
      <c r="K537" s="257"/>
      <c r="L537" s="262"/>
      <c r="M537" s="263"/>
      <c r="N537" s="264"/>
      <c r="O537" s="264"/>
      <c r="P537" s="264"/>
      <c r="Q537" s="264"/>
      <c r="R537" s="264"/>
      <c r="S537" s="264"/>
      <c r="T537" s="265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6" t="s">
        <v>189</v>
      </c>
      <c r="AU537" s="266" t="s">
        <v>85</v>
      </c>
      <c r="AV537" s="14" t="s">
        <v>85</v>
      </c>
      <c r="AW537" s="14" t="s">
        <v>33</v>
      </c>
      <c r="AX537" s="14" t="s">
        <v>76</v>
      </c>
      <c r="AY537" s="266" t="s">
        <v>178</v>
      </c>
    </row>
    <row r="538" s="15" customFormat="1">
      <c r="A538" s="15"/>
      <c r="B538" s="267"/>
      <c r="C538" s="268"/>
      <c r="D538" s="241" t="s">
        <v>189</v>
      </c>
      <c r="E538" s="269" t="s">
        <v>1</v>
      </c>
      <c r="F538" s="270" t="s">
        <v>193</v>
      </c>
      <c r="G538" s="268"/>
      <c r="H538" s="271">
        <v>8814.6000000000004</v>
      </c>
      <c r="I538" s="272"/>
      <c r="J538" s="268"/>
      <c r="K538" s="268"/>
      <c r="L538" s="273"/>
      <c r="M538" s="274"/>
      <c r="N538" s="275"/>
      <c r="O538" s="275"/>
      <c r="P538" s="275"/>
      <c r="Q538" s="275"/>
      <c r="R538" s="275"/>
      <c r="S538" s="275"/>
      <c r="T538" s="276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77" t="s">
        <v>189</v>
      </c>
      <c r="AU538" s="277" t="s">
        <v>85</v>
      </c>
      <c r="AV538" s="15" t="s">
        <v>185</v>
      </c>
      <c r="AW538" s="15" t="s">
        <v>33</v>
      </c>
      <c r="AX538" s="15" t="s">
        <v>83</v>
      </c>
      <c r="AY538" s="277" t="s">
        <v>178</v>
      </c>
    </row>
    <row r="539" s="2" customFormat="1">
      <c r="A539" s="39"/>
      <c r="B539" s="40"/>
      <c r="C539" s="228" t="s">
        <v>802</v>
      </c>
      <c r="D539" s="228" t="s">
        <v>180</v>
      </c>
      <c r="E539" s="229" t="s">
        <v>405</v>
      </c>
      <c r="F539" s="230" t="s">
        <v>406</v>
      </c>
      <c r="G539" s="231" t="s">
        <v>268</v>
      </c>
      <c r="H539" s="232">
        <v>8105.5200000000004</v>
      </c>
      <c r="I539" s="233"/>
      <c r="J539" s="234">
        <f>ROUND(I539*H539,2)</f>
        <v>0</v>
      </c>
      <c r="K539" s="230" t="s">
        <v>184</v>
      </c>
      <c r="L539" s="45"/>
      <c r="M539" s="235" t="s">
        <v>1</v>
      </c>
      <c r="N539" s="236" t="s">
        <v>41</v>
      </c>
      <c r="O539" s="92"/>
      <c r="P539" s="237">
        <f>O539*H539</f>
        <v>0</v>
      </c>
      <c r="Q539" s="237">
        <v>0</v>
      </c>
      <c r="R539" s="237">
        <f>Q539*H539</f>
        <v>0</v>
      </c>
      <c r="S539" s="237">
        <v>0</v>
      </c>
      <c r="T539" s="238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39" t="s">
        <v>185</v>
      </c>
      <c r="AT539" s="239" t="s">
        <v>180</v>
      </c>
      <c r="AU539" s="239" t="s">
        <v>85</v>
      </c>
      <c r="AY539" s="18" t="s">
        <v>178</v>
      </c>
      <c r="BE539" s="240">
        <f>IF(N539="základní",J539,0)</f>
        <v>0</v>
      </c>
      <c r="BF539" s="240">
        <f>IF(N539="snížená",J539,0)</f>
        <v>0</v>
      </c>
      <c r="BG539" s="240">
        <f>IF(N539="zákl. přenesená",J539,0)</f>
        <v>0</v>
      </c>
      <c r="BH539" s="240">
        <f>IF(N539="sníž. přenesená",J539,0)</f>
        <v>0</v>
      </c>
      <c r="BI539" s="240">
        <f>IF(N539="nulová",J539,0)</f>
        <v>0</v>
      </c>
      <c r="BJ539" s="18" t="s">
        <v>83</v>
      </c>
      <c r="BK539" s="240">
        <f>ROUND(I539*H539,2)</f>
        <v>0</v>
      </c>
      <c r="BL539" s="18" t="s">
        <v>185</v>
      </c>
      <c r="BM539" s="239" t="s">
        <v>803</v>
      </c>
    </row>
    <row r="540" s="2" customFormat="1">
      <c r="A540" s="39"/>
      <c r="B540" s="40"/>
      <c r="C540" s="41"/>
      <c r="D540" s="241" t="s">
        <v>187</v>
      </c>
      <c r="E540" s="41"/>
      <c r="F540" s="242" t="s">
        <v>408</v>
      </c>
      <c r="G540" s="41"/>
      <c r="H540" s="41"/>
      <c r="I540" s="243"/>
      <c r="J540" s="41"/>
      <c r="K540" s="41"/>
      <c r="L540" s="45"/>
      <c r="M540" s="244"/>
      <c r="N540" s="245"/>
      <c r="O540" s="92"/>
      <c r="P540" s="92"/>
      <c r="Q540" s="92"/>
      <c r="R540" s="92"/>
      <c r="S540" s="92"/>
      <c r="T540" s="93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187</v>
      </c>
      <c r="AU540" s="18" t="s">
        <v>85</v>
      </c>
    </row>
    <row r="541" s="13" customFormat="1">
      <c r="A541" s="13"/>
      <c r="B541" s="246"/>
      <c r="C541" s="247"/>
      <c r="D541" s="241" t="s">
        <v>189</v>
      </c>
      <c r="E541" s="248" t="s">
        <v>1</v>
      </c>
      <c r="F541" s="249" t="s">
        <v>804</v>
      </c>
      <c r="G541" s="247"/>
      <c r="H541" s="248" t="s">
        <v>1</v>
      </c>
      <c r="I541" s="250"/>
      <c r="J541" s="247"/>
      <c r="K541" s="247"/>
      <c r="L541" s="251"/>
      <c r="M541" s="252"/>
      <c r="N541" s="253"/>
      <c r="O541" s="253"/>
      <c r="P541" s="253"/>
      <c r="Q541" s="253"/>
      <c r="R541" s="253"/>
      <c r="S541" s="253"/>
      <c r="T541" s="25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5" t="s">
        <v>189</v>
      </c>
      <c r="AU541" s="255" t="s">
        <v>85</v>
      </c>
      <c r="AV541" s="13" t="s">
        <v>83</v>
      </c>
      <c r="AW541" s="13" t="s">
        <v>33</v>
      </c>
      <c r="AX541" s="13" t="s">
        <v>76</v>
      </c>
      <c r="AY541" s="255" t="s">
        <v>178</v>
      </c>
    </row>
    <row r="542" s="14" customFormat="1">
      <c r="A542" s="14"/>
      <c r="B542" s="256"/>
      <c r="C542" s="257"/>
      <c r="D542" s="241" t="s">
        <v>189</v>
      </c>
      <c r="E542" s="258" t="s">
        <v>1</v>
      </c>
      <c r="F542" s="259" t="s">
        <v>805</v>
      </c>
      <c r="G542" s="257"/>
      <c r="H542" s="260">
        <v>8105.5200000000004</v>
      </c>
      <c r="I542" s="261"/>
      <c r="J542" s="257"/>
      <c r="K542" s="257"/>
      <c r="L542" s="262"/>
      <c r="M542" s="263"/>
      <c r="N542" s="264"/>
      <c r="O542" s="264"/>
      <c r="P542" s="264"/>
      <c r="Q542" s="264"/>
      <c r="R542" s="264"/>
      <c r="S542" s="264"/>
      <c r="T542" s="26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6" t="s">
        <v>189</v>
      </c>
      <c r="AU542" s="266" t="s">
        <v>85</v>
      </c>
      <c r="AV542" s="14" t="s">
        <v>85</v>
      </c>
      <c r="AW542" s="14" t="s">
        <v>33</v>
      </c>
      <c r="AX542" s="14" t="s">
        <v>76</v>
      </c>
      <c r="AY542" s="266" t="s">
        <v>178</v>
      </c>
    </row>
    <row r="543" s="15" customFormat="1">
      <c r="A543" s="15"/>
      <c r="B543" s="267"/>
      <c r="C543" s="268"/>
      <c r="D543" s="241" t="s">
        <v>189</v>
      </c>
      <c r="E543" s="269" t="s">
        <v>1</v>
      </c>
      <c r="F543" s="270" t="s">
        <v>193</v>
      </c>
      <c r="G543" s="268"/>
      <c r="H543" s="271">
        <v>8105.5200000000004</v>
      </c>
      <c r="I543" s="272"/>
      <c r="J543" s="268"/>
      <c r="K543" s="268"/>
      <c r="L543" s="273"/>
      <c r="M543" s="274"/>
      <c r="N543" s="275"/>
      <c r="O543" s="275"/>
      <c r="P543" s="275"/>
      <c r="Q543" s="275"/>
      <c r="R543" s="275"/>
      <c r="S543" s="275"/>
      <c r="T543" s="276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77" t="s">
        <v>189</v>
      </c>
      <c r="AU543" s="277" t="s">
        <v>85</v>
      </c>
      <c r="AV543" s="15" t="s">
        <v>185</v>
      </c>
      <c r="AW543" s="15" t="s">
        <v>33</v>
      </c>
      <c r="AX543" s="15" t="s">
        <v>83</v>
      </c>
      <c r="AY543" s="277" t="s">
        <v>178</v>
      </c>
    </row>
    <row r="544" s="2" customFormat="1" ht="14.4" customHeight="1">
      <c r="A544" s="39"/>
      <c r="B544" s="40"/>
      <c r="C544" s="228" t="s">
        <v>806</v>
      </c>
      <c r="D544" s="228" t="s">
        <v>180</v>
      </c>
      <c r="E544" s="229" t="s">
        <v>414</v>
      </c>
      <c r="F544" s="230" t="s">
        <v>415</v>
      </c>
      <c r="G544" s="231" t="s">
        <v>183</v>
      </c>
      <c r="H544" s="232">
        <v>522.53999999999996</v>
      </c>
      <c r="I544" s="233"/>
      <c r="J544" s="234">
        <f>ROUND(I544*H544,2)</f>
        <v>0</v>
      </c>
      <c r="K544" s="230" t="s">
        <v>1</v>
      </c>
      <c r="L544" s="45"/>
      <c r="M544" s="235" t="s">
        <v>1</v>
      </c>
      <c r="N544" s="236" t="s">
        <v>41</v>
      </c>
      <c r="O544" s="92"/>
      <c r="P544" s="237">
        <f>O544*H544</f>
        <v>0</v>
      </c>
      <c r="Q544" s="237">
        <v>0.18776000000000001</v>
      </c>
      <c r="R544" s="237">
        <f>Q544*H544</f>
        <v>98.112110399999992</v>
      </c>
      <c r="S544" s="237">
        <v>0</v>
      </c>
      <c r="T544" s="238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9" t="s">
        <v>185</v>
      </c>
      <c r="AT544" s="239" t="s">
        <v>180</v>
      </c>
      <c r="AU544" s="239" t="s">
        <v>85</v>
      </c>
      <c r="AY544" s="18" t="s">
        <v>178</v>
      </c>
      <c r="BE544" s="240">
        <f>IF(N544="základní",J544,0)</f>
        <v>0</v>
      </c>
      <c r="BF544" s="240">
        <f>IF(N544="snížená",J544,0)</f>
        <v>0</v>
      </c>
      <c r="BG544" s="240">
        <f>IF(N544="zákl. přenesená",J544,0)</f>
        <v>0</v>
      </c>
      <c r="BH544" s="240">
        <f>IF(N544="sníž. přenesená",J544,0)</f>
        <v>0</v>
      </c>
      <c r="BI544" s="240">
        <f>IF(N544="nulová",J544,0)</f>
        <v>0</v>
      </c>
      <c r="BJ544" s="18" t="s">
        <v>83</v>
      </c>
      <c r="BK544" s="240">
        <f>ROUND(I544*H544,2)</f>
        <v>0</v>
      </c>
      <c r="BL544" s="18" t="s">
        <v>185</v>
      </c>
      <c r="BM544" s="239" t="s">
        <v>807</v>
      </c>
    </row>
    <row r="545" s="2" customFormat="1">
      <c r="A545" s="39"/>
      <c r="B545" s="40"/>
      <c r="C545" s="41"/>
      <c r="D545" s="241" t="s">
        <v>187</v>
      </c>
      <c r="E545" s="41"/>
      <c r="F545" s="242" t="s">
        <v>417</v>
      </c>
      <c r="G545" s="41"/>
      <c r="H545" s="41"/>
      <c r="I545" s="243"/>
      <c r="J545" s="41"/>
      <c r="K545" s="41"/>
      <c r="L545" s="45"/>
      <c r="M545" s="244"/>
      <c r="N545" s="245"/>
      <c r="O545" s="92"/>
      <c r="P545" s="92"/>
      <c r="Q545" s="92"/>
      <c r="R545" s="92"/>
      <c r="S545" s="92"/>
      <c r="T545" s="93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187</v>
      </c>
      <c r="AU545" s="18" t="s">
        <v>85</v>
      </c>
    </row>
    <row r="546" s="13" customFormat="1">
      <c r="A546" s="13"/>
      <c r="B546" s="246"/>
      <c r="C546" s="247"/>
      <c r="D546" s="241" t="s">
        <v>189</v>
      </c>
      <c r="E546" s="248" t="s">
        <v>1</v>
      </c>
      <c r="F546" s="249" t="s">
        <v>512</v>
      </c>
      <c r="G546" s="247"/>
      <c r="H546" s="248" t="s">
        <v>1</v>
      </c>
      <c r="I546" s="250"/>
      <c r="J546" s="247"/>
      <c r="K546" s="247"/>
      <c r="L546" s="251"/>
      <c r="M546" s="252"/>
      <c r="N546" s="253"/>
      <c r="O546" s="253"/>
      <c r="P546" s="253"/>
      <c r="Q546" s="253"/>
      <c r="R546" s="253"/>
      <c r="S546" s="253"/>
      <c r="T546" s="25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5" t="s">
        <v>189</v>
      </c>
      <c r="AU546" s="255" t="s">
        <v>85</v>
      </c>
      <c r="AV546" s="13" t="s">
        <v>83</v>
      </c>
      <c r="AW546" s="13" t="s">
        <v>33</v>
      </c>
      <c r="AX546" s="13" t="s">
        <v>76</v>
      </c>
      <c r="AY546" s="255" t="s">
        <v>178</v>
      </c>
    </row>
    <row r="547" s="13" customFormat="1">
      <c r="A547" s="13"/>
      <c r="B547" s="246"/>
      <c r="C547" s="247"/>
      <c r="D547" s="241" t="s">
        <v>189</v>
      </c>
      <c r="E547" s="248" t="s">
        <v>1</v>
      </c>
      <c r="F547" s="249" t="s">
        <v>418</v>
      </c>
      <c r="G547" s="247"/>
      <c r="H547" s="248" t="s">
        <v>1</v>
      </c>
      <c r="I547" s="250"/>
      <c r="J547" s="247"/>
      <c r="K547" s="247"/>
      <c r="L547" s="251"/>
      <c r="M547" s="252"/>
      <c r="N547" s="253"/>
      <c r="O547" s="253"/>
      <c r="P547" s="253"/>
      <c r="Q547" s="253"/>
      <c r="R547" s="253"/>
      <c r="S547" s="253"/>
      <c r="T547" s="25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5" t="s">
        <v>189</v>
      </c>
      <c r="AU547" s="255" t="s">
        <v>85</v>
      </c>
      <c r="AV547" s="13" t="s">
        <v>83</v>
      </c>
      <c r="AW547" s="13" t="s">
        <v>33</v>
      </c>
      <c r="AX547" s="13" t="s">
        <v>76</v>
      </c>
      <c r="AY547" s="255" t="s">
        <v>178</v>
      </c>
    </row>
    <row r="548" s="14" customFormat="1">
      <c r="A548" s="14"/>
      <c r="B548" s="256"/>
      <c r="C548" s="257"/>
      <c r="D548" s="241" t="s">
        <v>189</v>
      </c>
      <c r="E548" s="258" t="s">
        <v>1</v>
      </c>
      <c r="F548" s="259" t="s">
        <v>808</v>
      </c>
      <c r="G548" s="257"/>
      <c r="H548" s="260">
        <v>522.53999999999996</v>
      </c>
      <c r="I548" s="261"/>
      <c r="J548" s="257"/>
      <c r="K548" s="257"/>
      <c r="L548" s="262"/>
      <c r="M548" s="263"/>
      <c r="N548" s="264"/>
      <c r="O548" s="264"/>
      <c r="P548" s="264"/>
      <c r="Q548" s="264"/>
      <c r="R548" s="264"/>
      <c r="S548" s="264"/>
      <c r="T548" s="26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6" t="s">
        <v>189</v>
      </c>
      <c r="AU548" s="266" t="s">
        <v>85</v>
      </c>
      <c r="AV548" s="14" t="s">
        <v>85</v>
      </c>
      <c r="AW548" s="14" t="s">
        <v>33</v>
      </c>
      <c r="AX548" s="14" t="s">
        <v>76</v>
      </c>
      <c r="AY548" s="266" t="s">
        <v>178</v>
      </c>
    </row>
    <row r="549" s="15" customFormat="1">
      <c r="A549" s="15"/>
      <c r="B549" s="267"/>
      <c r="C549" s="268"/>
      <c r="D549" s="241" t="s">
        <v>189</v>
      </c>
      <c r="E549" s="269" t="s">
        <v>1</v>
      </c>
      <c r="F549" s="270" t="s">
        <v>193</v>
      </c>
      <c r="G549" s="268"/>
      <c r="H549" s="271">
        <v>522.53999999999996</v>
      </c>
      <c r="I549" s="272"/>
      <c r="J549" s="268"/>
      <c r="K549" s="268"/>
      <c r="L549" s="273"/>
      <c r="M549" s="274"/>
      <c r="N549" s="275"/>
      <c r="O549" s="275"/>
      <c r="P549" s="275"/>
      <c r="Q549" s="275"/>
      <c r="R549" s="275"/>
      <c r="S549" s="275"/>
      <c r="T549" s="276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77" t="s">
        <v>189</v>
      </c>
      <c r="AU549" s="277" t="s">
        <v>85</v>
      </c>
      <c r="AV549" s="15" t="s">
        <v>185</v>
      </c>
      <c r="AW549" s="15" t="s">
        <v>33</v>
      </c>
      <c r="AX549" s="15" t="s">
        <v>83</v>
      </c>
      <c r="AY549" s="277" t="s">
        <v>178</v>
      </c>
    </row>
    <row r="550" s="2" customFormat="1" ht="14.4" customHeight="1">
      <c r="A550" s="39"/>
      <c r="B550" s="40"/>
      <c r="C550" s="228" t="s">
        <v>809</v>
      </c>
      <c r="D550" s="228" t="s">
        <v>180</v>
      </c>
      <c r="E550" s="229" t="s">
        <v>421</v>
      </c>
      <c r="F550" s="230" t="s">
        <v>422</v>
      </c>
      <c r="G550" s="231" t="s">
        <v>183</v>
      </c>
      <c r="H550" s="232">
        <v>2938.9699999999998</v>
      </c>
      <c r="I550" s="233"/>
      <c r="J550" s="234">
        <f>ROUND(I550*H550,2)</f>
        <v>0</v>
      </c>
      <c r="K550" s="230" t="s">
        <v>1</v>
      </c>
      <c r="L550" s="45"/>
      <c r="M550" s="235" t="s">
        <v>1</v>
      </c>
      <c r="N550" s="236" t="s">
        <v>41</v>
      </c>
      <c r="O550" s="92"/>
      <c r="P550" s="237">
        <f>O550*H550</f>
        <v>0</v>
      </c>
      <c r="Q550" s="237">
        <v>0.18776000000000001</v>
      </c>
      <c r="R550" s="237">
        <f>Q550*H550</f>
        <v>551.82100719999994</v>
      </c>
      <c r="S550" s="237">
        <v>0</v>
      </c>
      <c r="T550" s="238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9" t="s">
        <v>185</v>
      </c>
      <c r="AT550" s="239" t="s">
        <v>180</v>
      </c>
      <c r="AU550" s="239" t="s">
        <v>85</v>
      </c>
      <c r="AY550" s="18" t="s">
        <v>178</v>
      </c>
      <c r="BE550" s="240">
        <f>IF(N550="základní",J550,0)</f>
        <v>0</v>
      </c>
      <c r="BF550" s="240">
        <f>IF(N550="snížená",J550,0)</f>
        <v>0</v>
      </c>
      <c r="BG550" s="240">
        <f>IF(N550="zákl. přenesená",J550,0)</f>
        <v>0</v>
      </c>
      <c r="BH550" s="240">
        <f>IF(N550="sníž. přenesená",J550,0)</f>
        <v>0</v>
      </c>
      <c r="BI550" s="240">
        <f>IF(N550="nulová",J550,0)</f>
        <v>0</v>
      </c>
      <c r="BJ550" s="18" t="s">
        <v>83</v>
      </c>
      <c r="BK550" s="240">
        <f>ROUND(I550*H550,2)</f>
        <v>0</v>
      </c>
      <c r="BL550" s="18" t="s">
        <v>185</v>
      </c>
      <c r="BM550" s="239" t="s">
        <v>810</v>
      </c>
    </row>
    <row r="551" s="2" customFormat="1">
      <c r="A551" s="39"/>
      <c r="B551" s="40"/>
      <c r="C551" s="41"/>
      <c r="D551" s="241" t="s">
        <v>187</v>
      </c>
      <c r="E551" s="41"/>
      <c r="F551" s="242" t="s">
        <v>424</v>
      </c>
      <c r="G551" s="41"/>
      <c r="H551" s="41"/>
      <c r="I551" s="243"/>
      <c r="J551" s="41"/>
      <c r="K551" s="41"/>
      <c r="L551" s="45"/>
      <c r="M551" s="244"/>
      <c r="N551" s="245"/>
      <c r="O551" s="92"/>
      <c r="P551" s="92"/>
      <c r="Q551" s="92"/>
      <c r="R551" s="92"/>
      <c r="S551" s="92"/>
      <c r="T551" s="93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187</v>
      </c>
      <c r="AU551" s="18" t="s">
        <v>85</v>
      </c>
    </row>
    <row r="552" s="13" customFormat="1">
      <c r="A552" s="13"/>
      <c r="B552" s="246"/>
      <c r="C552" s="247"/>
      <c r="D552" s="241" t="s">
        <v>189</v>
      </c>
      <c r="E552" s="248" t="s">
        <v>1</v>
      </c>
      <c r="F552" s="249" t="s">
        <v>512</v>
      </c>
      <c r="G552" s="247"/>
      <c r="H552" s="248" t="s">
        <v>1</v>
      </c>
      <c r="I552" s="250"/>
      <c r="J552" s="247"/>
      <c r="K552" s="247"/>
      <c r="L552" s="251"/>
      <c r="M552" s="252"/>
      <c r="N552" s="253"/>
      <c r="O552" s="253"/>
      <c r="P552" s="253"/>
      <c r="Q552" s="253"/>
      <c r="R552" s="253"/>
      <c r="S552" s="253"/>
      <c r="T552" s="25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5" t="s">
        <v>189</v>
      </c>
      <c r="AU552" s="255" t="s">
        <v>85</v>
      </c>
      <c r="AV552" s="13" t="s">
        <v>83</v>
      </c>
      <c r="AW552" s="13" t="s">
        <v>33</v>
      </c>
      <c r="AX552" s="13" t="s">
        <v>76</v>
      </c>
      <c r="AY552" s="255" t="s">
        <v>178</v>
      </c>
    </row>
    <row r="553" s="13" customFormat="1">
      <c r="A553" s="13"/>
      <c r="B553" s="246"/>
      <c r="C553" s="247"/>
      <c r="D553" s="241" t="s">
        <v>189</v>
      </c>
      <c r="E553" s="248" t="s">
        <v>1</v>
      </c>
      <c r="F553" s="249" t="s">
        <v>425</v>
      </c>
      <c r="G553" s="247"/>
      <c r="H553" s="248" t="s">
        <v>1</v>
      </c>
      <c r="I553" s="250"/>
      <c r="J553" s="247"/>
      <c r="K553" s="247"/>
      <c r="L553" s="251"/>
      <c r="M553" s="252"/>
      <c r="N553" s="253"/>
      <c r="O553" s="253"/>
      <c r="P553" s="253"/>
      <c r="Q553" s="253"/>
      <c r="R553" s="253"/>
      <c r="S553" s="253"/>
      <c r="T553" s="25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5" t="s">
        <v>189</v>
      </c>
      <c r="AU553" s="255" t="s">
        <v>85</v>
      </c>
      <c r="AV553" s="13" t="s">
        <v>83</v>
      </c>
      <c r="AW553" s="13" t="s">
        <v>33</v>
      </c>
      <c r="AX553" s="13" t="s">
        <v>76</v>
      </c>
      <c r="AY553" s="255" t="s">
        <v>178</v>
      </c>
    </row>
    <row r="554" s="14" customFormat="1">
      <c r="A554" s="14"/>
      <c r="B554" s="256"/>
      <c r="C554" s="257"/>
      <c r="D554" s="241" t="s">
        <v>189</v>
      </c>
      <c r="E554" s="258" t="s">
        <v>1</v>
      </c>
      <c r="F554" s="259" t="s">
        <v>811</v>
      </c>
      <c r="G554" s="257"/>
      <c r="H554" s="260">
        <v>2938.9699999999998</v>
      </c>
      <c r="I554" s="261"/>
      <c r="J554" s="257"/>
      <c r="K554" s="257"/>
      <c r="L554" s="262"/>
      <c r="M554" s="263"/>
      <c r="N554" s="264"/>
      <c r="O554" s="264"/>
      <c r="P554" s="264"/>
      <c r="Q554" s="264"/>
      <c r="R554" s="264"/>
      <c r="S554" s="264"/>
      <c r="T554" s="265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6" t="s">
        <v>189</v>
      </c>
      <c r="AU554" s="266" t="s">
        <v>85</v>
      </c>
      <c r="AV554" s="14" t="s">
        <v>85</v>
      </c>
      <c r="AW554" s="14" t="s">
        <v>33</v>
      </c>
      <c r="AX554" s="14" t="s">
        <v>76</v>
      </c>
      <c r="AY554" s="266" t="s">
        <v>178</v>
      </c>
    </row>
    <row r="555" s="15" customFormat="1">
      <c r="A555" s="15"/>
      <c r="B555" s="267"/>
      <c r="C555" s="268"/>
      <c r="D555" s="241" t="s">
        <v>189</v>
      </c>
      <c r="E555" s="269" t="s">
        <v>1</v>
      </c>
      <c r="F555" s="270" t="s">
        <v>193</v>
      </c>
      <c r="G555" s="268"/>
      <c r="H555" s="271">
        <v>2938.9699999999998</v>
      </c>
      <c r="I555" s="272"/>
      <c r="J555" s="268"/>
      <c r="K555" s="268"/>
      <c r="L555" s="273"/>
      <c r="M555" s="274"/>
      <c r="N555" s="275"/>
      <c r="O555" s="275"/>
      <c r="P555" s="275"/>
      <c r="Q555" s="275"/>
      <c r="R555" s="275"/>
      <c r="S555" s="275"/>
      <c r="T555" s="276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77" t="s">
        <v>189</v>
      </c>
      <c r="AU555" s="277" t="s">
        <v>85</v>
      </c>
      <c r="AV555" s="15" t="s">
        <v>185</v>
      </c>
      <c r="AW555" s="15" t="s">
        <v>33</v>
      </c>
      <c r="AX555" s="15" t="s">
        <v>83</v>
      </c>
      <c r="AY555" s="277" t="s">
        <v>178</v>
      </c>
    </row>
    <row r="556" s="2" customFormat="1">
      <c r="A556" s="39"/>
      <c r="B556" s="40"/>
      <c r="C556" s="228" t="s">
        <v>812</v>
      </c>
      <c r="D556" s="228" t="s">
        <v>180</v>
      </c>
      <c r="E556" s="229" t="s">
        <v>428</v>
      </c>
      <c r="F556" s="230" t="s">
        <v>429</v>
      </c>
      <c r="G556" s="231" t="s">
        <v>299</v>
      </c>
      <c r="H556" s="232">
        <v>102</v>
      </c>
      <c r="I556" s="233"/>
      <c r="J556" s="234">
        <f>ROUND(I556*H556,2)</f>
        <v>0</v>
      </c>
      <c r="K556" s="230" t="s">
        <v>1</v>
      </c>
      <c r="L556" s="45"/>
      <c r="M556" s="235" t="s">
        <v>1</v>
      </c>
      <c r="N556" s="236" t="s">
        <v>41</v>
      </c>
      <c r="O556" s="92"/>
      <c r="P556" s="237">
        <f>O556*H556</f>
        <v>0</v>
      </c>
      <c r="Q556" s="237">
        <v>0.056500000000000002</v>
      </c>
      <c r="R556" s="237">
        <f>Q556*H556</f>
        <v>5.7629999999999999</v>
      </c>
      <c r="S556" s="237">
        <v>0</v>
      </c>
      <c r="T556" s="238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39" t="s">
        <v>185</v>
      </c>
      <c r="AT556" s="239" t="s">
        <v>180</v>
      </c>
      <c r="AU556" s="239" t="s">
        <v>85</v>
      </c>
      <c r="AY556" s="18" t="s">
        <v>178</v>
      </c>
      <c r="BE556" s="240">
        <f>IF(N556="základní",J556,0)</f>
        <v>0</v>
      </c>
      <c r="BF556" s="240">
        <f>IF(N556="snížená",J556,0)</f>
        <v>0</v>
      </c>
      <c r="BG556" s="240">
        <f>IF(N556="zákl. přenesená",J556,0)</f>
        <v>0</v>
      </c>
      <c r="BH556" s="240">
        <f>IF(N556="sníž. přenesená",J556,0)</f>
        <v>0</v>
      </c>
      <c r="BI556" s="240">
        <f>IF(N556="nulová",J556,0)</f>
        <v>0</v>
      </c>
      <c r="BJ556" s="18" t="s">
        <v>83</v>
      </c>
      <c r="BK556" s="240">
        <f>ROUND(I556*H556,2)</f>
        <v>0</v>
      </c>
      <c r="BL556" s="18" t="s">
        <v>185</v>
      </c>
      <c r="BM556" s="239" t="s">
        <v>813</v>
      </c>
    </row>
    <row r="557" s="2" customFormat="1">
      <c r="A557" s="39"/>
      <c r="B557" s="40"/>
      <c r="C557" s="41"/>
      <c r="D557" s="241" t="s">
        <v>187</v>
      </c>
      <c r="E557" s="41"/>
      <c r="F557" s="242" t="s">
        <v>429</v>
      </c>
      <c r="G557" s="41"/>
      <c r="H557" s="41"/>
      <c r="I557" s="243"/>
      <c r="J557" s="41"/>
      <c r="K557" s="41"/>
      <c r="L557" s="45"/>
      <c r="M557" s="244"/>
      <c r="N557" s="245"/>
      <c r="O557" s="92"/>
      <c r="P557" s="92"/>
      <c r="Q557" s="92"/>
      <c r="R557" s="92"/>
      <c r="S557" s="92"/>
      <c r="T557" s="93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187</v>
      </c>
      <c r="AU557" s="18" t="s">
        <v>85</v>
      </c>
    </row>
    <row r="558" s="2" customFormat="1">
      <c r="A558" s="39"/>
      <c r="B558" s="40"/>
      <c r="C558" s="41"/>
      <c r="D558" s="241" t="s">
        <v>391</v>
      </c>
      <c r="E558" s="41"/>
      <c r="F558" s="288" t="s">
        <v>431</v>
      </c>
      <c r="G558" s="41"/>
      <c r="H558" s="41"/>
      <c r="I558" s="243"/>
      <c r="J558" s="41"/>
      <c r="K558" s="41"/>
      <c r="L558" s="45"/>
      <c r="M558" s="244"/>
      <c r="N558" s="245"/>
      <c r="O558" s="92"/>
      <c r="P558" s="92"/>
      <c r="Q558" s="92"/>
      <c r="R558" s="92"/>
      <c r="S558" s="92"/>
      <c r="T558" s="93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391</v>
      </c>
      <c r="AU558" s="18" t="s">
        <v>85</v>
      </c>
    </row>
    <row r="559" s="13" customFormat="1">
      <c r="A559" s="13"/>
      <c r="B559" s="246"/>
      <c r="C559" s="247"/>
      <c r="D559" s="241" t="s">
        <v>189</v>
      </c>
      <c r="E559" s="248" t="s">
        <v>1</v>
      </c>
      <c r="F559" s="249" t="s">
        <v>814</v>
      </c>
      <c r="G559" s="247"/>
      <c r="H559" s="248" t="s">
        <v>1</v>
      </c>
      <c r="I559" s="250"/>
      <c r="J559" s="247"/>
      <c r="K559" s="247"/>
      <c r="L559" s="251"/>
      <c r="M559" s="252"/>
      <c r="N559" s="253"/>
      <c r="O559" s="253"/>
      <c r="P559" s="253"/>
      <c r="Q559" s="253"/>
      <c r="R559" s="253"/>
      <c r="S559" s="253"/>
      <c r="T559" s="25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5" t="s">
        <v>189</v>
      </c>
      <c r="AU559" s="255" t="s">
        <v>85</v>
      </c>
      <c r="AV559" s="13" t="s">
        <v>83</v>
      </c>
      <c r="AW559" s="13" t="s">
        <v>33</v>
      </c>
      <c r="AX559" s="13" t="s">
        <v>76</v>
      </c>
      <c r="AY559" s="255" t="s">
        <v>178</v>
      </c>
    </row>
    <row r="560" s="14" customFormat="1">
      <c r="A560" s="14"/>
      <c r="B560" s="256"/>
      <c r="C560" s="257"/>
      <c r="D560" s="241" t="s">
        <v>189</v>
      </c>
      <c r="E560" s="258" t="s">
        <v>1</v>
      </c>
      <c r="F560" s="259" t="s">
        <v>815</v>
      </c>
      <c r="G560" s="257"/>
      <c r="H560" s="260">
        <v>102</v>
      </c>
      <c r="I560" s="261"/>
      <c r="J560" s="257"/>
      <c r="K560" s="257"/>
      <c r="L560" s="262"/>
      <c r="M560" s="263"/>
      <c r="N560" s="264"/>
      <c r="O560" s="264"/>
      <c r="P560" s="264"/>
      <c r="Q560" s="264"/>
      <c r="R560" s="264"/>
      <c r="S560" s="264"/>
      <c r="T560" s="26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6" t="s">
        <v>189</v>
      </c>
      <c r="AU560" s="266" t="s">
        <v>85</v>
      </c>
      <c r="AV560" s="14" t="s">
        <v>85</v>
      </c>
      <c r="AW560" s="14" t="s">
        <v>33</v>
      </c>
      <c r="AX560" s="14" t="s">
        <v>76</v>
      </c>
      <c r="AY560" s="266" t="s">
        <v>178</v>
      </c>
    </row>
    <row r="561" s="15" customFormat="1">
      <c r="A561" s="15"/>
      <c r="B561" s="267"/>
      <c r="C561" s="268"/>
      <c r="D561" s="241" t="s">
        <v>189</v>
      </c>
      <c r="E561" s="269" t="s">
        <v>1</v>
      </c>
      <c r="F561" s="270" t="s">
        <v>193</v>
      </c>
      <c r="G561" s="268"/>
      <c r="H561" s="271">
        <v>102</v>
      </c>
      <c r="I561" s="272"/>
      <c r="J561" s="268"/>
      <c r="K561" s="268"/>
      <c r="L561" s="273"/>
      <c r="M561" s="274"/>
      <c r="N561" s="275"/>
      <c r="O561" s="275"/>
      <c r="P561" s="275"/>
      <c r="Q561" s="275"/>
      <c r="R561" s="275"/>
      <c r="S561" s="275"/>
      <c r="T561" s="276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77" t="s">
        <v>189</v>
      </c>
      <c r="AU561" s="277" t="s">
        <v>85</v>
      </c>
      <c r="AV561" s="15" t="s">
        <v>185</v>
      </c>
      <c r="AW561" s="15" t="s">
        <v>33</v>
      </c>
      <c r="AX561" s="15" t="s">
        <v>83</v>
      </c>
      <c r="AY561" s="277" t="s">
        <v>178</v>
      </c>
    </row>
    <row r="562" s="12" customFormat="1" ht="22.8" customHeight="1">
      <c r="A562" s="12"/>
      <c r="B562" s="212"/>
      <c r="C562" s="213"/>
      <c r="D562" s="214" t="s">
        <v>75</v>
      </c>
      <c r="E562" s="226" t="s">
        <v>229</v>
      </c>
      <c r="F562" s="226" t="s">
        <v>816</v>
      </c>
      <c r="G562" s="213"/>
      <c r="H562" s="213"/>
      <c r="I562" s="216"/>
      <c r="J562" s="227">
        <f>BK562</f>
        <v>0</v>
      </c>
      <c r="K562" s="213"/>
      <c r="L562" s="218"/>
      <c r="M562" s="219"/>
      <c r="N562" s="220"/>
      <c r="O562" s="220"/>
      <c r="P562" s="221">
        <f>SUM(P563:P568)</f>
        <v>0</v>
      </c>
      <c r="Q562" s="220"/>
      <c r="R562" s="221">
        <f>SUM(R563:R568)</f>
        <v>0.014292600000000001</v>
      </c>
      <c r="S562" s="220"/>
      <c r="T562" s="222">
        <f>SUM(T563:T568)</f>
        <v>0</v>
      </c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R562" s="223" t="s">
        <v>83</v>
      </c>
      <c r="AT562" s="224" t="s">
        <v>75</v>
      </c>
      <c r="AU562" s="224" t="s">
        <v>83</v>
      </c>
      <c r="AY562" s="223" t="s">
        <v>178</v>
      </c>
      <c r="BK562" s="225">
        <f>SUM(BK563:BK568)</f>
        <v>0</v>
      </c>
    </row>
    <row r="563" s="2" customFormat="1">
      <c r="A563" s="39"/>
      <c r="B563" s="40"/>
      <c r="C563" s="228" t="s">
        <v>817</v>
      </c>
      <c r="D563" s="228" t="s">
        <v>180</v>
      </c>
      <c r="E563" s="229" t="s">
        <v>818</v>
      </c>
      <c r="F563" s="230" t="s">
        <v>819</v>
      </c>
      <c r="G563" s="231" t="s">
        <v>268</v>
      </c>
      <c r="H563" s="232">
        <v>1.23</v>
      </c>
      <c r="I563" s="233"/>
      <c r="J563" s="234">
        <f>ROUND(I563*H563,2)</f>
        <v>0</v>
      </c>
      <c r="K563" s="230" t="s">
        <v>184</v>
      </c>
      <c r="L563" s="45"/>
      <c r="M563" s="235" t="s">
        <v>1</v>
      </c>
      <c r="N563" s="236" t="s">
        <v>41</v>
      </c>
      <c r="O563" s="92"/>
      <c r="P563" s="237">
        <f>O563*H563</f>
        <v>0</v>
      </c>
      <c r="Q563" s="237">
        <v>0.01162</v>
      </c>
      <c r="R563" s="237">
        <f>Q563*H563</f>
        <v>0.014292600000000001</v>
      </c>
      <c r="S563" s="237">
        <v>0</v>
      </c>
      <c r="T563" s="238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39" t="s">
        <v>185</v>
      </c>
      <c r="AT563" s="239" t="s">
        <v>180</v>
      </c>
      <c r="AU563" s="239" t="s">
        <v>85</v>
      </c>
      <c r="AY563" s="18" t="s">
        <v>178</v>
      </c>
      <c r="BE563" s="240">
        <f>IF(N563="základní",J563,0)</f>
        <v>0</v>
      </c>
      <c r="BF563" s="240">
        <f>IF(N563="snížená",J563,0)</f>
        <v>0</v>
      </c>
      <c r="BG563" s="240">
        <f>IF(N563="zákl. přenesená",J563,0)</f>
        <v>0</v>
      </c>
      <c r="BH563" s="240">
        <f>IF(N563="sníž. přenesená",J563,0)</f>
        <v>0</v>
      </c>
      <c r="BI563" s="240">
        <f>IF(N563="nulová",J563,0)</f>
        <v>0</v>
      </c>
      <c r="BJ563" s="18" t="s">
        <v>83</v>
      </c>
      <c r="BK563" s="240">
        <f>ROUND(I563*H563,2)</f>
        <v>0</v>
      </c>
      <c r="BL563" s="18" t="s">
        <v>185</v>
      </c>
      <c r="BM563" s="239" t="s">
        <v>820</v>
      </c>
    </row>
    <row r="564" s="2" customFormat="1">
      <c r="A564" s="39"/>
      <c r="B564" s="40"/>
      <c r="C564" s="41"/>
      <c r="D564" s="241" t="s">
        <v>187</v>
      </c>
      <c r="E564" s="41"/>
      <c r="F564" s="242" t="s">
        <v>821</v>
      </c>
      <c r="G564" s="41"/>
      <c r="H564" s="41"/>
      <c r="I564" s="243"/>
      <c r="J564" s="41"/>
      <c r="K564" s="41"/>
      <c r="L564" s="45"/>
      <c r="M564" s="244"/>
      <c r="N564" s="245"/>
      <c r="O564" s="92"/>
      <c r="P564" s="92"/>
      <c r="Q564" s="92"/>
      <c r="R564" s="92"/>
      <c r="S564" s="92"/>
      <c r="T564" s="93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187</v>
      </c>
      <c r="AU564" s="18" t="s">
        <v>85</v>
      </c>
    </row>
    <row r="565" s="13" customFormat="1">
      <c r="A565" s="13"/>
      <c r="B565" s="246"/>
      <c r="C565" s="247"/>
      <c r="D565" s="241" t="s">
        <v>189</v>
      </c>
      <c r="E565" s="248" t="s">
        <v>1</v>
      </c>
      <c r="F565" s="249" t="s">
        <v>538</v>
      </c>
      <c r="G565" s="247"/>
      <c r="H565" s="248" t="s">
        <v>1</v>
      </c>
      <c r="I565" s="250"/>
      <c r="J565" s="247"/>
      <c r="K565" s="247"/>
      <c r="L565" s="251"/>
      <c r="M565" s="252"/>
      <c r="N565" s="253"/>
      <c r="O565" s="253"/>
      <c r="P565" s="253"/>
      <c r="Q565" s="253"/>
      <c r="R565" s="253"/>
      <c r="S565" s="253"/>
      <c r="T565" s="25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5" t="s">
        <v>189</v>
      </c>
      <c r="AU565" s="255" t="s">
        <v>85</v>
      </c>
      <c r="AV565" s="13" t="s">
        <v>83</v>
      </c>
      <c r="AW565" s="13" t="s">
        <v>33</v>
      </c>
      <c r="AX565" s="13" t="s">
        <v>76</v>
      </c>
      <c r="AY565" s="255" t="s">
        <v>178</v>
      </c>
    </row>
    <row r="566" s="13" customFormat="1">
      <c r="A566" s="13"/>
      <c r="B566" s="246"/>
      <c r="C566" s="247"/>
      <c r="D566" s="241" t="s">
        <v>189</v>
      </c>
      <c r="E566" s="248" t="s">
        <v>1</v>
      </c>
      <c r="F566" s="249" t="s">
        <v>822</v>
      </c>
      <c r="G566" s="247"/>
      <c r="H566" s="248" t="s">
        <v>1</v>
      </c>
      <c r="I566" s="250"/>
      <c r="J566" s="247"/>
      <c r="K566" s="247"/>
      <c r="L566" s="251"/>
      <c r="M566" s="252"/>
      <c r="N566" s="253"/>
      <c r="O566" s="253"/>
      <c r="P566" s="253"/>
      <c r="Q566" s="253"/>
      <c r="R566" s="253"/>
      <c r="S566" s="253"/>
      <c r="T566" s="25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5" t="s">
        <v>189</v>
      </c>
      <c r="AU566" s="255" t="s">
        <v>85</v>
      </c>
      <c r="AV566" s="13" t="s">
        <v>83</v>
      </c>
      <c r="AW566" s="13" t="s">
        <v>33</v>
      </c>
      <c r="AX566" s="13" t="s">
        <v>76</v>
      </c>
      <c r="AY566" s="255" t="s">
        <v>178</v>
      </c>
    </row>
    <row r="567" s="14" customFormat="1">
      <c r="A567" s="14"/>
      <c r="B567" s="256"/>
      <c r="C567" s="257"/>
      <c r="D567" s="241" t="s">
        <v>189</v>
      </c>
      <c r="E567" s="258" t="s">
        <v>1</v>
      </c>
      <c r="F567" s="259" t="s">
        <v>823</v>
      </c>
      <c r="G567" s="257"/>
      <c r="H567" s="260">
        <v>1.23</v>
      </c>
      <c r="I567" s="261"/>
      <c r="J567" s="257"/>
      <c r="K567" s="257"/>
      <c r="L567" s="262"/>
      <c r="M567" s="263"/>
      <c r="N567" s="264"/>
      <c r="O567" s="264"/>
      <c r="P567" s="264"/>
      <c r="Q567" s="264"/>
      <c r="R567" s="264"/>
      <c r="S567" s="264"/>
      <c r="T567" s="26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6" t="s">
        <v>189</v>
      </c>
      <c r="AU567" s="266" t="s">
        <v>85</v>
      </c>
      <c r="AV567" s="14" t="s">
        <v>85</v>
      </c>
      <c r="AW567" s="14" t="s">
        <v>33</v>
      </c>
      <c r="AX567" s="14" t="s">
        <v>76</v>
      </c>
      <c r="AY567" s="266" t="s">
        <v>178</v>
      </c>
    </row>
    <row r="568" s="15" customFormat="1">
      <c r="A568" s="15"/>
      <c r="B568" s="267"/>
      <c r="C568" s="268"/>
      <c r="D568" s="241" t="s">
        <v>189</v>
      </c>
      <c r="E568" s="269" t="s">
        <v>1</v>
      </c>
      <c r="F568" s="270" t="s">
        <v>193</v>
      </c>
      <c r="G568" s="268"/>
      <c r="H568" s="271">
        <v>1.23</v>
      </c>
      <c r="I568" s="272"/>
      <c r="J568" s="268"/>
      <c r="K568" s="268"/>
      <c r="L568" s="273"/>
      <c r="M568" s="274"/>
      <c r="N568" s="275"/>
      <c r="O568" s="275"/>
      <c r="P568" s="275"/>
      <c r="Q568" s="275"/>
      <c r="R568" s="275"/>
      <c r="S568" s="275"/>
      <c r="T568" s="276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77" t="s">
        <v>189</v>
      </c>
      <c r="AU568" s="277" t="s">
        <v>85</v>
      </c>
      <c r="AV568" s="15" t="s">
        <v>185</v>
      </c>
      <c r="AW568" s="15" t="s">
        <v>33</v>
      </c>
      <c r="AX568" s="15" t="s">
        <v>83</v>
      </c>
      <c r="AY568" s="277" t="s">
        <v>178</v>
      </c>
    </row>
    <row r="569" s="12" customFormat="1" ht="22.8" customHeight="1">
      <c r="A569" s="12"/>
      <c r="B569" s="212"/>
      <c r="C569" s="213"/>
      <c r="D569" s="214" t="s">
        <v>75</v>
      </c>
      <c r="E569" s="226" t="s">
        <v>244</v>
      </c>
      <c r="F569" s="226" t="s">
        <v>434</v>
      </c>
      <c r="G569" s="213"/>
      <c r="H569" s="213"/>
      <c r="I569" s="216"/>
      <c r="J569" s="227">
        <f>BK569</f>
        <v>0</v>
      </c>
      <c r="K569" s="213"/>
      <c r="L569" s="218"/>
      <c r="M569" s="219"/>
      <c r="N569" s="220"/>
      <c r="O569" s="220"/>
      <c r="P569" s="221">
        <f>SUM(P570:P574)</f>
        <v>0</v>
      </c>
      <c r="Q569" s="220"/>
      <c r="R569" s="221">
        <f>SUM(R570:R574)</f>
        <v>0</v>
      </c>
      <c r="S569" s="220"/>
      <c r="T569" s="222">
        <f>SUM(T570:T574)</f>
        <v>0</v>
      </c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R569" s="223" t="s">
        <v>83</v>
      </c>
      <c r="AT569" s="224" t="s">
        <v>75</v>
      </c>
      <c r="AU569" s="224" t="s">
        <v>83</v>
      </c>
      <c r="AY569" s="223" t="s">
        <v>178</v>
      </c>
      <c r="BK569" s="225">
        <f>SUM(BK570:BK574)</f>
        <v>0</v>
      </c>
    </row>
    <row r="570" s="2" customFormat="1">
      <c r="A570" s="39"/>
      <c r="B570" s="40"/>
      <c r="C570" s="228" t="s">
        <v>824</v>
      </c>
      <c r="D570" s="228" t="s">
        <v>180</v>
      </c>
      <c r="E570" s="229" t="s">
        <v>825</v>
      </c>
      <c r="F570" s="230" t="s">
        <v>826</v>
      </c>
      <c r="G570" s="231" t="s">
        <v>438</v>
      </c>
      <c r="H570" s="232">
        <v>10</v>
      </c>
      <c r="I570" s="233"/>
      <c r="J570" s="234">
        <f>ROUND(I570*H570,2)</f>
        <v>0</v>
      </c>
      <c r="K570" s="230" t="s">
        <v>184</v>
      </c>
      <c r="L570" s="45"/>
      <c r="M570" s="235" t="s">
        <v>1</v>
      </c>
      <c r="N570" s="236" t="s">
        <v>41</v>
      </c>
      <c r="O570" s="92"/>
      <c r="P570" s="237">
        <f>O570*H570</f>
        <v>0</v>
      </c>
      <c r="Q570" s="237">
        <v>0</v>
      </c>
      <c r="R570" s="237">
        <f>Q570*H570</f>
        <v>0</v>
      </c>
      <c r="S570" s="237">
        <v>0</v>
      </c>
      <c r="T570" s="238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9" t="s">
        <v>185</v>
      </c>
      <c r="AT570" s="239" t="s">
        <v>180</v>
      </c>
      <c r="AU570" s="239" t="s">
        <v>85</v>
      </c>
      <c r="AY570" s="18" t="s">
        <v>178</v>
      </c>
      <c r="BE570" s="240">
        <f>IF(N570="základní",J570,0)</f>
        <v>0</v>
      </c>
      <c r="BF570" s="240">
        <f>IF(N570="snížená",J570,0)</f>
        <v>0</v>
      </c>
      <c r="BG570" s="240">
        <f>IF(N570="zákl. přenesená",J570,0)</f>
        <v>0</v>
      </c>
      <c r="BH570" s="240">
        <f>IF(N570="sníž. přenesená",J570,0)</f>
        <v>0</v>
      </c>
      <c r="BI570" s="240">
        <f>IF(N570="nulová",J570,0)</f>
        <v>0</v>
      </c>
      <c r="BJ570" s="18" t="s">
        <v>83</v>
      </c>
      <c r="BK570" s="240">
        <f>ROUND(I570*H570,2)</f>
        <v>0</v>
      </c>
      <c r="BL570" s="18" t="s">
        <v>185</v>
      </c>
      <c r="BM570" s="239" t="s">
        <v>827</v>
      </c>
    </row>
    <row r="571" s="2" customFormat="1">
      <c r="A571" s="39"/>
      <c r="B571" s="40"/>
      <c r="C571" s="41"/>
      <c r="D571" s="241" t="s">
        <v>187</v>
      </c>
      <c r="E571" s="41"/>
      <c r="F571" s="242" t="s">
        <v>828</v>
      </c>
      <c r="G571" s="41"/>
      <c r="H571" s="41"/>
      <c r="I571" s="243"/>
      <c r="J571" s="41"/>
      <c r="K571" s="41"/>
      <c r="L571" s="45"/>
      <c r="M571" s="244"/>
      <c r="N571" s="245"/>
      <c r="O571" s="92"/>
      <c r="P571" s="92"/>
      <c r="Q571" s="92"/>
      <c r="R571" s="92"/>
      <c r="S571" s="92"/>
      <c r="T571" s="93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187</v>
      </c>
      <c r="AU571" s="18" t="s">
        <v>85</v>
      </c>
    </row>
    <row r="572" s="13" customFormat="1">
      <c r="A572" s="13"/>
      <c r="B572" s="246"/>
      <c r="C572" s="247"/>
      <c r="D572" s="241" t="s">
        <v>189</v>
      </c>
      <c r="E572" s="248" t="s">
        <v>1</v>
      </c>
      <c r="F572" s="249" t="s">
        <v>538</v>
      </c>
      <c r="G572" s="247"/>
      <c r="H572" s="248" t="s">
        <v>1</v>
      </c>
      <c r="I572" s="250"/>
      <c r="J572" s="247"/>
      <c r="K572" s="247"/>
      <c r="L572" s="251"/>
      <c r="M572" s="252"/>
      <c r="N572" s="253"/>
      <c r="O572" s="253"/>
      <c r="P572" s="253"/>
      <c r="Q572" s="253"/>
      <c r="R572" s="253"/>
      <c r="S572" s="253"/>
      <c r="T572" s="25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5" t="s">
        <v>189</v>
      </c>
      <c r="AU572" s="255" t="s">
        <v>85</v>
      </c>
      <c r="AV572" s="13" t="s">
        <v>83</v>
      </c>
      <c r="AW572" s="13" t="s">
        <v>33</v>
      </c>
      <c r="AX572" s="13" t="s">
        <v>76</v>
      </c>
      <c r="AY572" s="255" t="s">
        <v>178</v>
      </c>
    </row>
    <row r="573" s="14" customFormat="1">
      <c r="A573" s="14"/>
      <c r="B573" s="256"/>
      <c r="C573" s="257"/>
      <c r="D573" s="241" t="s">
        <v>189</v>
      </c>
      <c r="E573" s="258" t="s">
        <v>1</v>
      </c>
      <c r="F573" s="259" t="s">
        <v>829</v>
      </c>
      <c r="G573" s="257"/>
      <c r="H573" s="260">
        <v>10</v>
      </c>
      <c r="I573" s="261"/>
      <c r="J573" s="257"/>
      <c r="K573" s="257"/>
      <c r="L573" s="262"/>
      <c r="M573" s="263"/>
      <c r="N573" s="264"/>
      <c r="O573" s="264"/>
      <c r="P573" s="264"/>
      <c r="Q573" s="264"/>
      <c r="R573" s="264"/>
      <c r="S573" s="264"/>
      <c r="T573" s="265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6" t="s">
        <v>189</v>
      </c>
      <c r="AU573" s="266" t="s">
        <v>85</v>
      </c>
      <c r="AV573" s="14" t="s">
        <v>85</v>
      </c>
      <c r="AW573" s="14" t="s">
        <v>33</v>
      </c>
      <c r="AX573" s="14" t="s">
        <v>76</v>
      </c>
      <c r="AY573" s="266" t="s">
        <v>178</v>
      </c>
    </row>
    <row r="574" s="15" customFormat="1">
      <c r="A574" s="15"/>
      <c r="B574" s="267"/>
      <c r="C574" s="268"/>
      <c r="D574" s="241" t="s">
        <v>189</v>
      </c>
      <c r="E574" s="269" t="s">
        <v>1</v>
      </c>
      <c r="F574" s="270" t="s">
        <v>193</v>
      </c>
      <c r="G574" s="268"/>
      <c r="H574" s="271">
        <v>10</v>
      </c>
      <c r="I574" s="272"/>
      <c r="J574" s="268"/>
      <c r="K574" s="268"/>
      <c r="L574" s="273"/>
      <c r="M574" s="274"/>
      <c r="N574" s="275"/>
      <c r="O574" s="275"/>
      <c r="P574" s="275"/>
      <c r="Q574" s="275"/>
      <c r="R574" s="275"/>
      <c r="S574" s="275"/>
      <c r="T574" s="276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77" t="s">
        <v>189</v>
      </c>
      <c r="AU574" s="277" t="s">
        <v>85</v>
      </c>
      <c r="AV574" s="15" t="s">
        <v>185</v>
      </c>
      <c r="AW574" s="15" t="s">
        <v>33</v>
      </c>
      <c r="AX574" s="15" t="s">
        <v>83</v>
      </c>
      <c r="AY574" s="277" t="s">
        <v>178</v>
      </c>
    </row>
    <row r="575" s="12" customFormat="1" ht="22.8" customHeight="1">
      <c r="A575" s="12"/>
      <c r="B575" s="212"/>
      <c r="C575" s="213"/>
      <c r="D575" s="214" t="s">
        <v>75</v>
      </c>
      <c r="E575" s="226" t="s">
        <v>250</v>
      </c>
      <c r="F575" s="226" t="s">
        <v>441</v>
      </c>
      <c r="G575" s="213"/>
      <c r="H575" s="213"/>
      <c r="I575" s="216"/>
      <c r="J575" s="227">
        <f>BK575</f>
        <v>0</v>
      </c>
      <c r="K575" s="213"/>
      <c r="L575" s="218"/>
      <c r="M575" s="219"/>
      <c r="N575" s="220"/>
      <c r="O575" s="220"/>
      <c r="P575" s="221">
        <f>SUM(P576:P641)</f>
        <v>0</v>
      </c>
      <c r="Q575" s="220"/>
      <c r="R575" s="221">
        <f>SUM(R576:R641)</f>
        <v>136.21118919</v>
      </c>
      <c r="S575" s="220"/>
      <c r="T575" s="222">
        <f>SUM(T576:T641)</f>
        <v>38.974499999999999</v>
      </c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R575" s="223" t="s">
        <v>83</v>
      </c>
      <c r="AT575" s="224" t="s">
        <v>75</v>
      </c>
      <c r="AU575" s="224" t="s">
        <v>83</v>
      </c>
      <c r="AY575" s="223" t="s">
        <v>178</v>
      </c>
      <c r="BK575" s="225">
        <f>SUM(BK576:BK641)</f>
        <v>0</v>
      </c>
    </row>
    <row r="576" s="2" customFormat="1">
      <c r="A576" s="39"/>
      <c r="B576" s="40"/>
      <c r="C576" s="228" t="s">
        <v>830</v>
      </c>
      <c r="D576" s="228" t="s">
        <v>180</v>
      </c>
      <c r="E576" s="229" t="s">
        <v>831</v>
      </c>
      <c r="F576" s="230" t="s">
        <v>832</v>
      </c>
      <c r="G576" s="231" t="s">
        <v>299</v>
      </c>
      <c r="H576" s="232">
        <v>32.159999999999997</v>
      </c>
      <c r="I576" s="233"/>
      <c r="J576" s="234">
        <f>ROUND(I576*H576,2)</f>
        <v>0</v>
      </c>
      <c r="K576" s="230" t="s">
        <v>184</v>
      </c>
      <c r="L576" s="45"/>
      <c r="M576" s="235" t="s">
        <v>1</v>
      </c>
      <c r="N576" s="236" t="s">
        <v>41</v>
      </c>
      <c r="O576" s="92"/>
      <c r="P576" s="237">
        <f>O576*H576</f>
        <v>0</v>
      </c>
      <c r="Q576" s="237">
        <v>0.61348000000000003</v>
      </c>
      <c r="R576" s="237">
        <f>Q576*H576</f>
        <v>19.729516799999999</v>
      </c>
      <c r="S576" s="237">
        <v>0</v>
      </c>
      <c r="T576" s="238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39" t="s">
        <v>185</v>
      </c>
      <c r="AT576" s="239" t="s">
        <v>180</v>
      </c>
      <c r="AU576" s="239" t="s">
        <v>85</v>
      </c>
      <c r="AY576" s="18" t="s">
        <v>178</v>
      </c>
      <c r="BE576" s="240">
        <f>IF(N576="základní",J576,0)</f>
        <v>0</v>
      </c>
      <c r="BF576" s="240">
        <f>IF(N576="snížená",J576,0)</f>
        <v>0</v>
      </c>
      <c r="BG576" s="240">
        <f>IF(N576="zákl. přenesená",J576,0)</f>
        <v>0</v>
      </c>
      <c r="BH576" s="240">
        <f>IF(N576="sníž. přenesená",J576,0)</f>
        <v>0</v>
      </c>
      <c r="BI576" s="240">
        <f>IF(N576="nulová",J576,0)</f>
        <v>0</v>
      </c>
      <c r="BJ576" s="18" t="s">
        <v>83</v>
      </c>
      <c r="BK576" s="240">
        <f>ROUND(I576*H576,2)</f>
        <v>0</v>
      </c>
      <c r="BL576" s="18" t="s">
        <v>185</v>
      </c>
      <c r="BM576" s="239" t="s">
        <v>833</v>
      </c>
    </row>
    <row r="577" s="2" customFormat="1">
      <c r="A577" s="39"/>
      <c r="B577" s="40"/>
      <c r="C577" s="41"/>
      <c r="D577" s="241" t="s">
        <v>187</v>
      </c>
      <c r="E577" s="41"/>
      <c r="F577" s="242" t="s">
        <v>834</v>
      </c>
      <c r="G577" s="41"/>
      <c r="H577" s="41"/>
      <c r="I577" s="243"/>
      <c r="J577" s="41"/>
      <c r="K577" s="41"/>
      <c r="L577" s="45"/>
      <c r="M577" s="244"/>
      <c r="N577" s="245"/>
      <c r="O577" s="92"/>
      <c r="P577" s="92"/>
      <c r="Q577" s="92"/>
      <c r="R577" s="92"/>
      <c r="S577" s="92"/>
      <c r="T577" s="93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187</v>
      </c>
      <c r="AU577" s="18" t="s">
        <v>85</v>
      </c>
    </row>
    <row r="578" s="13" customFormat="1">
      <c r="A578" s="13"/>
      <c r="B578" s="246"/>
      <c r="C578" s="247"/>
      <c r="D578" s="241" t="s">
        <v>189</v>
      </c>
      <c r="E578" s="248" t="s">
        <v>1</v>
      </c>
      <c r="F578" s="249" t="s">
        <v>538</v>
      </c>
      <c r="G578" s="247"/>
      <c r="H578" s="248" t="s">
        <v>1</v>
      </c>
      <c r="I578" s="250"/>
      <c r="J578" s="247"/>
      <c r="K578" s="247"/>
      <c r="L578" s="251"/>
      <c r="M578" s="252"/>
      <c r="N578" s="253"/>
      <c r="O578" s="253"/>
      <c r="P578" s="253"/>
      <c r="Q578" s="253"/>
      <c r="R578" s="253"/>
      <c r="S578" s="253"/>
      <c r="T578" s="25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5" t="s">
        <v>189</v>
      </c>
      <c r="AU578" s="255" t="s">
        <v>85</v>
      </c>
      <c r="AV578" s="13" t="s">
        <v>83</v>
      </c>
      <c r="AW578" s="13" t="s">
        <v>33</v>
      </c>
      <c r="AX578" s="13" t="s">
        <v>76</v>
      </c>
      <c r="AY578" s="255" t="s">
        <v>178</v>
      </c>
    </row>
    <row r="579" s="14" customFormat="1">
      <c r="A579" s="14"/>
      <c r="B579" s="256"/>
      <c r="C579" s="257"/>
      <c r="D579" s="241" t="s">
        <v>189</v>
      </c>
      <c r="E579" s="258" t="s">
        <v>1</v>
      </c>
      <c r="F579" s="259" t="s">
        <v>835</v>
      </c>
      <c r="G579" s="257"/>
      <c r="H579" s="260">
        <v>32.159999999999997</v>
      </c>
      <c r="I579" s="261"/>
      <c r="J579" s="257"/>
      <c r="K579" s="257"/>
      <c r="L579" s="262"/>
      <c r="M579" s="263"/>
      <c r="N579" s="264"/>
      <c r="O579" s="264"/>
      <c r="P579" s="264"/>
      <c r="Q579" s="264"/>
      <c r="R579" s="264"/>
      <c r="S579" s="264"/>
      <c r="T579" s="26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6" t="s">
        <v>189</v>
      </c>
      <c r="AU579" s="266" t="s">
        <v>85</v>
      </c>
      <c r="AV579" s="14" t="s">
        <v>85</v>
      </c>
      <c r="AW579" s="14" t="s">
        <v>33</v>
      </c>
      <c r="AX579" s="14" t="s">
        <v>76</v>
      </c>
      <c r="AY579" s="266" t="s">
        <v>178</v>
      </c>
    </row>
    <row r="580" s="15" customFormat="1">
      <c r="A580" s="15"/>
      <c r="B580" s="267"/>
      <c r="C580" s="268"/>
      <c r="D580" s="241" t="s">
        <v>189</v>
      </c>
      <c r="E580" s="269" t="s">
        <v>1</v>
      </c>
      <c r="F580" s="270" t="s">
        <v>193</v>
      </c>
      <c r="G580" s="268"/>
      <c r="H580" s="271">
        <v>32.159999999999997</v>
      </c>
      <c r="I580" s="272"/>
      <c r="J580" s="268"/>
      <c r="K580" s="268"/>
      <c r="L580" s="273"/>
      <c r="M580" s="274"/>
      <c r="N580" s="275"/>
      <c r="O580" s="275"/>
      <c r="P580" s="275"/>
      <c r="Q580" s="275"/>
      <c r="R580" s="275"/>
      <c r="S580" s="275"/>
      <c r="T580" s="276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77" t="s">
        <v>189</v>
      </c>
      <c r="AU580" s="277" t="s">
        <v>85</v>
      </c>
      <c r="AV580" s="15" t="s">
        <v>185</v>
      </c>
      <c r="AW580" s="15" t="s">
        <v>33</v>
      </c>
      <c r="AX580" s="15" t="s">
        <v>83</v>
      </c>
      <c r="AY580" s="277" t="s">
        <v>178</v>
      </c>
    </row>
    <row r="581" s="2" customFormat="1">
      <c r="A581" s="39"/>
      <c r="B581" s="40"/>
      <c r="C581" s="278" t="s">
        <v>836</v>
      </c>
      <c r="D581" s="278" t="s">
        <v>386</v>
      </c>
      <c r="E581" s="279" t="s">
        <v>837</v>
      </c>
      <c r="F581" s="280" t="s">
        <v>838</v>
      </c>
      <c r="G581" s="281" t="s">
        <v>299</v>
      </c>
      <c r="H581" s="282">
        <v>32.159999999999997</v>
      </c>
      <c r="I581" s="283"/>
      <c r="J581" s="284">
        <f>ROUND(I581*H581,2)</f>
        <v>0</v>
      </c>
      <c r="K581" s="280" t="s">
        <v>184</v>
      </c>
      <c r="L581" s="285"/>
      <c r="M581" s="286" t="s">
        <v>1</v>
      </c>
      <c r="N581" s="287" t="s">
        <v>41</v>
      </c>
      <c r="O581" s="92"/>
      <c r="P581" s="237">
        <f>O581*H581</f>
        <v>0</v>
      </c>
      <c r="Q581" s="237">
        <v>0.29959999999999998</v>
      </c>
      <c r="R581" s="237">
        <f>Q581*H581</f>
        <v>9.6351359999999975</v>
      </c>
      <c r="S581" s="237">
        <v>0</v>
      </c>
      <c r="T581" s="238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9" t="s">
        <v>244</v>
      </c>
      <c r="AT581" s="239" t="s">
        <v>386</v>
      </c>
      <c r="AU581" s="239" t="s">
        <v>85</v>
      </c>
      <c r="AY581" s="18" t="s">
        <v>178</v>
      </c>
      <c r="BE581" s="240">
        <f>IF(N581="základní",J581,0)</f>
        <v>0</v>
      </c>
      <c r="BF581" s="240">
        <f>IF(N581="snížená",J581,0)</f>
        <v>0</v>
      </c>
      <c r="BG581" s="240">
        <f>IF(N581="zákl. přenesená",J581,0)</f>
        <v>0</v>
      </c>
      <c r="BH581" s="240">
        <f>IF(N581="sníž. přenesená",J581,0)</f>
        <v>0</v>
      </c>
      <c r="BI581" s="240">
        <f>IF(N581="nulová",J581,0)</f>
        <v>0</v>
      </c>
      <c r="BJ581" s="18" t="s">
        <v>83</v>
      </c>
      <c r="BK581" s="240">
        <f>ROUND(I581*H581,2)</f>
        <v>0</v>
      </c>
      <c r="BL581" s="18" t="s">
        <v>185</v>
      </c>
      <c r="BM581" s="239" t="s">
        <v>839</v>
      </c>
    </row>
    <row r="582" s="2" customFormat="1">
      <c r="A582" s="39"/>
      <c r="B582" s="40"/>
      <c r="C582" s="41"/>
      <c r="D582" s="241" t="s">
        <v>187</v>
      </c>
      <c r="E582" s="41"/>
      <c r="F582" s="242" t="s">
        <v>838</v>
      </c>
      <c r="G582" s="41"/>
      <c r="H582" s="41"/>
      <c r="I582" s="243"/>
      <c r="J582" s="41"/>
      <c r="K582" s="41"/>
      <c r="L582" s="45"/>
      <c r="M582" s="244"/>
      <c r="N582" s="245"/>
      <c r="O582" s="92"/>
      <c r="P582" s="92"/>
      <c r="Q582" s="92"/>
      <c r="R582" s="92"/>
      <c r="S582" s="92"/>
      <c r="T582" s="93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187</v>
      </c>
      <c r="AU582" s="18" t="s">
        <v>85</v>
      </c>
    </row>
    <row r="583" s="13" customFormat="1">
      <c r="A583" s="13"/>
      <c r="B583" s="246"/>
      <c r="C583" s="247"/>
      <c r="D583" s="241" t="s">
        <v>189</v>
      </c>
      <c r="E583" s="248" t="s">
        <v>1</v>
      </c>
      <c r="F583" s="249" t="s">
        <v>840</v>
      </c>
      <c r="G583" s="247"/>
      <c r="H583" s="248" t="s">
        <v>1</v>
      </c>
      <c r="I583" s="250"/>
      <c r="J583" s="247"/>
      <c r="K583" s="247"/>
      <c r="L583" s="251"/>
      <c r="M583" s="252"/>
      <c r="N583" s="253"/>
      <c r="O583" s="253"/>
      <c r="P583" s="253"/>
      <c r="Q583" s="253"/>
      <c r="R583" s="253"/>
      <c r="S583" s="253"/>
      <c r="T583" s="25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5" t="s">
        <v>189</v>
      </c>
      <c r="AU583" s="255" t="s">
        <v>85</v>
      </c>
      <c r="AV583" s="13" t="s">
        <v>83</v>
      </c>
      <c r="AW583" s="13" t="s">
        <v>33</v>
      </c>
      <c r="AX583" s="13" t="s">
        <v>76</v>
      </c>
      <c r="AY583" s="255" t="s">
        <v>178</v>
      </c>
    </row>
    <row r="584" s="14" customFormat="1">
      <c r="A584" s="14"/>
      <c r="B584" s="256"/>
      <c r="C584" s="257"/>
      <c r="D584" s="241" t="s">
        <v>189</v>
      </c>
      <c r="E584" s="258" t="s">
        <v>1</v>
      </c>
      <c r="F584" s="259" t="s">
        <v>841</v>
      </c>
      <c r="G584" s="257"/>
      <c r="H584" s="260">
        <v>32.159999999999997</v>
      </c>
      <c r="I584" s="261"/>
      <c r="J584" s="257"/>
      <c r="K584" s="257"/>
      <c r="L584" s="262"/>
      <c r="M584" s="263"/>
      <c r="N584" s="264"/>
      <c r="O584" s="264"/>
      <c r="P584" s="264"/>
      <c r="Q584" s="264"/>
      <c r="R584" s="264"/>
      <c r="S584" s="264"/>
      <c r="T584" s="26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6" t="s">
        <v>189</v>
      </c>
      <c r="AU584" s="266" t="s">
        <v>85</v>
      </c>
      <c r="AV584" s="14" t="s">
        <v>85</v>
      </c>
      <c r="AW584" s="14" t="s">
        <v>33</v>
      </c>
      <c r="AX584" s="14" t="s">
        <v>76</v>
      </c>
      <c r="AY584" s="266" t="s">
        <v>178</v>
      </c>
    </row>
    <row r="585" s="15" customFormat="1">
      <c r="A585" s="15"/>
      <c r="B585" s="267"/>
      <c r="C585" s="268"/>
      <c r="D585" s="241" t="s">
        <v>189</v>
      </c>
      <c r="E585" s="269" t="s">
        <v>1</v>
      </c>
      <c r="F585" s="270" t="s">
        <v>193</v>
      </c>
      <c r="G585" s="268"/>
      <c r="H585" s="271">
        <v>32.159999999999997</v>
      </c>
      <c r="I585" s="272"/>
      <c r="J585" s="268"/>
      <c r="K585" s="268"/>
      <c r="L585" s="273"/>
      <c r="M585" s="274"/>
      <c r="N585" s="275"/>
      <c r="O585" s="275"/>
      <c r="P585" s="275"/>
      <c r="Q585" s="275"/>
      <c r="R585" s="275"/>
      <c r="S585" s="275"/>
      <c r="T585" s="276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77" t="s">
        <v>189</v>
      </c>
      <c r="AU585" s="277" t="s">
        <v>85</v>
      </c>
      <c r="AV585" s="15" t="s">
        <v>185</v>
      </c>
      <c r="AW585" s="15" t="s">
        <v>33</v>
      </c>
      <c r="AX585" s="15" t="s">
        <v>83</v>
      </c>
      <c r="AY585" s="277" t="s">
        <v>178</v>
      </c>
    </row>
    <row r="586" s="2" customFormat="1">
      <c r="A586" s="39"/>
      <c r="B586" s="40"/>
      <c r="C586" s="228" t="s">
        <v>842</v>
      </c>
      <c r="D586" s="228" t="s">
        <v>180</v>
      </c>
      <c r="E586" s="229" t="s">
        <v>843</v>
      </c>
      <c r="F586" s="230" t="s">
        <v>844</v>
      </c>
      <c r="G586" s="231" t="s">
        <v>299</v>
      </c>
      <c r="H586" s="232">
        <v>23.440000000000001</v>
      </c>
      <c r="I586" s="233"/>
      <c r="J586" s="234">
        <f>ROUND(I586*H586,2)</f>
        <v>0</v>
      </c>
      <c r="K586" s="230" t="s">
        <v>184</v>
      </c>
      <c r="L586" s="45"/>
      <c r="M586" s="235" t="s">
        <v>1</v>
      </c>
      <c r="N586" s="236" t="s">
        <v>41</v>
      </c>
      <c r="O586" s="92"/>
      <c r="P586" s="237">
        <f>O586*H586</f>
        <v>0</v>
      </c>
      <c r="Q586" s="237">
        <v>0.88534999999999997</v>
      </c>
      <c r="R586" s="237">
        <f>Q586*H586</f>
        <v>20.752604000000002</v>
      </c>
      <c r="S586" s="237">
        <v>0</v>
      </c>
      <c r="T586" s="238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39" t="s">
        <v>185</v>
      </c>
      <c r="AT586" s="239" t="s">
        <v>180</v>
      </c>
      <c r="AU586" s="239" t="s">
        <v>85</v>
      </c>
      <c r="AY586" s="18" t="s">
        <v>178</v>
      </c>
      <c r="BE586" s="240">
        <f>IF(N586="základní",J586,0)</f>
        <v>0</v>
      </c>
      <c r="BF586" s="240">
        <f>IF(N586="snížená",J586,0)</f>
        <v>0</v>
      </c>
      <c r="BG586" s="240">
        <f>IF(N586="zákl. přenesená",J586,0)</f>
        <v>0</v>
      </c>
      <c r="BH586" s="240">
        <f>IF(N586="sníž. přenesená",J586,0)</f>
        <v>0</v>
      </c>
      <c r="BI586" s="240">
        <f>IF(N586="nulová",J586,0)</f>
        <v>0</v>
      </c>
      <c r="BJ586" s="18" t="s">
        <v>83</v>
      </c>
      <c r="BK586" s="240">
        <f>ROUND(I586*H586,2)</f>
        <v>0</v>
      </c>
      <c r="BL586" s="18" t="s">
        <v>185</v>
      </c>
      <c r="BM586" s="239" t="s">
        <v>845</v>
      </c>
    </row>
    <row r="587" s="2" customFormat="1">
      <c r="A587" s="39"/>
      <c r="B587" s="40"/>
      <c r="C587" s="41"/>
      <c r="D587" s="241" t="s">
        <v>187</v>
      </c>
      <c r="E587" s="41"/>
      <c r="F587" s="242" t="s">
        <v>846</v>
      </c>
      <c r="G587" s="41"/>
      <c r="H587" s="41"/>
      <c r="I587" s="243"/>
      <c r="J587" s="41"/>
      <c r="K587" s="41"/>
      <c r="L587" s="45"/>
      <c r="M587" s="244"/>
      <c r="N587" s="245"/>
      <c r="O587" s="92"/>
      <c r="P587" s="92"/>
      <c r="Q587" s="92"/>
      <c r="R587" s="92"/>
      <c r="S587" s="92"/>
      <c r="T587" s="93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187</v>
      </c>
      <c r="AU587" s="18" t="s">
        <v>85</v>
      </c>
    </row>
    <row r="588" s="13" customFormat="1">
      <c r="A588" s="13"/>
      <c r="B588" s="246"/>
      <c r="C588" s="247"/>
      <c r="D588" s="241" t="s">
        <v>189</v>
      </c>
      <c r="E588" s="248" t="s">
        <v>1</v>
      </c>
      <c r="F588" s="249" t="s">
        <v>538</v>
      </c>
      <c r="G588" s="247"/>
      <c r="H588" s="248" t="s">
        <v>1</v>
      </c>
      <c r="I588" s="250"/>
      <c r="J588" s="247"/>
      <c r="K588" s="247"/>
      <c r="L588" s="251"/>
      <c r="M588" s="252"/>
      <c r="N588" s="253"/>
      <c r="O588" s="253"/>
      <c r="P588" s="253"/>
      <c r="Q588" s="253"/>
      <c r="R588" s="253"/>
      <c r="S588" s="253"/>
      <c r="T588" s="25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5" t="s">
        <v>189</v>
      </c>
      <c r="AU588" s="255" t="s">
        <v>85</v>
      </c>
      <c r="AV588" s="13" t="s">
        <v>83</v>
      </c>
      <c r="AW588" s="13" t="s">
        <v>33</v>
      </c>
      <c r="AX588" s="13" t="s">
        <v>76</v>
      </c>
      <c r="AY588" s="255" t="s">
        <v>178</v>
      </c>
    </row>
    <row r="589" s="14" customFormat="1">
      <c r="A589" s="14"/>
      <c r="B589" s="256"/>
      <c r="C589" s="257"/>
      <c r="D589" s="241" t="s">
        <v>189</v>
      </c>
      <c r="E589" s="258" t="s">
        <v>1</v>
      </c>
      <c r="F589" s="259" t="s">
        <v>847</v>
      </c>
      <c r="G589" s="257"/>
      <c r="H589" s="260">
        <v>23.440000000000001</v>
      </c>
      <c r="I589" s="261"/>
      <c r="J589" s="257"/>
      <c r="K589" s="257"/>
      <c r="L589" s="262"/>
      <c r="M589" s="263"/>
      <c r="N589" s="264"/>
      <c r="O589" s="264"/>
      <c r="P589" s="264"/>
      <c r="Q589" s="264"/>
      <c r="R589" s="264"/>
      <c r="S589" s="264"/>
      <c r="T589" s="265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6" t="s">
        <v>189</v>
      </c>
      <c r="AU589" s="266" t="s">
        <v>85</v>
      </c>
      <c r="AV589" s="14" t="s">
        <v>85</v>
      </c>
      <c r="AW589" s="14" t="s">
        <v>33</v>
      </c>
      <c r="AX589" s="14" t="s">
        <v>76</v>
      </c>
      <c r="AY589" s="266" t="s">
        <v>178</v>
      </c>
    </row>
    <row r="590" s="15" customFormat="1">
      <c r="A590" s="15"/>
      <c r="B590" s="267"/>
      <c r="C590" s="268"/>
      <c r="D590" s="241" t="s">
        <v>189</v>
      </c>
      <c r="E590" s="269" t="s">
        <v>1</v>
      </c>
      <c r="F590" s="270" t="s">
        <v>193</v>
      </c>
      <c r="G590" s="268"/>
      <c r="H590" s="271">
        <v>23.440000000000001</v>
      </c>
      <c r="I590" s="272"/>
      <c r="J590" s="268"/>
      <c r="K590" s="268"/>
      <c r="L590" s="273"/>
      <c r="M590" s="274"/>
      <c r="N590" s="275"/>
      <c r="O590" s="275"/>
      <c r="P590" s="275"/>
      <c r="Q590" s="275"/>
      <c r="R590" s="275"/>
      <c r="S590" s="275"/>
      <c r="T590" s="276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77" t="s">
        <v>189</v>
      </c>
      <c r="AU590" s="277" t="s">
        <v>85</v>
      </c>
      <c r="AV590" s="15" t="s">
        <v>185</v>
      </c>
      <c r="AW590" s="15" t="s">
        <v>33</v>
      </c>
      <c r="AX590" s="15" t="s">
        <v>83</v>
      </c>
      <c r="AY590" s="277" t="s">
        <v>178</v>
      </c>
    </row>
    <row r="591" s="2" customFormat="1">
      <c r="A591" s="39"/>
      <c r="B591" s="40"/>
      <c r="C591" s="278" t="s">
        <v>848</v>
      </c>
      <c r="D591" s="278" t="s">
        <v>386</v>
      </c>
      <c r="E591" s="279" t="s">
        <v>849</v>
      </c>
      <c r="F591" s="280" t="s">
        <v>850</v>
      </c>
      <c r="G591" s="281" t="s">
        <v>299</v>
      </c>
      <c r="H591" s="282">
        <v>23.440000000000001</v>
      </c>
      <c r="I591" s="283"/>
      <c r="J591" s="284">
        <f>ROUND(I591*H591,2)</f>
        <v>0</v>
      </c>
      <c r="K591" s="280" t="s">
        <v>184</v>
      </c>
      <c r="L591" s="285"/>
      <c r="M591" s="286" t="s">
        <v>1</v>
      </c>
      <c r="N591" s="287" t="s">
        <v>41</v>
      </c>
      <c r="O591" s="92"/>
      <c r="P591" s="237">
        <f>O591*H591</f>
        <v>0</v>
      </c>
      <c r="Q591" s="237">
        <v>0.59999999999999998</v>
      </c>
      <c r="R591" s="237">
        <f>Q591*H591</f>
        <v>14.064</v>
      </c>
      <c r="S591" s="237">
        <v>0</v>
      </c>
      <c r="T591" s="238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9" t="s">
        <v>244</v>
      </c>
      <c r="AT591" s="239" t="s">
        <v>386</v>
      </c>
      <c r="AU591" s="239" t="s">
        <v>85</v>
      </c>
      <c r="AY591" s="18" t="s">
        <v>178</v>
      </c>
      <c r="BE591" s="240">
        <f>IF(N591="základní",J591,0)</f>
        <v>0</v>
      </c>
      <c r="BF591" s="240">
        <f>IF(N591="snížená",J591,0)</f>
        <v>0</v>
      </c>
      <c r="BG591" s="240">
        <f>IF(N591="zákl. přenesená",J591,0)</f>
        <v>0</v>
      </c>
      <c r="BH591" s="240">
        <f>IF(N591="sníž. přenesená",J591,0)</f>
        <v>0</v>
      </c>
      <c r="BI591" s="240">
        <f>IF(N591="nulová",J591,0)</f>
        <v>0</v>
      </c>
      <c r="BJ591" s="18" t="s">
        <v>83</v>
      </c>
      <c r="BK591" s="240">
        <f>ROUND(I591*H591,2)</f>
        <v>0</v>
      </c>
      <c r="BL591" s="18" t="s">
        <v>185</v>
      </c>
      <c r="BM591" s="239" t="s">
        <v>851</v>
      </c>
    </row>
    <row r="592" s="2" customFormat="1">
      <c r="A592" s="39"/>
      <c r="B592" s="40"/>
      <c r="C592" s="41"/>
      <c r="D592" s="241" t="s">
        <v>187</v>
      </c>
      <c r="E592" s="41"/>
      <c r="F592" s="242" t="s">
        <v>850</v>
      </c>
      <c r="G592" s="41"/>
      <c r="H592" s="41"/>
      <c r="I592" s="243"/>
      <c r="J592" s="41"/>
      <c r="K592" s="41"/>
      <c r="L592" s="45"/>
      <c r="M592" s="244"/>
      <c r="N592" s="245"/>
      <c r="O592" s="92"/>
      <c r="P592" s="92"/>
      <c r="Q592" s="92"/>
      <c r="R592" s="92"/>
      <c r="S592" s="92"/>
      <c r="T592" s="93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187</v>
      </c>
      <c r="AU592" s="18" t="s">
        <v>85</v>
      </c>
    </row>
    <row r="593" s="13" customFormat="1">
      <c r="A593" s="13"/>
      <c r="B593" s="246"/>
      <c r="C593" s="247"/>
      <c r="D593" s="241" t="s">
        <v>189</v>
      </c>
      <c r="E593" s="248" t="s">
        <v>1</v>
      </c>
      <c r="F593" s="249" t="s">
        <v>852</v>
      </c>
      <c r="G593" s="247"/>
      <c r="H593" s="248" t="s">
        <v>1</v>
      </c>
      <c r="I593" s="250"/>
      <c r="J593" s="247"/>
      <c r="K593" s="247"/>
      <c r="L593" s="251"/>
      <c r="M593" s="252"/>
      <c r="N593" s="253"/>
      <c r="O593" s="253"/>
      <c r="P593" s="253"/>
      <c r="Q593" s="253"/>
      <c r="R593" s="253"/>
      <c r="S593" s="253"/>
      <c r="T593" s="25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5" t="s">
        <v>189</v>
      </c>
      <c r="AU593" s="255" t="s">
        <v>85</v>
      </c>
      <c r="AV593" s="13" t="s">
        <v>83</v>
      </c>
      <c r="AW593" s="13" t="s">
        <v>33</v>
      </c>
      <c r="AX593" s="13" t="s">
        <v>76</v>
      </c>
      <c r="AY593" s="255" t="s">
        <v>178</v>
      </c>
    </row>
    <row r="594" s="14" customFormat="1">
      <c r="A594" s="14"/>
      <c r="B594" s="256"/>
      <c r="C594" s="257"/>
      <c r="D594" s="241" t="s">
        <v>189</v>
      </c>
      <c r="E594" s="258" t="s">
        <v>1</v>
      </c>
      <c r="F594" s="259" t="s">
        <v>853</v>
      </c>
      <c r="G594" s="257"/>
      <c r="H594" s="260">
        <v>23.440000000000001</v>
      </c>
      <c r="I594" s="261"/>
      <c r="J594" s="257"/>
      <c r="K594" s="257"/>
      <c r="L594" s="262"/>
      <c r="M594" s="263"/>
      <c r="N594" s="264"/>
      <c r="O594" s="264"/>
      <c r="P594" s="264"/>
      <c r="Q594" s="264"/>
      <c r="R594" s="264"/>
      <c r="S594" s="264"/>
      <c r="T594" s="265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6" t="s">
        <v>189</v>
      </c>
      <c r="AU594" s="266" t="s">
        <v>85</v>
      </c>
      <c r="AV594" s="14" t="s">
        <v>85</v>
      </c>
      <c r="AW594" s="14" t="s">
        <v>33</v>
      </c>
      <c r="AX594" s="14" t="s">
        <v>76</v>
      </c>
      <c r="AY594" s="266" t="s">
        <v>178</v>
      </c>
    </row>
    <row r="595" s="15" customFormat="1">
      <c r="A595" s="15"/>
      <c r="B595" s="267"/>
      <c r="C595" s="268"/>
      <c r="D595" s="241" t="s">
        <v>189</v>
      </c>
      <c r="E595" s="269" t="s">
        <v>1</v>
      </c>
      <c r="F595" s="270" t="s">
        <v>193</v>
      </c>
      <c r="G595" s="268"/>
      <c r="H595" s="271">
        <v>23.440000000000001</v>
      </c>
      <c r="I595" s="272"/>
      <c r="J595" s="268"/>
      <c r="K595" s="268"/>
      <c r="L595" s="273"/>
      <c r="M595" s="274"/>
      <c r="N595" s="275"/>
      <c r="O595" s="275"/>
      <c r="P595" s="275"/>
      <c r="Q595" s="275"/>
      <c r="R595" s="275"/>
      <c r="S595" s="275"/>
      <c r="T595" s="276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77" t="s">
        <v>189</v>
      </c>
      <c r="AU595" s="277" t="s">
        <v>85</v>
      </c>
      <c r="AV595" s="15" t="s">
        <v>185</v>
      </c>
      <c r="AW595" s="15" t="s">
        <v>33</v>
      </c>
      <c r="AX595" s="15" t="s">
        <v>83</v>
      </c>
      <c r="AY595" s="277" t="s">
        <v>178</v>
      </c>
    </row>
    <row r="596" s="2" customFormat="1">
      <c r="A596" s="39"/>
      <c r="B596" s="40"/>
      <c r="C596" s="228" t="s">
        <v>854</v>
      </c>
      <c r="D596" s="228" t="s">
        <v>180</v>
      </c>
      <c r="E596" s="229" t="s">
        <v>454</v>
      </c>
      <c r="F596" s="230" t="s">
        <v>455</v>
      </c>
      <c r="G596" s="231" t="s">
        <v>183</v>
      </c>
      <c r="H596" s="232">
        <v>27.216999999999999</v>
      </c>
      <c r="I596" s="233"/>
      <c r="J596" s="234">
        <f>ROUND(I596*H596,2)</f>
        <v>0</v>
      </c>
      <c r="K596" s="230" t="s">
        <v>184</v>
      </c>
      <c r="L596" s="45"/>
      <c r="M596" s="235" t="s">
        <v>1</v>
      </c>
      <c r="N596" s="236" t="s">
        <v>41</v>
      </c>
      <c r="O596" s="92"/>
      <c r="P596" s="237">
        <f>O596*H596</f>
        <v>0</v>
      </c>
      <c r="Q596" s="237">
        <v>2.2667199999999998</v>
      </c>
      <c r="R596" s="237">
        <f>Q596*H596</f>
        <v>61.693318239999996</v>
      </c>
      <c r="S596" s="237">
        <v>0</v>
      </c>
      <c r="T596" s="238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39" t="s">
        <v>185</v>
      </c>
      <c r="AT596" s="239" t="s">
        <v>180</v>
      </c>
      <c r="AU596" s="239" t="s">
        <v>85</v>
      </c>
      <c r="AY596" s="18" t="s">
        <v>178</v>
      </c>
      <c r="BE596" s="240">
        <f>IF(N596="základní",J596,0)</f>
        <v>0</v>
      </c>
      <c r="BF596" s="240">
        <f>IF(N596="snížená",J596,0)</f>
        <v>0</v>
      </c>
      <c r="BG596" s="240">
        <f>IF(N596="zákl. přenesená",J596,0)</f>
        <v>0</v>
      </c>
      <c r="BH596" s="240">
        <f>IF(N596="sníž. přenesená",J596,0)</f>
        <v>0</v>
      </c>
      <c r="BI596" s="240">
        <f>IF(N596="nulová",J596,0)</f>
        <v>0</v>
      </c>
      <c r="BJ596" s="18" t="s">
        <v>83</v>
      </c>
      <c r="BK596" s="240">
        <f>ROUND(I596*H596,2)</f>
        <v>0</v>
      </c>
      <c r="BL596" s="18" t="s">
        <v>185</v>
      </c>
      <c r="BM596" s="239" t="s">
        <v>855</v>
      </c>
    </row>
    <row r="597" s="2" customFormat="1">
      <c r="A597" s="39"/>
      <c r="B597" s="40"/>
      <c r="C597" s="41"/>
      <c r="D597" s="241" t="s">
        <v>187</v>
      </c>
      <c r="E597" s="41"/>
      <c r="F597" s="242" t="s">
        <v>457</v>
      </c>
      <c r="G597" s="41"/>
      <c r="H597" s="41"/>
      <c r="I597" s="243"/>
      <c r="J597" s="41"/>
      <c r="K597" s="41"/>
      <c r="L597" s="45"/>
      <c r="M597" s="244"/>
      <c r="N597" s="245"/>
      <c r="O597" s="92"/>
      <c r="P597" s="92"/>
      <c r="Q597" s="92"/>
      <c r="R597" s="92"/>
      <c r="S597" s="92"/>
      <c r="T597" s="93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187</v>
      </c>
      <c r="AU597" s="18" t="s">
        <v>85</v>
      </c>
    </row>
    <row r="598" s="13" customFormat="1">
      <c r="A598" s="13"/>
      <c r="B598" s="246"/>
      <c r="C598" s="247"/>
      <c r="D598" s="241" t="s">
        <v>189</v>
      </c>
      <c r="E598" s="248" t="s">
        <v>1</v>
      </c>
      <c r="F598" s="249" t="s">
        <v>538</v>
      </c>
      <c r="G598" s="247"/>
      <c r="H598" s="248" t="s">
        <v>1</v>
      </c>
      <c r="I598" s="250"/>
      <c r="J598" s="247"/>
      <c r="K598" s="247"/>
      <c r="L598" s="251"/>
      <c r="M598" s="252"/>
      <c r="N598" s="253"/>
      <c r="O598" s="253"/>
      <c r="P598" s="253"/>
      <c r="Q598" s="253"/>
      <c r="R598" s="253"/>
      <c r="S598" s="253"/>
      <c r="T598" s="25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5" t="s">
        <v>189</v>
      </c>
      <c r="AU598" s="255" t="s">
        <v>85</v>
      </c>
      <c r="AV598" s="13" t="s">
        <v>83</v>
      </c>
      <c r="AW598" s="13" t="s">
        <v>33</v>
      </c>
      <c r="AX598" s="13" t="s">
        <v>76</v>
      </c>
      <c r="AY598" s="255" t="s">
        <v>178</v>
      </c>
    </row>
    <row r="599" s="14" customFormat="1">
      <c r="A599" s="14"/>
      <c r="B599" s="256"/>
      <c r="C599" s="257"/>
      <c r="D599" s="241" t="s">
        <v>189</v>
      </c>
      <c r="E599" s="258" t="s">
        <v>1</v>
      </c>
      <c r="F599" s="259" t="s">
        <v>856</v>
      </c>
      <c r="G599" s="257"/>
      <c r="H599" s="260">
        <v>25.783999999999999</v>
      </c>
      <c r="I599" s="261"/>
      <c r="J599" s="257"/>
      <c r="K599" s="257"/>
      <c r="L599" s="262"/>
      <c r="M599" s="263"/>
      <c r="N599" s="264"/>
      <c r="O599" s="264"/>
      <c r="P599" s="264"/>
      <c r="Q599" s="264"/>
      <c r="R599" s="264"/>
      <c r="S599" s="264"/>
      <c r="T599" s="265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6" t="s">
        <v>189</v>
      </c>
      <c r="AU599" s="266" t="s">
        <v>85</v>
      </c>
      <c r="AV599" s="14" t="s">
        <v>85</v>
      </c>
      <c r="AW599" s="14" t="s">
        <v>33</v>
      </c>
      <c r="AX599" s="14" t="s">
        <v>76</v>
      </c>
      <c r="AY599" s="266" t="s">
        <v>178</v>
      </c>
    </row>
    <row r="600" s="14" customFormat="1">
      <c r="A600" s="14"/>
      <c r="B600" s="256"/>
      <c r="C600" s="257"/>
      <c r="D600" s="241" t="s">
        <v>189</v>
      </c>
      <c r="E600" s="258" t="s">
        <v>1</v>
      </c>
      <c r="F600" s="259" t="s">
        <v>857</v>
      </c>
      <c r="G600" s="257"/>
      <c r="H600" s="260">
        <v>32.159999999999997</v>
      </c>
      <c r="I600" s="261"/>
      <c r="J600" s="257"/>
      <c r="K600" s="257"/>
      <c r="L600" s="262"/>
      <c r="M600" s="263"/>
      <c r="N600" s="264"/>
      <c r="O600" s="264"/>
      <c r="P600" s="264"/>
      <c r="Q600" s="264"/>
      <c r="R600" s="264"/>
      <c r="S600" s="264"/>
      <c r="T600" s="265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6" t="s">
        <v>189</v>
      </c>
      <c r="AU600" s="266" t="s">
        <v>85</v>
      </c>
      <c r="AV600" s="14" t="s">
        <v>85</v>
      </c>
      <c r="AW600" s="14" t="s">
        <v>33</v>
      </c>
      <c r="AX600" s="14" t="s">
        <v>76</v>
      </c>
      <c r="AY600" s="266" t="s">
        <v>178</v>
      </c>
    </row>
    <row r="601" s="13" customFormat="1">
      <c r="A601" s="13"/>
      <c r="B601" s="246"/>
      <c r="C601" s="247"/>
      <c r="D601" s="241" t="s">
        <v>189</v>
      </c>
      <c r="E601" s="248" t="s">
        <v>1</v>
      </c>
      <c r="F601" s="249" t="s">
        <v>459</v>
      </c>
      <c r="G601" s="247"/>
      <c r="H601" s="248" t="s">
        <v>1</v>
      </c>
      <c r="I601" s="250"/>
      <c r="J601" s="247"/>
      <c r="K601" s="247"/>
      <c r="L601" s="251"/>
      <c r="M601" s="252"/>
      <c r="N601" s="253"/>
      <c r="O601" s="253"/>
      <c r="P601" s="253"/>
      <c r="Q601" s="253"/>
      <c r="R601" s="253"/>
      <c r="S601" s="253"/>
      <c r="T601" s="25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5" t="s">
        <v>189</v>
      </c>
      <c r="AU601" s="255" t="s">
        <v>85</v>
      </c>
      <c r="AV601" s="13" t="s">
        <v>83</v>
      </c>
      <c r="AW601" s="13" t="s">
        <v>33</v>
      </c>
      <c r="AX601" s="13" t="s">
        <v>76</v>
      </c>
      <c r="AY601" s="255" t="s">
        <v>178</v>
      </c>
    </row>
    <row r="602" s="14" customFormat="1">
      <c r="A602" s="14"/>
      <c r="B602" s="256"/>
      <c r="C602" s="257"/>
      <c r="D602" s="241" t="s">
        <v>189</v>
      </c>
      <c r="E602" s="258" t="s">
        <v>1</v>
      </c>
      <c r="F602" s="259" t="s">
        <v>858</v>
      </c>
      <c r="G602" s="257"/>
      <c r="H602" s="260">
        <v>-7.3620000000000001</v>
      </c>
      <c r="I602" s="261"/>
      <c r="J602" s="257"/>
      <c r="K602" s="257"/>
      <c r="L602" s="262"/>
      <c r="M602" s="263"/>
      <c r="N602" s="264"/>
      <c r="O602" s="264"/>
      <c r="P602" s="264"/>
      <c r="Q602" s="264"/>
      <c r="R602" s="264"/>
      <c r="S602" s="264"/>
      <c r="T602" s="265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6" t="s">
        <v>189</v>
      </c>
      <c r="AU602" s="266" t="s">
        <v>85</v>
      </c>
      <c r="AV602" s="14" t="s">
        <v>85</v>
      </c>
      <c r="AW602" s="14" t="s">
        <v>33</v>
      </c>
      <c r="AX602" s="14" t="s">
        <v>76</v>
      </c>
      <c r="AY602" s="266" t="s">
        <v>178</v>
      </c>
    </row>
    <row r="603" s="14" customFormat="1">
      <c r="A603" s="14"/>
      <c r="B603" s="256"/>
      <c r="C603" s="257"/>
      <c r="D603" s="241" t="s">
        <v>189</v>
      </c>
      <c r="E603" s="258" t="s">
        <v>1</v>
      </c>
      <c r="F603" s="259" t="s">
        <v>859</v>
      </c>
      <c r="G603" s="257"/>
      <c r="H603" s="260">
        <v>-11.776</v>
      </c>
      <c r="I603" s="261"/>
      <c r="J603" s="257"/>
      <c r="K603" s="257"/>
      <c r="L603" s="262"/>
      <c r="M603" s="263"/>
      <c r="N603" s="264"/>
      <c r="O603" s="264"/>
      <c r="P603" s="264"/>
      <c r="Q603" s="264"/>
      <c r="R603" s="264"/>
      <c r="S603" s="264"/>
      <c r="T603" s="26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6" t="s">
        <v>189</v>
      </c>
      <c r="AU603" s="266" t="s">
        <v>85</v>
      </c>
      <c r="AV603" s="14" t="s">
        <v>85</v>
      </c>
      <c r="AW603" s="14" t="s">
        <v>33</v>
      </c>
      <c r="AX603" s="14" t="s">
        <v>76</v>
      </c>
      <c r="AY603" s="266" t="s">
        <v>178</v>
      </c>
    </row>
    <row r="604" s="13" customFormat="1">
      <c r="A604" s="13"/>
      <c r="B604" s="246"/>
      <c r="C604" s="247"/>
      <c r="D604" s="241" t="s">
        <v>189</v>
      </c>
      <c r="E604" s="248" t="s">
        <v>1</v>
      </c>
      <c r="F604" s="249" t="s">
        <v>461</v>
      </c>
      <c r="G604" s="247"/>
      <c r="H604" s="248" t="s">
        <v>1</v>
      </c>
      <c r="I604" s="250"/>
      <c r="J604" s="247"/>
      <c r="K604" s="247"/>
      <c r="L604" s="251"/>
      <c r="M604" s="252"/>
      <c r="N604" s="253"/>
      <c r="O604" s="253"/>
      <c r="P604" s="253"/>
      <c r="Q604" s="253"/>
      <c r="R604" s="253"/>
      <c r="S604" s="253"/>
      <c r="T604" s="25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5" t="s">
        <v>189</v>
      </c>
      <c r="AU604" s="255" t="s">
        <v>85</v>
      </c>
      <c r="AV604" s="13" t="s">
        <v>83</v>
      </c>
      <c r="AW604" s="13" t="s">
        <v>33</v>
      </c>
      <c r="AX604" s="13" t="s">
        <v>76</v>
      </c>
      <c r="AY604" s="255" t="s">
        <v>178</v>
      </c>
    </row>
    <row r="605" s="14" customFormat="1">
      <c r="A605" s="14"/>
      <c r="B605" s="256"/>
      <c r="C605" s="257"/>
      <c r="D605" s="241" t="s">
        <v>189</v>
      </c>
      <c r="E605" s="258" t="s">
        <v>1</v>
      </c>
      <c r="F605" s="259" t="s">
        <v>860</v>
      </c>
      <c r="G605" s="257"/>
      <c r="H605" s="260">
        <v>-11.589</v>
      </c>
      <c r="I605" s="261"/>
      <c r="J605" s="257"/>
      <c r="K605" s="257"/>
      <c r="L605" s="262"/>
      <c r="M605" s="263"/>
      <c r="N605" s="264"/>
      <c r="O605" s="264"/>
      <c r="P605" s="264"/>
      <c r="Q605" s="264"/>
      <c r="R605" s="264"/>
      <c r="S605" s="264"/>
      <c r="T605" s="265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6" t="s">
        <v>189</v>
      </c>
      <c r="AU605" s="266" t="s">
        <v>85</v>
      </c>
      <c r="AV605" s="14" t="s">
        <v>85</v>
      </c>
      <c r="AW605" s="14" t="s">
        <v>33</v>
      </c>
      <c r="AX605" s="14" t="s">
        <v>76</v>
      </c>
      <c r="AY605" s="266" t="s">
        <v>178</v>
      </c>
    </row>
    <row r="606" s="15" customFormat="1">
      <c r="A606" s="15"/>
      <c r="B606" s="267"/>
      <c r="C606" s="268"/>
      <c r="D606" s="241" t="s">
        <v>189</v>
      </c>
      <c r="E606" s="269" t="s">
        <v>1</v>
      </c>
      <c r="F606" s="270" t="s">
        <v>193</v>
      </c>
      <c r="G606" s="268"/>
      <c r="H606" s="271">
        <v>27.216999999999999</v>
      </c>
      <c r="I606" s="272"/>
      <c r="J606" s="268"/>
      <c r="K606" s="268"/>
      <c r="L606" s="273"/>
      <c r="M606" s="274"/>
      <c r="N606" s="275"/>
      <c r="O606" s="275"/>
      <c r="P606" s="275"/>
      <c r="Q606" s="275"/>
      <c r="R606" s="275"/>
      <c r="S606" s="275"/>
      <c r="T606" s="276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77" t="s">
        <v>189</v>
      </c>
      <c r="AU606" s="277" t="s">
        <v>85</v>
      </c>
      <c r="AV606" s="15" t="s">
        <v>185</v>
      </c>
      <c r="AW606" s="15" t="s">
        <v>33</v>
      </c>
      <c r="AX606" s="15" t="s">
        <v>83</v>
      </c>
      <c r="AY606" s="277" t="s">
        <v>178</v>
      </c>
    </row>
    <row r="607" s="2" customFormat="1">
      <c r="A607" s="39"/>
      <c r="B607" s="40"/>
      <c r="C607" s="228" t="s">
        <v>861</v>
      </c>
      <c r="D607" s="228" t="s">
        <v>180</v>
      </c>
      <c r="E607" s="229" t="s">
        <v>862</v>
      </c>
      <c r="F607" s="230" t="s">
        <v>863</v>
      </c>
      <c r="G607" s="231" t="s">
        <v>268</v>
      </c>
      <c r="H607" s="232">
        <v>8091.54</v>
      </c>
      <c r="I607" s="233"/>
      <c r="J607" s="234">
        <f>ROUND(I607*H607,2)</f>
        <v>0</v>
      </c>
      <c r="K607" s="230" t="s">
        <v>184</v>
      </c>
      <c r="L607" s="45"/>
      <c r="M607" s="235" t="s">
        <v>1</v>
      </c>
      <c r="N607" s="236" t="s">
        <v>41</v>
      </c>
      <c r="O607" s="92"/>
      <c r="P607" s="237">
        <f>O607*H607</f>
        <v>0</v>
      </c>
      <c r="Q607" s="237">
        <v>0.00029</v>
      </c>
      <c r="R607" s="237">
        <f>Q607*H607</f>
        <v>2.3465465999999999</v>
      </c>
      <c r="S607" s="237">
        <v>0</v>
      </c>
      <c r="T607" s="238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39" t="s">
        <v>185</v>
      </c>
      <c r="AT607" s="239" t="s">
        <v>180</v>
      </c>
      <c r="AU607" s="239" t="s">
        <v>85</v>
      </c>
      <c r="AY607" s="18" t="s">
        <v>178</v>
      </c>
      <c r="BE607" s="240">
        <f>IF(N607="základní",J607,0)</f>
        <v>0</v>
      </c>
      <c r="BF607" s="240">
        <f>IF(N607="snížená",J607,0)</f>
        <v>0</v>
      </c>
      <c r="BG607" s="240">
        <f>IF(N607="zákl. přenesená",J607,0)</f>
        <v>0</v>
      </c>
      <c r="BH607" s="240">
        <f>IF(N607="sníž. přenesená",J607,0)</f>
        <v>0</v>
      </c>
      <c r="BI607" s="240">
        <f>IF(N607="nulová",J607,0)</f>
        <v>0</v>
      </c>
      <c r="BJ607" s="18" t="s">
        <v>83</v>
      </c>
      <c r="BK607" s="240">
        <f>ROUND(I607*H607,2)</f>
        <v>0</v>
      </c>
      <c r="BL607" s="18" t="s">
        <v>185</v>
      </c>
      <c r="BM607" s="239" t="s">
        <v>864</v>
      </c>
    </row>
    <row r="608" s="2" customFormat="1">
      <c r="A608" s="39"/>
      <c r="B608" s="40"/>
      <c r="C608" s="41"/>
      <c r="D608" s="241" t="s">
        <v>187</v>
      </c>
      <c r="E608" s="41"/>
      <c r="F608" s="242" t="s">
        <v>865</v>
      </c>
      <c r="G608" s="41"/>
      <c r="H608" s="41"/>
      <c r="I608" s="243"/>
      <c r="J608" s="41"/>
      <c r="K608" s="41"/>
      <c r="L608" s="45"/>
      <c r="M608" s="244"/>
      <c r="N608" s="245"/>
      <c r="O608" s="92"/>
      <c r="P608" s="92"/>
      <c r="Q608" s="92"/>
      <c r="R608" s="92"/>
      <c r="S608" s="92"/>
      <c r="T608" s="93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187</v>
      </c>
      <c r="AU608" s="18" t="s">
        <v>85</v>
      </c>
    </row>
    <row r="609" s="13" customFormat="1">
      <c r="A609" s="13"/>
      <c r="B609" s="246"/>
      <c r="C609" s="247"/>
      <c r="D609" s="241" t="s">
        <v>189</v>
      </c>
      <c r="E609" s="248" t="s">
        <v>1</v>
      </c>
      <c r="F609" s="249" t="s">
        <v>550</v>
      </c>
      <c r="G609" s="247"/>
      <c r="H609" s="248" t="s">
        <v>1</v>
      </c>
      <c r="I609" s="250"/>
      <c r="J609" s="247"/>
      <c r="K609" s="247"/>
      <c r="L609" s="251"/>
      <c r="M609" s="252"/>
      <c r="N609" s="253"/>
      <c r="O609" s="253"/>
      <c r="P609" s="253"/>
      <c r="Q609" s="253"/>
      <c r="R609" s="253"/>
      <c r="S609" s="253"/>
      <c r="T609" s="25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5" t="s">
        <v>189</v>
      </c>
      <c r="AU609" s="255" t="s">
        <v>85</v>
      </c>
      <c r="AV609" s="13" t="s">
        <v>83</v>
      </c>
      <c r="AW609" s="13" t="s">
        <v>33</v>
      </c>
      <c r="AX609" s="13" t="s">
        <v>76</v>
      </c>
      <c r="AY609" s="255" t="s">
        <v>178</v>
      </c>
    </row>
    <row r="610" s="14" customFormat="1">
      <c r="A610" s="14"/>
      <c r="B610" s="256"/>
      <c r="C610" s="257"/>
      <c r="D610" s="241" t="s">
        <v>189</v>
      </c>
      <c r="E610" s="258" t="s">
        <v>1</v>
      </c>
      <c r="F610" s="259" t="s">
        <v>866</v>
      </c>
      <c r="G610" s="257"/>
      <c r="H610" s="260">
        <v>8091.54</v>
      </c>
      <c r="I610" s="261"/>
      <c r="J610" s="257"/>
      <c r="K610" s="257"/>
      <c r="L610" s="262"/>
      <c r="M610" s="263"/>
      <c r="N610" s="264"/>
      <c r="O610" s="264"/>
      <c r="P610" s="264"/>
      <c r="Q610" s="264"/>
      <c r="R610" s="264"/>
      <c r="S610" s="264"/>
      <c r="T610" s="26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6" t="s">
        <v>189</v>
      </c>
      <c r="AU610" s="266" t="s">
        <v>85</v>
      </c>
      <c r="AV610" s="14" t="s">
        <v>85</v>
      </c>
      <c r="AW610" s="14" t="s">
        <v>33</v>
      </c>
      <c r="AX610" s="14" t="s">
        <v>76</v>
      </c>
      <c r="AY610" s="266" t="s">
        <v>178</v>
      </c>
    </row>
    <row r="611" s="15" customFormat="1">
      <c r="A611" s="15"/>
      <c r="B611" s="267"/>
      <c r="C611" s="268"/>
      <c r="D611" s="241" t="s">
        <v>189</v>
      </c>
      <c r="E611" s="269" t="s">
        <v>1</v>
      </c>
      <c r="F611" s="270" t="s">
        <v>193</v>
      </c>
      <c r="G611" s="268"/>
      <c r="H611" s="271">
        <v>8091.54</v>
      </c>
      <c r="I611" s="272"/>
      <c r="J611" s="268"/>
      <c r="K611" s="268"/>
      <c r="L611" s="273"/>
      <c r="M611" s="274"/>
      <c r="N611" s="275"/>
      <c r="O611" s="275"/>
      <c r="P611" s="275"/>
      <c r="Q611" s="275"/>
      <c r="R611" s="275"/>
      <c r="S611" s="275"/>
      <c r="T611" s="276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77" t="s">
        <v>189</v>
      </c>
      <c r="AU611" s="277" t="s">
        <v>85</v>
      </c>
      <c r="AV611" s="15" t="s">
        <v>185</v>
      </c>
      <c r="AW611" s="15" t="s">
        <v>33</v>
      </c>
      <c r="AX611" s="15" t="s">
        <v>83</v>
      </c>
      <c r="AY611" s="277" t="s">
        <v>178</v>
      </c>
    </row>
    <row r="612" s="2" customFormat="1">
      <c r="A612" s="39"/>
      <c r="B612" s="40"/>
      <c r="C612" s="228" t="s">
        <v>867</v>
      </c>
      <c r="D612" s="228" t="s">
        <v>180</v>
      </c>
      <c r="E612" s="229" t="s">
        <v>464</v>
      </c>
      <c r="F612" s="230" t="s">
        <v>465</v>
      </c>
      <c r="G612" s="231" t="s">
        <v>268</v>
      </c>
      <c r="H612" s="232">
        <v>11116.52</v>
      </c>
      <c r="I612" s="233"/>
      <c r="J612" s="234">
        <f>ROUND(I612*H612,2)</f>
        <v>0</v>
      </c>
      <c r="K612" s="230" t="s">
        <v>184</v>
      </c>
      <c r="L612" s="45"/>
      <c r="M612" s="235" t="s">
        <v>1</v>
      </c>
      <c r="N612" s="236" t="s">
        <v>41</v>
      </c>
      <c r="O612" s="92"/>
      <c r="P612" s="237">
        <f>O612*H612</f>
        <v>0</v>
      </c>
      <c r="Q612" s="237">
        <v>0.00068999999999999997</v>
      </c>
      <c r="R612" s="237">
        <f>Q612*H612</f>
        <v>7.6703988000000001</v>
      </c>
      <c r="S612" s="237">
        <v>0</v>
      </c>
      <c r="T612" s="238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39" t="s">
        <v>185</v>
      </c>
      <c r="AT612" s="239" t="s">
        <v>180</v>
      </c>
      <c r="AU612" s="239" t="s">
        <v>85</v>
      </c>
      <c r="AY612" s="18" t="s">
        <v>178</v>
      </c>
      <c r="BE612" s="240">
        <f>IF(N612="základní",J612,0)</f>
        <v>0</v>
      </c>
      <c r="BF612" s="240">
        <f>IF(N612="snížená",J612,0)</f>
        <v>0</v>
      </c>
      <c r="BG612" s="240">
        <f>IF(N612="zákl. přenesená",J612,0)</f>
        <v>0</v>
      </c>
      <c r="BH612" s="240">
        <f>IF(N612="sníž. přenesená",J612,0)</f>
        <v>0</v>
      </c>
      <c r="BI612" s="240">
        <f>IF(N612="nulová",J612,0)</f>
        <v>0</v>
      </c>
      <c r="BJ612" s="18" t="s">
        <v>83</v>
      </c>
      <c r="BK612" s="240">
        <f>ROUND(I612*H612,2)</f>
        <v>0</v>
      </c>
      <c r="BL612" s="18" t="s">
        <v>185</v>
      </c>
      <c r="BM612" s="239" t="s">
        <v>868</v>
      </c>
    </row>
    <row r="613" s="2" customFormat="1">
      <c r="A613" s="39"/>
      <c r="B613" s="40"/>
      <c r="C613" s="41"/>
      <c r="D613" s="241" t="s">
        <v>187</v>
      </c>
      <c r="E613" s="41"/>
      <c r="F613" s="242" t="s">
        <v>467</v>
      </c>
      <c r="G613" s="41"/>
      <c r="H613" s="41"/>
      <c r="I613" s="243"/>
      <c r="J613" s="41"/>
      <c r="K613" s="41"/>
      <c r="L613" s="45"/>
      <c r="M613" s="244"/>
      <c r="N613" s="245"/>
      <c r="O613" s="92"/>
      <c r="P613" s="92"/>
      <c r="Q613" s="92"/>
      <c r="R613" s="92"/>
      <c r="S613" s="92"/>
      <c r="T613" s="93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187</v>
      </c>
      <c r="AU613" s="18" t="s">
        <v>85</v>
      </c>
    </row>
    <row r="614" s="13" customFormat="1">
      <c r="A614" s="13"/>
      <c r="B614" s="246"/>
      <c r="C614" s="247"/>
      <c r="D614" s="241" t="s">
        <v>189</v>
      </c>
      <c r="E614" s="248" t="s">
        <v>1</v>
      </c>
      <c r="F614" s="249" t="s">
        <v>550</v>
      </c>
      <c r="G614" s="247"/>
      <c r="H614" s="248" t="s">
        <v>1</v>
      </c>
      <c r="I614" s="250"/>
      <c r="J614" s="247"/>
      <c r="K614" s="247"/>
      <c r="L614" s="251"/>
      <c r="M614" s="252"/>
      <c r="N614" s="253"/>
      <c r="O614" s="253"/>
      <c r="P614" s="253"/>
      <c r="Q614" s="253"/>
      <c r="R614" s="253"/>
      <c r="S614" s="253"/>
      <c r="T614" s="25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5" t="s">
        <v>189</v>
      </c>
      <c r="AU614" s="255" t="s">
        <v>85</v>
      </c>
      <c r="AV614" s="13" t="s">
        <v>83</v>
      </c>
      <c r="AW614" s="13" t="s">
        <v>33</v>
      </c>
      <c r="AX614" s="13" t="s">
        <v>76</v>
      </c>
      <c r="AY614" s="255" t="s">
        <v>178</v>
      </c>
    </row>
    <row r="615" s="14" customFormat="1">
      <c r="A615" s="14"/>
      <c r="B615" s="256"/>
      <c r="C615" s="257"/>
      <c r="D615" s="241" t="s">
        <v>189</v>
      </c>
      <c r="E615" s="258" t="s">
        <v>1</v>
      </c>
      <c r="F615" s="259" t="s">
        <v>869</v>
      </c>
      <c r="G615" s="257"/>
      <c r="H615" s="260">
        <v>11116.52</v>
      </c>
      <c r="I615" s="261"/>
      <c r="J615" s="257"/>
      <c r="K615" s="257"/>
      <c r="L615" s="262"/>
      <c r="M615" s="263"/>
      <c r="N615" s="264"/>
      <c r="O615" s="264"/>
      <c r="P615" s="264"/>
      <c r="Q615" s="264"/>
      <c r="R615" s="264"/>
      <c r="S615" s="264"/>
      <c r="T615" s="265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6" t="s">
        <v>189</v>
      </c>
      <c r="AU615" s="266" t="s">
        <v>85</v>
      </c>
      <c r="AV615" s="14" t="s">
        <v>85</v>
      </c>
      <c r="AW615" s="14" t="s">
        <v>33</v>
      </c>
      <c r="AX615" s="14" t="s">
        <v>76</v>
      </c>
      <c r="AY615" s="266" t="s">
        <v>178</v>
      </c>
    </row>
    <row r="616" s="15" customFormat="1">
      <c r="A616" s="15"/>
      <c r="B616" s="267"/>
      <c r="C616" s="268"/>
      <c r="D616" s="241" t="s">
        <v>189</v>
      </c>
      <c r="E616" s="269" t="s">
        <v>1</v>
      </c>
      <c r="F616" s="270" t="s">
        <v>193</v>
      </c>
      <c r="G616" s="268"/>
      <c r="H616" s="271">
        <v>11116.52</v>
      </c>
      <c r="I616" s="272"/>
      <c r="J616" s="268"/>
      <c r="K616" s="268"/>
      <c r="L616" s="273"/>
      <c r="M616" s="274"/>
      <c r="N616" s="275"/>
      <c r="O616" s="275"/>
      <c r="P616" s="275"/>
      <c r="Q616" s="275"/>
      <c r="R616" s="275"/>
      <c r="S616" s="275"/>
      <c r="T616" s="276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77" t="s">
        <v>189</v>
      </c>
      <c r="AU616" s="277" t="s">
        <v>85</v>
      </c>
      <c r="AV616" s="15" t="s">
        <v>185</v>
      </c>
      <c r="AW616" s="15" t="s">
        <v>33</v>
      </c>
      <c r="AX616" s="15" t="s">
        <v>83</v>
      </c>
      <c r="AY616" s="277" t="s">
        <v>178</v>
      </c>
    </row>
    <row r="617" s="2" customFormat="1" ht="30" customHeight="1">
      <c r="A617" s="39"/>
      <c r="B617" s="40"/>
      <c r="C617" s="228" t="s">
        <v>870</v>
      </c>
      <c r="D617" s="228" t="s">
        <v>180</v>
      </c>
      <c r="E617" s="229" t="s">
        <v>871</v>
      </c>
      <c r="F617" s="230" t="s">
        <v>872</v>
      </c>
      <c r="G617" s="231" t="s">
        <v>438</v>
      </c>
      <c r="H617" s="232">
        <v>3</v>
      </c>
      <c r="I617" s="233"/>
      <c r="J617" s="234">
        <f>ROUND(I617*H617,2)</f>
        <v>0</v>
      </c>
      <c r="K617" s="230" t="s">
        <v>184</v>
      </c>
      <c r="L617" s="45"/>
      <c r="M617" s="235" t="s">
        <v>1</v>
      </c>
      <c r="N617" s="236" t="s">
        <v>41</v>
      </c>
      <c r="O617" s="92"/>
      <c r="P617" s="237">
        <f>O617*H617</f>
        <v>0</v>
      </c>
      <c r="Q617" s="237">
        <v>6.0000000000000002E-05</v>
      </c>
      <c r="R617" s="237">
        <f>Q617*H617</f>
        <v>0.00018000000000000001</v>
      </c>
      <c r="S617" s="237">
        <v>0</v>
      </c>
      <c r="T617" s="238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39" t="s">
        <v>185</v>
      </c>
      <c r="AT617" s="239" t="s">
        <v>180</v>
      </c>
      <c r="AU617" s="239" t="s">
        <v>85</v>
      </c>
      <c r="AY617" s="18" t="s">
        <v>178</v>
      </c>
      <c r="BE617" s="240">
        <f>IF(N617="základní",J617,0)</f>
        <v>0</v>
      </c>
      <c r="BF617" s="240">
        <f>IF(N617="snížená",J617,0)</f>
        <v>0</v>
      </c>
      <c r="BG617" s="240">
        <f>IF(N617="zákl. přenesená",J617,0)</f>
        <v>0</v>
      </c>
      <c r="BH617" s="240">
        <f>IF(N617="sníž. přenesená",J617,0)</f>
        <v>0</v>
      </c>
      <c r="BI617" s="240">
        <f>IF(N617="nulová",J617,0)</f>
        <v>0</v>
      </c>
      <c r="BJ617" s="18" t="s">
        <v>83</v>
      </c>
      <c r="BK617" s="240">
        <f>ROUND(I617*H617,2)</f>
        <v>0</v>
      </c>
      <c r="BL617" s="18" t="s">
        <v>185</v>
      </c>
      <c r="BM617" s="239" t="s">
        <v>873</v>
      </c>
    </row>
    <row r="618" s="2" customFormat="1">
      <c r="A618" s="39"/>
      <c r="B618" s="40"/>
      <c r="C618" s="41"/>
      <c r="D618" s="241" t="s">
        <v>187</v>
      </c>
      <c r="E618" s="41"/>
      <c r="F618" s="242" t="s">
        <v>874</v>
      </c>
      <c r="G618" s="41"/>
      <c r="H618" s="41"/>
      <c r="I618" s="243"/>
      <c r="J618" s="41"/>
      <c r="K618" s="41"/>
      <c r="L618" s="45"/>
      <c r="M618" s="244"/>
      <c r="N618" s="245"/>
      <c r="O618" s="92"/>
      <c r="P618" s="92"/>
      <c r="Q618" s="92"/>
      <c r="R618" s="92"/>
      <c r="S618" s="92"/>
      <c r="T618" s="93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187</v>
      </c>
      <c r="AU618" s="18" t="s">
        <v>85</v>
      </c>
    </row>
    <row r="619" s="13" customFormat="1">
      <c r="A619" s="13"/>
      <c r="B619" s="246"/>
      <c r="C619" s="247"/>
      <c r="D619" s="241" t="s">
        <v>189</v>
      </c>
      <c r="E619" s="248" t="s">
        <v>1</v>
      </c>
      <c r="F619" s="249" t="s">
        <v>538</v>
      </c>
      <c r="G619" s="247"/>
      <c r="H619" s="248" t="s">
        <v>1</v>
      </c>
      <c r="I619" s="250"/>
      <c r="J619" s="247"/>
      <c r="K619" s="247"/>
      <c r="L619" s="251"/>
      <c r="M619" s="252"/>
      <c r="N619" s="253"/>
      <c r="O619" s="253"/>
      <c r="P619" s="253"/>
      <c r="Q619" s="253"/>
      <c r="R619" s="253"/>
      <c r="S619" s="253"/>
      <c r="T619" s="25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5" t="s">
        <v>189</v>
      </c>
      <c r="AU619" s="255" t="s">
        <v>85</v>
      </c>
      <c r="AV619" s="13" t="s">
        <v>83</v>
      </c>
      <c r="AW619" s="13" t="s">
        <v>33</v>
      </c>
      <c r="AX619" s="13" t="s">
        <v>76</v>
      </c>
      <c r="AY619" s="255" t="s">
        <v>178</v>
      </c>
    </row>
    <row r="620" s="13" customFormat="1">
      <c r="A620" s="13"/>
      <c r="B620" s="246"/>
      <c r="C620" s="247"/>
      <c r="D620" s="241" t="s">
        <v>189</v>
      </c>
      <c r="E620" s="248" t="s">
        <v>1</v>
      </c>
      <c r="F620" s="249" t="s">
        <v>875</v>
      </c>
      <c r="G620" s="247"/>
      <c r="H620" s="248" t="s">
        <v>1</v>
      </c>
      <c r="I620" s="250"/>
      <c r="J620" s="247"/>
      <c r="K620" s="247"/>
      <c r="L620" s="251"/>
      <c r="M620" s="252"/>
      <c r="N620" s="253"/>
      <c r="O620" s="253"/>
      <c r="P620" s="253"/>
      <c r="Q620" s="253"/>
      <c r="R620" s="253"/>
      <c r="S620" s="253"/>
      <c r="T620" s="25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5" t="s">
        <v>189</v>
      </c>
      <c r="AU620" s="255" t="s">
        <v>85</v>
      </c>
      <c r="AV620" s="13" t="s">
        <v>83</v>
      </c>
      <c r="AW620" s="13" t="s">
        <v>33</v>
      </c>
      <c r="AX620" s="13" t="s">
        <v>76</v>
      </c>
      <c r="AY620" s="255" t="s">
        <v>178</v>
      </c>
    </row>
    <row r="621" s="14" customFormat="1">
      <c r="A621" s="14"/>
      <c r="B621" s="256"/>
      <c r="C621" s="257"/>
      <c r="D621" s="241" t="s">
        <v>189</v>
      </c>
      <c r="E621" s="258" t="s">
        <v>1</v>
      </c>
      <c r="F621" s="259" t="s">
        <v>100</v>
      </c>
      <c r="G621" s="257"/>
      <c r="H621" s="260">
        <v>3</v>
      </c>
      <c r="I621" s="261"/>
      <c r="J621" s="257"/>
      <c r="K621" s="257"/>
      <c r="L621" s="262"/>
      <c r="M621" s="263"/>
      <c r="N621" s="264"/>
      <c r="O621" s="264"/>
      <c r="P621" s="264"/>
      <c r="Q621" s="264"/>
      <c r="R621" s="264"/>
      <c r="S621" s="264"/>
      <c r="T621" s="265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6" t="s">
        <v>189</v>
      </c>
      <c r="AU621" s="266" t="s">
        <v>85</v>
      </c>
      <c r="AV621" s="14" t="s">
        <v>85</v>
      </c>
      <c r="AW621" s="14" t="s">
        <v>33</v>
      </c>
      <c r="AX621" s="14" t="s">
        <v>76</v>
      </c>
      <c r="AY621" s="266" t="s">
        <v>178</v>
      </c>
    </row>
    <row r="622" s="15" customFormat="1">
      <c r="A622" s="15"/>
      <c r="B622" s="267"/>
      <c r="C622" s="268"/>
      <c r="D622" s="241" t="s">
        <v>189</v>
      </c>
      <c r="E622" s="269" t="s">
        <v>1</v>
      </c>
      <c r="F622" s="270" t="s">
        <v>193</v>
      </c>
      <c r="G622" s="268"/>
      <c r="H622" s="271">
        <v>3</v>
      </c>
      <c r="I622" s="272"/>
      <c r="J622" s="268"/>
      <c r="K622" s="268"/>
      <c r="L622" s="273"/>
      <c r="M622" s="274"/>
      <c r="N622" s="275"/>
      <c r="O622" s="275"/>
      <c r="P622" s="275"/>
      <c r="Q622" s="275"/>
      <c r="R622" s="275"/>
      <c r="S622" s="275"/>
      <c r="T622" s="276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77" t="s">
        <v>189</v>
      </c>
      <c r="AU622" s="277" t="s">
        <v>85</v>
      </c>
      <c r="AV622" s="15" t="s">
        <v>185</v>
      </c>
      <c r="AW622" s="15" t="s">
        <v>33</v>
      </c>
      <c r="AX622" s="15" t="s">
        <v>83</v>
      </c>
      <c r="AY622" s="277" t="s">
        <v>178</v>
      </c>
    </row>
    <row r="623" s="2" customFormat="1" ht="14.4" customHeight="1">
      <c r="A623" s="39"/>
      <c r="B623" s="40"/>
      <c r="C623" s="278" t="s">
        <v>876</v>
      </c>
      <c r="D623" s="278" t="s">
        <v>386</v>
      </c>
      <c r="E623" s="279" t="s">
        <v>877</v>
      </c>
      <c r="F623" s="280" t="s">
        <v>878</v>
      </c>
      <c r="G623" s="281" t="s">
        <v>438</v>
      </c>
      <c r="H623" s="282">
        <v>3</v>
      </c>
      <c r="I623" s="283"/>
      <c r="J623" s="284">
        <f>ROUND(I623*H623,2)</f>
        <v>0</v>
      </c>
      <c r="K623" s="280" t="s">
        <v>1</v>
      </c>
      <c r="L623" s="285"/>
      <c r="M623" s="286" t="s">
        <v>1</v>
      </c>
      <c r="N623" s="287" t="s">
        <v>41</v>
      </c>
      <c r="O623" s="92"/>
      <c r="P623" s="237">
        <f>O623*H623</f>
        <v>0</v>
      </c>
      <c r="Q623" s="237">
        <v>0</v>
      </c>
      <c r="R623" s="237">
        <f>Q623*H623</f>
        <v>0</v>
      </c>
      <c r="S623" s="237">
        <v>0</v>
      </c>
      <c r="T623" s="238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39" t="s">
        <v>244</v>
      </c>
      <c r="AT623" s="239" t="s">
        <v>386</v>
      </c>
      <c r="AU623" s="239" t="s">
        <v>85</v>
      </c>
      <c r="AY623" s="18" t="s">
        <v>178</v>
      </c>
      <c r="BE623" s="240">
        <f>IF(N623="základní",J623,0)</f>
        <v>0</v>
      </c>
      <c r="BF623" s="240">
        <f>IF(N623="snížená",J623,0)</f>
        <v>0</v>
      </c>
      <c r="BG623" s="240">
        <f>IF(N623="zákl. přenesená",J623,0)</f>
        <v>0</v>
      </c>
      <c r="BH623" s="240">
        <f>IF(N623="sníž. přenesená",J623,0)</f>
        <v>0</v>
      </c>
      <c r="BI623" s="240">
        <f>IF(N623="nulová",J623,0)</f>
        <v>0</v>
      </c>
      <c r="BJ623" s="18" t="s">
        <v>83</v>
      </c>
      <c r="BK623" s="240">
        <f>ROUND(I623*H623,2)</f>
        <v>0</v>
      </c>
      <c r="BL623" s="18" t="s">
        <v>185</v>
      </c>
      <c r="BM623" s="239" t="s">
        <v>879</v>
      </c>
    </row>
    <row r="624" s="2" customFormat="1">
      <c r="A624" s="39"/>
      <c r="B624" s="40"/>
      <c r="C624" s="41"/>
      <c r="D624" s="241" t="s">
        <v>187</v>
      </c>
      <c r="E624" s="41"/>
      <c r="F624" s="242" t="s">
        <v>878</v>
      </c>
      <c r="G624" s="41"/>
      <c r="H624" s="41"/>
      <c r="I624" s="243"/>
      <c r="J624" s="41"/>
      <c r="K624" s="41"/>
      <c r="L624" s="45"/>
      <c r="M624" s="244"/>
      <c r="N624" s="245"/>
      <c r="O624" s="92"/>
      <c r="P624" s="92"/>
      <c r="Q624" s="92"/>
      <c r="R624" s="92"/>
      <c r="S624" s="92"/>
      <c r="T624" s="93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187</v>
      </c>
      <c r="AU624" s="18" t="s">
        <v>85</v>
      </c>
    </row>
    <row r="625" s="2" customFormat="1">
      <c r="A625" s="39"/>
      <c r="B625" s="40"/>
      <c r="C625" s="41"/>
      <c r="D625" s="241" t="s">
        <v>391</v>
      </c>
      <c r="E625" s="41"/>
      <c r="F625" s="288" t="s">
        <v>880</v>
      </c>
      <c r="G625" s="41"/>
      <c r="H625" s="41"/>
      <c r="I625" s="243"/>
      <c r="J625" s="41"/>
      <c r="K625" s="41"/>
      <c r="L625" s="45"/>
      <c r="M625" s="244"/>
      <c r="N625" s="245"/>
      <c r="O625" s="92"/>
      <c r="P625" s="92"/>
      <c r="Q625" s="92"/>
      <c r="R625" s="92"/>
      <c r="S625" s="92"/>
      <c r="T625" s="93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391</v>
      </c>
      <c r="AU625" s="18" t="s">
        <v>85</v>
      </c>
    </row>
    <row r="626" s="13" customFormat="1">
      <c r="A626" s="13"/>
      <c r="B626" s="246"/>
      <c r="C626" s="247"/>
      <c r="D626" s="241" t="s">
        <v>189</v>
      </c>
      <c r="E626" s="248" t="s">
        <v>1</v>
      </c>
      <c r="F626" s="249" t="s">
        <v>881</v>
      </c>
      <c r="G626" s="247"/>
      <c r="H626" s="248" t="s">
        <v>1</v>
      </c>
      <c r="I626" s="250"/>
      <c r="J626" s="247"/>
      <c r="K626" s="247"/>
      <c r="L626" s="251"/>
      <c r="M626" s="252"/>
      <c r="N626" s="253"/>
      <c r="O626" s="253"/>
      <c r="P626" s="253"/>
      <c r="Q626" s="253"/>
      <c r="R626" s="253"/>
      <c r="S626" s="253"/>
      <c r="T626" s="25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5" t="s">
        <v>189</v>
      </c>
      <c r="AU626" s="255" t="s">
        <v>85</v>
      </c>
      <c r="AV626" s="13" t="s">
        <v>83</v>
      </c>
      <c r="AW626" s="13" t="s">
        <v>33</v>
      </c>
      <c r="AX626" s="13" t="s">
        <v>76</v>
      </c>
      <c r="AY626" s="255" t="s">
        <v>178</v>
      </c>
    </row>
    <row r="627" s="14" customFormat="1">
      <c r="A627" s="14"/>
      <c r="B627" s="256"/>
      <c r="C627" s="257"/>
      <c r="D627" s="241" t="s">
        <v>189</v>
      </c>
      <c r="E627" s="258" t="s">
        <v>1</v>
      </c>
      <c r="F627" s="259" t="s">
        <v>100</v>
      </c>
      <c r="G627" s="257"/>
      <c r="H627" s="260">
        <v>3</v>
      </c>
      <c r="I627" s="261"/>
      <c r="J627" s="257"/>
      <c r="K627" s="257"/>
      <c r="L627" s="262"/>
      <c r="M627" s="263"/>
      <c r="N627" s="264"/>
      <c r="O627" s="264"/>
      <c r="P627" s="264"/>
      <c r="Q627" s="264"/>
      <c r="R627" s="264"/>
      <c r="S627" s="264"/>
      <c r="T627" s="265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6" t="s">
        <v>189</v>
      </c>
      <c r="AU627" s="266" t="s">
        <v>85</v>
      </c>
      <c r="AV627" s="14" t="s">
        <v>85</v>
      </c>
      <c r="AW627" s="14" t="s">
        <v>33</v>
      </c>
      <c r="AX627" s="14" t="s">
        <v>76</v>
      </c>
      <c r="AY627" s="266" t="s">
        <v>178</v>
      </c>
    </row>
    <row r="628" s="15" customFormat="1">
      <c r="A628" s="15"/>
      <c r="B628" s="267"/>
      <c r="C628" s="268"/>
      <c r="D628" s="241" t="s">
        <v>189</v>
      </c>
      <c r="E628" s="269" t="s">
        <v>1</v>
      </c>
      <c r="F628" s="270" t="s">
        <v>193</v>
      </c>
      <c r="G628" s="268"/>
      <c r="H628" s="271">
        <v>3</v>
      </c>
      <c r="I628" s="272"/>
      <c r="J628" s="268"/>
      <c r="K628" s="268"/>
      <c r="L628" s="273"/>
      <c r="M628" s="274"/>
      <c r="N628" s="275"/>
      <c r="O628" s="275"/>
      <c r="P628" s="275"/>
      <c r="Q628" s="275"/>
      <c r="R628" s="275"/>
      <c r="S628" s="275"/>
      <c r="T628" s="276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77" t="s">
        <v>189</v>
      </c>
      <c r="AU628" s="277" t="s">
        <v>85</v>
      </c>
      <c r="AV628" s="15" t="s">
        <v>185</v>
      </c>
      <c r="AW628" s="15" t="s">
        <v>33</v>
      </c>
      <c r="AX628" s="15" t="s">
        <v>83</v>
      </c>
      <c r="AY628" s="277" t="s">
        <v>178</v>
      </c>
    </row>
    <row r="629" s="2" customFormat="1" ht="14.4" customHeight="1">
      <c r="A629" s="39"/>
      <c r="B629" s="40"/>
      <c r="C629" s="228" t="s">
        <v>882</v>
      </c>
      <c r="D629" s="228" t="s">
        <v>180</v>
      </c>
      <c r="E629" s="229" t="s">
        <v>883</v>
      </c>
      <c r="F629" s="230" t="s">
        <v>884</v>
      </c>
      <c r="G629" s="231" t="s">
        <v>183</v>
      </c>
      <c r="H629" s="232">
        <v>2.625</v>
      </c>
      <c r="I629" s="233"/>
      <c r="J629" s="234">
        <f>ROUND(I629*H629,2)</f>
        <v>0</v>
      </c>
      <c r="K629" s="230" t="s">
        <v>184</v>
      </c>
      <c r="L629" s="45"/>
      <c r="M629" s="235" t="s">
        <v>1</v>
      </c>
      <c r="N629" s="236" t="s">
        <v>41</v>
      </c>
      <c r="O629" s="92"/>
      <c r="P629" s="237">
        <f>O629*H629</f>
        <v>0</v>
      </c>
      <c r="Q629" s="237">
        <v>0.12171</v>
      </c>
      <c r="R629" s="237">
        <f>Q629*H629</f>
        <v>0.31948874999999999</v>
      </c>
      <c r="S629" s="237">
        <v>2.3999999999999999</v>
      </c>
      <c r="T629" s="238">
        <f>S629*H629</f>
        <v>6.2999999999999998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39" t="s">
        <v>185</v>
      </c>
      <c r="AT629" s="239" t="s">
        <v>180</v>
      </c>
      <c r="AU629" s="239" t="s">
        <v>85</v>
      </c>
      <c r="AY629" s="18" t="s">
        <v>178</v>
      </c>
      <c r="BE629" s="240">
        <f>IF(N629="základní",J629,0)</f>
        <v>0</v>
      </c>
      <c r="BF629" s="240">
        <f>IF(N629="snížená",J629,0)</f>
        <v>0</v>
      </c>
      <c r="BG629" s="240">
        <f>IF(N629="zákl. přenesená",J629,0)</f>
        <v>0</v>
      </c>
      <c r="BH629" s="240">
        <f>IF(N629="sníž. přenesená",J629,0)</f>
        <v>0</v>
      </c>
      <c r="BI629" s="240">
        <f>IF(N629="nulová",J629,0)</f>
        <v>0</v>
      </c>
      <c r="BJ629" s="18" t="s">
        <v>83</v>
      </c>
      <c r="BK629" s="240">
        <f>ROUND(I629*H629,2)</f>
        <v>0</v>
      </c>
      <c r="BL629" s="18" t="s">
        <v>185</v>
      </c>
      <c r="BM629" s="239" t="s">
        <v>885</v>
      </c>
    </row>
    <row r="630" s="2" customFormat="1">
      <c r="A630" s="39"/>
      <c r="B630" s="40"/>
      <c r="C630" s="41"/>
      <c r="D630" s="241" t="s">
        <v>187</v>
      </c>
      <c r="E630" s="41"/>
      <c r="F630" s="242" t="s">
        <v>886</v>
      </c>
      <c r="G630" s="41"/>
      <c r="H630" s="41"/>
      <c r="I630" s="243"/>
      <c r="J630" s="41"/>
      <c r="K630" s="41"/>
      <c r="L630" s="45"/>
      <c r="M630" s="244"/>
      <c r="N630" s="245"/>
      <c r="O630" s="92"/>
      <c r="P630" s="92"/>
      <c r="Q630" s="92"/>
      <c r="R630" s="92"/>
      <c r="S630" s="92"/>
      <c r="T630" s="93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T630" s="18" t="s">
        <v>187</v>
      </c>
      <c r="AU630" s="18" t="s">
        <v>85</v>
      </c>
    </row>
    <row r="631" s="13" customFormat="1">
      <c r="A631" s="13"/>
      <c r="B631" s="246"/>
      <c r="C631" s="247"/>
      <c r="D631" s="241" t="s">
        <v>189</v>
      </c>
      <c r="E631" s="248" t="s">
        <v>1</v>
      </c>
      <c r="F631" s="249" t="s">
        <v>538</v>
      </c>
      <c r="G631" s="247"/>
      <c r="H631" s="248" t="s">
        <v>1</v>
      </c>
      <c r="I631" s="250"/>
      <c r="J631" s="247"/>
      <c r="K631" s="247"/>
      <c r="L631" s="251"/>
      <c r="M631" s="252"/>
      <c r="N631" s="253"/>
      <c r="O631" s="253"/>
      <c r="P631" s="253"/>
      <c r="Q631" s="253"/>
      <c r="R631" s="253"/>
      <c r="S631" s="253"/>
      <c r="T631" s="25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5" t="s">
        <v>189</v>
      </c>
      <c r="AU631" s="255" t="s">
        <v>85</v>
      </c>
      <c r="AV631" s="13" t="s">
        <v>83</v>
      </c>
      <c r="AW631" s="13" t="s">
        <v>33</v>
      </c>
      <c r="AX631" s="13" t="s">
        <v>76</v>
      </c>
      <c r="AY631" s="255" t="s">
        <v>178</v>
      </c>
    </row>
    <row r="632" s="13" customFormat="1">
      <c r="A632" s="13"/>
      <c r="B632" s="246"/>
      <c r="C632" s="247"/>
      <c r="D632" s="241" t="s">
        <v>189</v>
      </c>
      <c r="E632" s="248" t="s">
        <v>1</v>
      </c>
      <c r="F632" s="249" t="s">
        <v>887</v>
      </c>
      <c r="G632" s="247"/>
      <c r="H632" s="248" t="s">
        <v>1</v>
      </c>
      <c r="I632" s="250"/>
      <c r="J632" s="247"/>
      <c r="K632" s="247"/>
      <c r="L632" s="251"/>
      <c r="M632" s="252"/>
      <c r="N632" s="253"/>
      <c r="O632" s="253"/>
      <c r="P632" s="253"/>
      <c r="Q632" s="253"/>
      <c r="R632" s="253"/>
      <c r="S632" s="253"/>
      <c r="T632" s="25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5" t="s">
        <v>189</v>
      </c>
      <c r="AU632" s="255" t="s">
        <v>85</v>
      </c>
      <c r="AV632" s="13" t="s">
        <v>83</v>
      </c>
      <c r="AW632" s="13" t="s">
        <v>33</v>
      </c>
      <c r="AX632" s="13" t="s">
        <v>76</v>
      </c>
      <c r="AY632" s="255" t="s">
        <v>178</v>
      </c>
    </row>
    <row r="633" s="14" customFormat="1">
      <c r="A633" s="14"/>
      <c r="B633" s="256"/>
      <c r="C633" s="257"/>
      <c r="D633" s="241" t="s">
        <v>189</v>
      </c>
      <c r="E633" s="258" t="s">
        <v>1</v>
      </c>
      <c r="F633" s="259" t="s">
        <v>888</v>
      </c>
      <c r="G633" s="257"/>
      <c r="H633" s="260">
        <v>2.625</v>
      </c>
      <c r="I633" s="261"/>
      <c r="J633" s="257"/>
      <c r="K633" s="257"/>
      <c r="L633" s="262"/>
      <c r="M633" s="263"/>
      <c r="N633" s="264"/>
      <c r="O633" s="264"/>
      <c r="P633" s="264"/>
      <c r="Q633" s="264"/>
      <c r="R633" s="264"/>
      <c r="S633" s="264"/>
      <c r="T633" s="265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6" t="s">
        <v>189</v>
      </c>
      <c r="AU633" s="266" t="s">
        <v>85</v>
      </c>
      <c r="AV633" s="14" t="s">
        <v>85</v>
      </c>
      <c r="AW633" s="14" t="s">
        <v>33</v>
      </c>
      <c r="AX633" s="14" t="s">
        <v>76</v>
      </c>
      <c r="AY633" s="266" t="s">
        <v>178</v>
      </c>
    </row>
    <row r="634" s="15" customFormat="1">
      <c r="A634" s="15"/>
      <c r="B634" s="267"/>
      <c r="C634" s="268"/>
      <c r="D634" s="241" t="s">
        <v>189</v>
      </c>
      <c r="E634" s="269" t="s">
        <v>1</v>
      </c>
      <c r="F634" s="270" t="s">
        <v>193</v>
      </c>
      <c r="G634" s="268"/>
      <c r="H634" s="271">
        <v>2.625</v>
      </c>
      <c r="I634" s="272"/>
      <c r="J634" s="268"/>
      <c r="K634" s="268"/>
      <c r="L634" s="273"/>
      <c r="M634" s="274"/>
      <c r="N634" s="275"/>
      <c r="O634" s="275"/>
      <c r="P634" s="275"/>
      <c r="Q634" s="275"/>
      <c r="R634" s="275"/>
      <c r="S634" s="275"/>
      <c r="T634" s="276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77" t="s">
        <v>189</v>
      </c>
      <c r="AU634" s="277" t="s">
        <v>85</v>
      </c>
      <c r="AV634" s="15" t="s">
        <v>185</v>
      </c>
      <c r="AW634" s="15" t="s">
        <v>33</v>
      </c>
      <c r="AX634" s="15" t="s">
        <v>83</v>
      </c>
      <c r="AY634" s="277" t="s">
        <v>178</v>
      </c>
    </row>
    <row r="635" s="2" customFormat="1" ht="14.4" customHeight="1">
      <c r="A635" s="39"/>
      <c r="B635" s="40"/>
      <c r="C635" s="228" t="s">
        <v>889</v>
      </c>
      <c r="D635" s="228" t="s">
        <v>180</v>
      </c>
      <c r="E635" s="229" t="s">
        <v>471</v>
      </c>
      <c r="F635" s="230" t="s">
        <v>472</v>
      </c>
      <c r="G635" s="231" t="s">
        <v>299</v>
      </c>
      <c r="H635" s="232">
        <v>15.9</v>
      </c>
      <c r="I635" s="233"/>
      <c r="J635" s="234">
        <f>ROUND(I635*H635,2)</f>
        <v>0</v>
      </c>
      <c r="K635" s="230" t="s">
        <v>184</v>
      </c>
      <c r="L635" s="45"/>
      <c r="M635" s="235" t="s">
        <v>1</v>
      </c>
      <c r="N635" s="236" t="s">
        <v>41</v>
      </c>
      <c r="O635" s="92"/>
      <c r="P635" s="237">
        <f>O635*H635</f>
        <v>0</v>
      </c>
      <c r="Q635" s="237">
        <v>0</v>
      </c>
      <c r="R635" s="237">
        <f>Q635*H635</f>
        <v>0</v>
      </c>
      <c r="S635" s="237">
        <v>2.0550000000000002</v>
      </c>
      <c r="T635" s="238">
        <f>S635*H635</f>
        <v>32.674500000000002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39" t="s">
        <v>185</v>
      </c>
      <c r="AT635" s="239" t="s">
        <v>180</v>
      </c>
      <c r="AU635" s="239" t="s">
        <v>85</v>
      </c>
      <c r="AY635" s="18" t="s">
        <v>178</v>
      </c>
      <c r="BE635" s="240">
        <f>IF(N635="základní",J635,0)</f>
        <v>0</v>
      </c>
      <c r="BF635" s="240">
        <f>IF(N635="snížená",J635,0)</f>
        <v>0</v>
      </c>
      <c r="BG635" s="240">
        <f>IF(N635="zákl. přenesená",J635,0)</f>
        <v>0</v>
      </c>
      <c r="BH635" s="240">
        <f>IF(N635="sníž. přenesená",J635,0)</f>
        <v>0</v>
      </c>
      <c r="BI635" s="240">
        <f>IF(N635="nulová",J635,0)</f>
        <v>0</v>
      </c>
      <c r="BJ635" s="18" t="s">
        <v>83</v>
      </c>
      <c r="BK635" s="240">
        <f>ROUND(I635*H635,2)</f>
        <v>0</v>
      </c>
      <c r="BL635" s="18" t="s">
        <v>185</v>
      </c>
      <c r="BM635" s="239" t="s">
        <v>890</v>
      </c>
    </row>
    <row r="636" s="2" customFormat="1">
      <c r="A636" s="39"/>
      <c r="B636" s="40"/>
      <c r="C636" s="41"/>
      <c r="D636" s="241" t="s">
        <v>187</v>
      </c>
      <c r="E636" s="41"/>
      <c r="F636" s="242" t="s">
        <v>474</v>
      </c>
      <c r="G636" s="41"/>
      <c r="H636" s="41"/>
      <c r="I636" s="243"/>
      <c r="J636" s="41"/>
      <c r="K636" s="41"/>
      <c r="L636" s="45"/>
      <c r="M636" s="244"/>
      <c r="N636" s="245"/>
      <c r="O636" s="92"/>
      <c r="P636" s="92"/>
      <c r="Q636" s="92"/>
      <c r="R636" s="92"/>
      <c r="S636" s="92"/>
      <c r="T636" s="93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T636" s="18" t="s">
        <v>187</v>
      </c>
      <c r="AU636" s="18" t="s">
        <v>85</v>
      </c>
    </row>
    <row r="637" s="13" customFormat="1">
      <c r="A637" s="13"/>
      <c r="B637" s="246"/>
      <c r="C637" s="247"/>
      <c r="D637" s="241" t="s">
        <v>189</v>
      </c>
      <c r="E637" s="248" t="s">
        <v>1</v>
      </c>
      <c r="F637" s="249" t="s">
        <v>538</v>
      </c>
      <c r="G637" s="247"/>
      <c r="H637" s="248" t="s">
        <v>1</v>
      </c>
      <c r="I637" s="250"/>
      <c r="J637" s="247"/>
      <c r="K637" s="247"/>
      <c r="L637" s="251"/>
      <c r="M637" s="252"/>
      <c r="N637" s="253"/>
      <c r="O637" s="253"/>
      <c r="P637" s="253"/>
      <c r="Q637" s="253"/>
      <c r="R637" s="253"/>
      <c r="S637" s="253"/>
      <c r="T637" s="25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5" t="s">
        <v>189</v>
      </c>
      <c r="AU637" s="255" t="s">
        <v>85</v>
      </c>
      <c r="AV637" s="13" t="s">
        <v>83</v>
      </c>
      <c r="AW637" s="13" t="s">
        <v>33</v>
      </c>
      <c r="AX637" s="13" t="s">
        <v>76</v>
      </c>
      <c r="AY637" s="255" t="s">
        <v>178</v>
      </c>
    </row>
    <row r="638" s="13" customFormat="1">
      <c r="A638" s="13"/>
      <c r="B638" s="246"/>
      <c r="C638" s="247"/>
      <c r="D638" s="241" t="s">
        <v>189</v>
      </c>
      <c r="E638" s="248" t="s">
        <v>1</v>
      </c>
      <c r="F638" s="249" t="s">
        <v>475</v>
      </c>
      <c r="G638" s="247"/>
      <c r="H638" s="248" t="s">
        <v>1</v>
      </c>
      <c r="I638" s="250"/>
      <c r="J638" s="247"/>
      <c r="K638" s="247"/>
      <c r="L638" s="251"/>
      <c r="M638" s="252"/>
      <c r="N638" s="253"/>
      <c r="O638" s="253"/>
      <c r="P638" s="253"/>
      <c r="Q638" s="253"/>
      <c r="R638" s="253"/>
      <c r="S638" s="253"/>
      <c r="T638" s="25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5" t="s">
        <v>189</v>
      </c>
      <c r="AU638" s="255" t="s">
        <v>85</v>
      </c>
      <c r="AV638" s="13" t="s">
        <v>83</v>
      </c>
      <c r="AW638" s="13" t="s">
        <v>33</v>
      </c>
      <c r="AX638" s="13" t="s">
        <v>76</v>
      </c>
      <c r="AY638" s="255" t="s">
        <v>178</v>
      </c>
    </row>
    <row r="639" s="14" customFormat="1">
      <c r="A639" s="14"/>
      <c r="B639" s="256"/>
      <c r="C639" s="257"/>
      <c r="D639" s="241" t="s">
        <v>189</v>
      </c>
      <c r="E639" s="258" t="s">
        <v>1</v>
      </c>
      <c r="F639" s="259" t="s">
        <v>891</v>
      </c>
      <c r="G639" s="257"/>
      <c r="H639" s="260">
        <v>7.4000000000000004</v>
      </c>
      <c r="I639" s="261"/>
      <c r="J639" s="257"/>
      <c r="K639" s="257"/>
      <c r="L639" s="262"/>
      <c r="M639" s="263"/>
      <c r="N639" s="264"/>
      <c r="O639" s="264"/>
      <c r="P639" s="264"/>
      <c r="Q639" s="264"/>
      <c r="R639" s="264"/>
      <c r="S639" s="264"/>
      <c r="T639" s="265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6" t="s">
        <v>189</v>
      </c>
      <c r="AU639" s="266" t="s">
        <v>85</v>
      </c>
      <c r="AV639" s="14" t="s">
        <v>85</v>
      </c>
      <c r="AW639" s="14" t="s">
        <v>33</v>
      </c>
      <c r="AX639" s="14" t="s">
        <v>76</v>
      </c>
      <c r="AY639" s="266" t="s">
        <v>178</v>
      </c>
    </row>
    <row r="640" s="14" customFormat="1">
      <c r="A640" s="14"/>
      <c r="B640" s="256"/>
      <c r="C640" s="257"/>
      <c r="D640" s="241" t="s">
        <v>189</v>
      </c>
      <c r="E640" s="258" t="s">
        <v>1</v>
      </c>
      <c r="F640" s="259" t="s">
        <v>892</v>
      </c>
      <c r="G640" s="257"/>
      <c r="H640" s="260">
        <v>8.5</v>
      </c>
      <c r="I640" s="261"/>
      <c r="J640" s="257"/>
      <c r="K640" s="257"/>
      <c r="L640" s="262"/>
      <c r="M640" s="263"/>
      <c r="N640" s="264"/>
      <c r="O640" s="264"/>
      <c r="P640" s="264"/>
      <c r="Q640" s="264"/>
      <c r="R640" s="264"/>
      <c r="S640" s="264"/>
      <c r="T640" s="265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6" t="s">
        <v>189</v>
      </c>
      <c r="AU640" s="266" t="s">
        <v>85</v>
      </c>
      <c r="AV640" s="14" t="s">
        <v>85</v>
      </c>
      <c r="AW640" s="14" t="s">
        <v>33</v>
      </c>
      <c r="AX640" s="14" t="s">
        <v>76</v>
      </c>
      <c r="AY640" s="266" t="s">
        <v>178</v>
      </c>
    </row>
    <row r="641" s="15" customFormat="1">
      <c r="A641" s="15"/>
      <c r="B641" s="267"/>
      <c r="C641" s="268"/>
      <c r="D641" s="241" t="s">
        <v>189</v>
      </c>
      <c r="E641" s="269" t="s">
        <v>1</v>
      </c>
      <c r="F641" s="270" t="s">
        <v>193</v>
      </c>
      <c r="G641" s="268"/>
      <c r="H641" s="271">
        <v>15.9</v>
      </c>
      <c r="I641" s="272"/>
      <c r="J641" s="268"/>
      <c r="K641" s="268"/>
      <c r="L641" s="273"/>
      <c r="M641" s="274"/>
      <c r="N641" s="275"/>
      <c r="O641" s="275"/>
      <c r="P641" s="275"/>
      <c r="Q641" s="275"/>
      <c r="R641" s="275"/>
      <c r="S641" s="275"/>
      <c r="T641" s="276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77" t="s">
        <v>189</v>
      </c>
      <c r="AU641" s="277" t="s">
        <v>85</v>
      </c>
      <c r="AV641" s="15" t="s">
        <v>185</v>
      </c>
      <c r="AW641" s="15" t="s">
        <v>33</v>
      </c>
      <c r="AX641" s="15" t="s">
        <v>83</v>
      </c>
      <c r="AY641" s="277" t="s">
        <v>178</v>
      </c>
    </row>
    <row r="642" s="12" customFormat="1" ht="22.8" customHeight="1">
      <c r="A642" s="12"/>
      <c r="B642" s="212"/>
      <c r="C642" s="213"/>
      <c r="D642" s="214" t="s">
        <v>75</v>
      </c>
      <c r="E642" s="226" t="s">
        <v>477</v>
      </c>
      <c r="F642" s="226" t="s">
        <v>478</v>
      </c>
      <c r="G642" s="213"/>
      <c r="H642" s="213"/>
      <c r="I642" s="216"/>
      <c r="J642" s="227">
        <f>BK642</f>
        <v>0</v>
      </c>
      <c r="K642" s="213"/>
      <c r="L642" s="218"/>
      <c r="M642" s="219"/>
      <c r="N642" s="220"/>
      <c r="O642" s="220"/>
      <c r="P642" s="221">
        <f>SUM(P643:P679)</f>
        <v>0</v>
      </c>
      <c r="Q642" s="220"/>
      <c r="R642" s="221">
        <f>SUM(R643:R679)</f>
        <v>0</v>
      </c>
      <c r="S642" s="220"/>
      <c r="T642" s="222">
        <f>SUM(T643:T679)</f>
        <v>0</v>
      </c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R642" s="223" t="s">
        <v>83</v>
      </c>
      <c r="AT642" s="224" t="s">
        <v>75</v>
      </c>
      <c r="AU642" s="224" t="s">
        <v>83</v>
      </c>
      <c r="AY642" s="223" t="s">
        <v>178</v>
      </c>
      <c r="BK642" s="225">
        <f>SUM(BK643:BK679)</f>
        <v>0</v>
      </c>
    </row>
    <row r="643" s="2" customFormat="1" ht="19.8" customHeight="1">
      <c r="A643" s="39"/>
      <c r="B643" s="40"/>
      <c r="C643" s="228" t="s">
        <v>893</v>
      </c>
      <c r="D643" s="228" t="s">
        <v>180</v>
      </c>
      <c r="E643" s="229" t="s">
        <v>894</v>
      </c>
      <c r="F643" s="230" t="s">
        <v>895</v>
      </c>
      <c r="G643" s="231" t="s">
        <v>253</v>
      </c>
      <c r="H643" s="232">
        <v>2016.5250000000001</v>
      </c>
      <c r="I643" s="233"/>
      <c r="J643" s="234">
        <f>ROUND(I643*H643,2)</f>
        <v>0</v>
      </c>
      <c r="K643" s="230" t="s">
        <v>184</v>
      </c>
      <c r="L643" s="45"/>
      <c r="M643" s="235" t="s">
        <v>1</v>
      </c>
      <c r="N643" s="236" t="s">
        <v>41</v>
      </c>
      <c r="O643" s="92"/>
      <c r="P643" s="237">
        <f>O643*H643</f>
        <v>0</v>
      </c>
      <c r="Q643" s="237">
        <v>0</v>
      </c>
      <c r="R643" s="237">
        <f>Q643*H643</f>
        <v>0</v>
      </c>
      <c r="S643" s="237">
        <v>0</v>
      </c>
      <c r="T643" s="238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39" t="s">
        <v>185</v>
      </c>
      <c r="AT643" s="239" t="s">
        <v>180</v>
      </c>
      <c r="AU643" s="239" t="s">
        <v>85</v>
      </c>
      <c r="AY643" s="18" t="s">
        <v>178</v>
      </c>
      <c r="BE643" s="240">
        <f>IF(N643="základní",J643,0)</f>
        <v>0</v>
      </c>
      <c r="BF643" s="240">
        <f>IF(N643="snížená",J643,0)</f>
        <v>0</v>
      </c>
      <c r="BG643" s="240">
        <f>IF(N643="zákl. přenesená",J643,0)</f>
        <v>0</v>
      </c>
      <c r="BH643" s="240">
        <f>IF(N643="sníž. přenesená",J643,0)</f>
        <v>0</v>
      </c>
      <c r="BI643" s="240">
        <f>IF(N643="nulová",J643,0)</f>
        <v>0</v>
      </c>
      <c r="BJ643" s="18" t="s">
        <v>83</v>
      </c>
      <c r="BK643" s="240">
        <f>ROUND(I643*H643,2)</f>
        <v>0</v>
      </c>
      <c r="BL643" s="18" t="s">
        <v>185</v>
      </c>
      <c r="BM643" s="239" t="s">
        <v>896</v>
      </c>
    </row>
    <row r="644" s="2" customFormat="1">
      <c r="A644" s="39"/>
      <c r="B644" s="40"/>
      <c r="C644" s="41"/>
      <c r="D644" s="241" t="s">
        <v>187</v>
      </c>
      <c r="E644" s="41"/>
      <c r="F644" s="242" t="s">
        <v>897</v>
      </c>
      <c r="G644" s="41"/>
      <c r="H644" s="41"/>
      <c r="I644" s="243"/>
      <c r="J644" s="41"/>
      <c r="K644" s="41"/>
      <c r="L644" s="45"/>
      <c r="M644" s="244"/>
      <c r="N644" s="245"/>
      <c r="O644" s="92"/>
      <c r="P644" s="92"/>
      <c r="Q644" s="92"/>
      <c r="R644" s="92"/>
      <c r="S644" s="92"/>
      <c r="T644" s="93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18" t="s">
        <v>187</v>
      </c>
      <c r="AU644" s="18" t="s">
        <v>85</v>
      </c>
    </row>
    <row r="645" s="13" customFormat="1">
      <c r="A645" s="13"/>
      <c r="B645" s="246"/>
      <c r="C645" s="247"/>
      <c r="D645" s="241" t="s">
        <v>189</v>
      </c>
      <c r="E645" s="248" t="s">
        <v>1</v>
      </c>
      <c r="F645" s="249" t="s">
        <v>512</v>
      </c>
      <c r="G645" s="247"/>
      <c r="H645" s="248" t="s">
        <v>1</v>
      </c>
      <c r="I645" s="250"/>
      <c r="J645" s="247"/>
      <c r="K645" s="247"/>
      <c r="L645" s="251"/>
      <c r="M645" s="252"/>
      <c r="N645" s="253"/>
      <c r="O645" s="253"/>
      <c r="P645" s="253"/>
      <c r="Q645" s="253"/>
      <c r="R645" s="253"/>
      <c r="S645" s="253"/>
      <c r="T645" s="25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5" t="s">
        <v>189</v>
      </c>
      <c r="AU645" s="255" t="s">
        <v>85</v>
      </c>
      <c r="AV645" s="13" t="s">
        <v>83</v>
      </c>
      <c r="AW645" s="13" t="s">
        <v>33</v>
      </c>
      <c r="AX645" s="13" t="s">
        <v>76</v>
      </c>
      <c r="AY645" s="255" t="s">
        <v>178</v>
      </c>
    </row>
    <row r="646" s="13" customFormat="1">
      <c r="A646" s="13"/>
      <c r="B646" s="246"/>
      <c r="C646" s="247"/>
      <c r="D646" s="241" t="s">
        <v>189</v>
      </c>
      <c r="E646" s="248" t="s">
        <v>1</v>
      </c>
      <c r="F646" s="249" t="s">
        <v>898</v>
      </c>
      <c r="G646" s="247"/>
      <c r="H646" s="248" t="s">
        <v>1</v>
      </c>
      <c r="I646" s="250"/>
      <c r="J646" s="247"/>
      <c r="K646" s="247"/>
      <c r="L646" s="251"/>
      <c r="M646" s="252"/>
      <c r="N646" s="253"/>
      <c r="O646" s="253"/>
      <c r="P646" s="253"/>
      <c r="Q646" s="253"/>
      <c r="R646" s="253"/>
      <c r="S646" s="253"/>
      <c r="T646" s="25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5" t="s">
        <v>189</v>
      </c>
      <c r="AU646" s="255" t="s">
        <v>85</v>
      </c>
      <c r="AV646" s="13" t="s">
        <v>83</v>
      </c>
      <c r="AW646" s="13" t="s">
        <v>33</v>
      </c>
      <c r="AX646" s="13" t="s">
        <v>76</v>
      </c>
      <c r="AY646" s="255" t="s">
        <v>178</v>
      </c>
    </row>
    <row r="647" s="14" customFormat="1">
      <c r="A647" s="14"/>
      <c r="B647" s="256"/>
      <c r="C647" s="257"/>
      <c r="D647" s="241" t="s">
        <v>189</v>
      </c>
      <c r="E647" s="258" t="s">
        <v>1</v>
      </c>
      <c r="F647" s="259" t="s">
        <v>899</v>
      </c>
      <c r="G647" s="257"/>
      <c r="H647" s="260">
        <v>2016.5250000000001</v>
      </c>
      <c r="I647" s="261"/>
      <c r="J647" s="257"/>
      <c r="K647" s="257"/>
      <c r="L647" s="262"/>
      <c r="M647" s="263"/>
      <c r="N647" s="264"/>
      <c r="O647" s="264"/>
      <c r="P647" s="264"/>
      <c r="Q647" s="264"/>
      <c r="R647" s="264"/>
      <c r="S647" s="264"/>
      <c r="T647" s="265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6" t="s">
        <v>189</v>
      </c>
      <c r="AU647" s="266" t="s">
        <v>85</v>
      </c>
      <c r="AV647" s="14" t="s">
        <v>85</v>
      </c>
      <c r="AW647" s="14" t="s">
        <v>33</v>
      </c>
      <c r="AX647" s="14" t="s">
        <v>76</v>
      </c>
      <c r="AY647" s="266" t="s">
        <v>178</v>
      </c>
    </row>
    <row r="648" s="15" customFormat="1">
      <c r="A648" s="15"/>
      <c r="B648" s="267"/>
      <c r="C648" s="268"/>
      <c r="D648" s="241" t="s">
        <v>189</v>
      </c>
      <c r="E648" s="269" t="s">
        <v>1</v>
      </c>
      <c r="F648" s="270" t="s">
        <v>193</v>
      </c>
      <c r="G648" s="268"/>
      <c r="H648" s="271">
        <v>2016.5250000000001</v>
      </c>
      <c r="I648" s="272"/>
      <c r="J648" s="268"/>
      <c r="K648" s="268"/>
      <c r="L648" s="273"/>
      <c r="M648" s="274"/>
      <c r="N648" s="275"/>
      <c r="O648" s="275"/>
      <c r="P648" s="275"/>
      <c r="Q648" s="275"/>
      <c r="R648" s="275"/>
      <c r="S648" s="275"/>
      <c r="T648" s="276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77" t="s">
        <v>189</v>
      </c>
      <c r="AU648" s="277" t="s">
        <v>85</v>
      </c>
      <c r="AV648" s="15" t="s">
        <v>185</v>
      </c>
      <c r="AW648" s="15" t="s">
        <v>33</v>
      </c>
      <c r="AX648" s="15" t="s">
        <v>83</v>
      </c>
      <c r="AY648" s="277" t="s">
        <v>178</v>
      </c>
    </row>
    <row r="649" s="2" customFormat="1">
      <c r="A649" s="39"/>
      <c r="B649" s="40"/>
      <c r="C649" s="228" t="s">
        <v>900</v>
      </c>
      <c r="D649" s="228" t="s">
        <v>180</v>
      </c>
      <c r="E649" s="229" t="s">
        <v>901</v>
      </c>
      <c r="F649" s="230" t="s">
        <v>902</v>
      </c>
      <c r="G649" s="231" t="s">
        <v>253</v>
      </c>
      <c r="H649" s="232">
        <v>28231.349999999999</v>
      </c>
      <c r="I649" s="233"/>
      <c r="J649" s="234">
        <f>ROUND(I649*H649,2)</f>
        <v>0</v>
      </c>
      <c r="K649" s="230" t="s">
        <v>184</v>
      </c>
      <c r="L649" s="45"/>
      <c r="M649" s="235" t="s">
        <v>1</v>
      </c>
      <c r="N649" s="236" t="s">
        <v>41</v>
      </c>
      <c r="O649" s="92"/>
      <c r="P649" s="237">
        <f>O649*H649</f>
        <v>0</v>
      </c>
      <c r="Q649" s="237">
        <v>0</v>
      </c>
      <c r="R649" s="237">
        <f>Q649*H649</f>
        <v>0</v>
      </c>
      <c r="S649" s="237">
        <v>0</v>
      </c>
      <c r="T649" s="238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39" t="s">
        <v>185</v>
      </c>
      <c r="AT649" s="239" t="s">
        <v>180</v>
      </c>
      <c r="AU649" s="239" t="s">
        <v>85</v>
      </c>
      <c r="AY649" s="18" t="s">
        <v>178</v>
      </c>
      <c r="BE649" s="240">
        <f>IF(N649="základní",J649,0)</f>
        <v>0</v>
      </c>
      <c r="BF649" s="240">
        <f>IF(N649="snížená",J649,0)</f>
        <v>0</v>
      </c>
      <c r="BG649" s="240">
        <f>IF(N649="zákl. přenesená",J649,0)</f>
        <v>0</v>
      </c>
      <c r="BH649" s="240">
        <f>IF(N649="sníž. přenesená",J649,0)</f>
        <v>0</v>
      </c>
      <c r="BI649" s="240">
        <f>IF(N649="nulová",J649,0)</f>
        <v>0</v>
      </c>
      <c r="BJ649" s="18" t="s">
        <v>83</v>
      </c>
      <c r="BK649" s="240">
        <f>ROUND(I649*H649,2)</f>
        <v>0</v>
      </c>
      <c r="BL649" s="18" t="s">
        <v>185</v>
      </c>
      <c r="BM649" s="239" t="s">
        <v>903</v>
      </c>
    </row>
    <row r="650" s="2" customFormat="1">
      <c r="A650" s="39"/>
      <c r="B650" s="40"/>
      <c r="C650" s="41"/>
      <c r="D650" s="241" t="s">
        <v>187</v>
      </c>
      <c r="E650" s="41"/>
      <c r="F650" s="242" t="s">
        <v>904</v>
      </c>
      <c r="G650" s="41"/>
      <c r="H650" s="41"/>
      <c r="I650" s="243"/>
      <c r="J650" s="41"/>
      <c r="K650" s="41"/>
      <c r="L650" s="45"/>
      <c r="M650" s="244"/>
      <c r="N650" s="245"/>
      <c r="O650" s="92"/>
      <c r="P650" s="92"/>
      <c r="Q650" s="92"/>
      <c r="R650" s="92"/>
      <c r="S650" s="92"/>
      <c r="T650" s="93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T650" s="18" t="s">
        <v>187</v>
      </c>
      <c r="AU650" s="18" t="s">
        <v>85</v>
      </c>
    </row>
    <row r="651" s="13" customFormat="1">
      <c r="A651" s="13"/>
      <c r="B651" s="246"/>
      <c r="C651" s="247"/>
      <c r="D651" s="241" t="s">
        <v>189</v>
      </c>
      <c r="E651" s="248" t="s">
        <v>1</v>
      </c>
      <c r="F651" s="249" t="s">
        <v>512</v>
      </c>
      <c r="G651" s="247"/>
      <c r="H651" s="248" t="s">
        <v>1</v>
      </c>
      <c r="I651" s="250"/>
      <c r="J651" s="247"/>
      <c r="K651" s="247"/>
      <c r="L651" s="251"/>
      <c r="M651" s="252"/>
      <c r="N651" s="253"/>
      <c r="O651" s="253"/>
      <c r="P651" s="253"/>
      <c r="Q651" s="253"/>
      <c r="R651" s="253"/>
      <c r="S651" s="253"/>
      <c r="T651" s="25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5" t="s">
        <v>189</v>
      </c>
      <c r="AU651" s="255" t="s">
        <v>85</v>
      </c>
      <c r="AV651" s="13" t="s">
        <v>83</v>
      </c>
      <c r="AW651" s="13" t="s">
        <v>33</v>
      </c>
      <c r="AX651" s="13" t="s">
        <v>76</v>
      </c>
      <c r="AY651" s="255" t="s">
        <v>178</v>
      </c>
    </row>
    <row r="652" s="13" customFormat="1">
      <c r="A652" s="13"/>
      <c r="B652" s="246"/>
      <c r="C652" s="247"/>
      <c r="D652" s="241" t="s">
        <v>189</v>
      </c>
      <c r="E652" s="248" t="s">
        <v>1</v>
      </c>
      <c r="F652" s="249" t="s">
        <v>225</v>
      </c>
      <c r="G652" s="247"/>
      <c r="H652" s="248" t="s">
        <v>1</v>
      </c>
      <c r="I652" s="250"/>
      <c r="J652" s="247"/>
      <c r="K652" s="247"/>
      <c r="L652" s="251"/>
      <c r="M652" s="252"/>
      <c r="N652" s="253"/>
      <c r="O652" s="253"/>
      <c r="P652" s="253"/>
      <c r="Q652" s="253"/>
      <c r="R652" s="253"/>
      <c r="S652" s="253"/>
      <c r="T652" s="25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5" t="s">
        <v>189</v>
      </c>
      <c r="AU652" s="255" t="s">
        <v>85</v>
      </c>
      <c r="AV652" s="13" t="s">
        <v>83</v>
      </c>
      <c r="AW652" s="13" t="s">
        <v>33</v>
      </c>
      <c r="AX652" s="13" t="s">
        <v>76</v>
      </c>
      <c r="AY652" s="255" t="s">
        <v>178</v>
      </c>
    </row>
    <row r="653" s="14" customFormat="1">
      <c r="A653" s="14"/>
      <c r="B653" s="256"/>
      <c r="C653" s="257"/>
      <c r="D653" s="241" t="s">
        <v>189</v>
      </c>
      <c r="E653" s="258" t="s">
        <v>1</v>
      </c>
      <c r="F653" s="259" t="s">
        <v>905</v>
      </c>
      <c r="G653" s="257"/>
      <c r="H653" s="260">
        <v>28231.349999999999</v>
      </c>
      <c r="I653" s="261"/>
      <c r="J653" s="257"/>
      <c r="K653" s="257"/>
      <c r="L653" s="262"/>
      <c r="M653" s="263"/>
      <c r="N653" s="264"/>
      <c r="O653" s="264"/>
      <c r="P653" s="264"/>
      <c r="Q653" s="264"/>
      <c r="R653" s="264"/>
      <c r="S653" s="264"/>
      <c r="T653" s="265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6" t="s">
        <v>189</v>
      </c>
      <c r="AU653" s="266" t="s">
        <v>85</v>
      </c>
      <c r="AV653" s="14" t="s">
        <v>85</v>
      </c>
      <c r="AW653" s="14" t="s">
        <v>33</v>
      </c>
      <c r="AX653" s="14" t="s">
        <v>76</v>
      </c>
      <c r="AY653" s="266" t="s">
        <v>178</v>
      </c>
    </row>
    <row r="654" s="15" customFormat="1">
      <c r="A654" s="15"/>
      <c r="B654" s="267"/>
      <c r="C654" s="268"/>
      <c r="D654" s="241" t="s">
        <v>189</v>
      </c>
      <c r="E654" s="269" t="s">
        <v>1</v>
      </c>
      <c r="F654" s="270" t="s">
        <v>193</v>
      </c>
      <c r="G654" s="268"/>
      <c r="H654" s="271">
        <v>28231.349999999999</v>
      </c>
      <c r="I654" s="272"/>
      <c r="J654" s="268"/>
      <c r="K654" s="268"/>
      <c r="L654" s="273"/>
      <c r="M654" s="274"/>
      <c r="N654" s="275"/>
      <c r="O654" s="275"/>
      <c r="P654" s="275"/>
      <c r="Q654" s="275"/>
      <c r="R654" s="275"/>
      <c r="S654" s="275"/>
      <c r="T654" s="276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77" t="s">
        <v>189</v>
      </c>
      <c r="AU654" s="277" t="s">
        <v>85</v>
      </c>
      <c r="AV654" s="15" t="s">
        <v>185</v>
      </c>
      <c r="AW654" s="15" t="s">
        <v>33</v>
      </c>
      <c r="AX654" s="15" t="s">
        <v>83</v>
      </c>
      <c r="AY654" s="277" t="s">
        <v>178</v>
      </c>
    </row>
    <row r="655" s="2" customFormat="1" ht="14.4" customHeight="1">
      <c r="A655" s="39"/>
      <c r="B655" s="40"/>
      <c r="C655" s="228" t="s">
        <v>906</v>
      </c>
      <c r="D655" s="228" t="s">
        <v>180</v>
      </c>
      <c r="E655" s="229" t="s">
        <v>480</v>
      </c>
      <c r="F655" s="230" t="s">
        <v>481</v>
      </c>
      <c r="G655" s="231" t="s">
        <v>253</v>
      </c>
      <c r="H655" s="232">
        <v>38.975000000000001</v>
      </c>
      <c r="I655" s="233"/>
      <c r="J655" s="234">
        <f>ROUND(I655*H655,2)</f>
        <v>0</v>
      </c>
      <c r="K655" s="230" t="s">
        <v>184</v>
      </c>
      <c r="L655" s="45"/>
      <c r="M655" s="235" t="s">
        <v>1</v>
      </c>
      <c r="N655" s="236" t="s">
        <v>41</v>
      </c>
      <c r="O655" s="92"/>
      <c r="P655" s="237">
        <f>O655*H655</f>
        <v>0</v>
      </c>
      <c r="Q655" s="237">
        <v>0</v>
      </c>
      <c r="R655" s="237">
        <f>Q655*H655</f>
        <v>0</v>
      </c>
      <c r="S655" s="237">
        <v>0</v>
      </c>
      <c r="T655" s="238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39" t="s">
        <v>185</v>
      </c>
      <c r="AT655" s="239" t="s">
        <v>180</v>
      </c>
      <c r="AU655" s="239" t="s">
        <v>85</v>
      </c>
      <c r="AY655" s="18" t="s">
        <v>178</v>
      </c>
      <c r="BE655" s="240">
        <f>IF(N655="základní",J655,0)</f>
        <v>0</v>
      </c>
      <c r="BF655" s="240">
        <f>IF(N655="snížená",J655,0)</f>
        <v>0</v>
      </c>
      <c r="BG655" s="240">
        <f>IF(N655="zákl. přenesená",J655,0)</f>
        <v>0</v>
      </c>
      <c r="BH655" s="240">
        <f>IF(N655="sníž. přenesená",J655,0)</f>
        <v>0</v>
      </c>
      <c r="BI655" s="240">
        <f>IF(N655="nulová",J655,0)</f>
        <v>0</v>
      </c>
      <c r="BJ655" s="18" t="s">
        <v>83</v>
      </c>
      <c r="BK655" s="240">
        <f>ROUND(I655*H655,2)</f>
        <v>0</v>
      </c>
      <c r="BL655" s="18" t="s">
        <v>185</v>
      </c>
      <c r="BM655" s="239" t="s">
        <v>907</v>
      </c>
    </row>
    <row r="656" s="2" customFormat="1">
      <c r="A656" s="39"/>
      <c r="B656" s="40"/>
      <c r="C656" s="41"/>
      <c r="D656" s="241" t="s">
        <v>187</v>
      </c>
      <c r="E656" s="41"/>
      <c r="F656" s="242" t="s">
        <v>483</v>
      </c>
      <c r="G656" s="41"/>
      <c r="H656" s="41"/>
      <c r="I656" s="243"/>
      <c r="J656" s="41"/>
      <c r="K656" s="41"/>
      <c r="L656" s="45"/>
      <c r="M656" s="244"/>
      <c r="N656" s="245"/>
      <c r="O656" s="92"/>
      <c r="P656" s="92"/>
      <c r="Q656" s="92"/>
      <c r="R656" s="92"/>
      <c r="S656" s="92"/>
      <c r="T656" s="93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T656" s="18" t="s">
        <v>187</v>
      </c>
      <c r="AU656" s="18" t="s">
        <v>85</v>
      </c>
    </row>
    <row r="657" s="13" customFormat="1">
      <c r="A657" s="13"/>
      <c r="B657" s="246"/>
      <c r="C657" s="247"/>
      <c r="D657" s="241" t="s">
        <v>189</v>
      </c>
      <c r="E657" s="248" t="s">
        <v>1</v>
      </c>
      <c r="F657" s="249" t="s">
        <v>538</v>
      </c>
      <c r="G657" s="247"/>
      <c r="H657" s="248" t="s">
        <v>1</v>
      </c>
      <c r="I657" s="250"/>
      <c r="J657" s="247"/>
      <c r="K657" s="247"/>
      <c r="L657" s="251"/>
      <c r="M657" s="252"/>
      <c r="N657" s="253"/>
      <c r="O657" s="253"/>
      <c r="P657" s="253"/>
      <c r="Q657" s="253"/>
      <c r="R657" s="253"/>
      <c r="S657" s="253"/>
      <c r="T657" s="25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5" t="s">
        <v>189</v>
      </c>
      <c r="AU657" s="255" t="s">
        <v>85</v>
      </c>
      <c r="AV657" s="13" t="s">
        <v>83</v>
      </c>
      <c r="AW657" s="13" t="s">
        <v>33</v>
      </c>
      <c r="AX657" s="13" t="s">
        <v>76</v>
      </c>
      <c r="AY657" s="255" t="s">
        <v>178</v>
      </c>
    </row>
    <row r="658" s="13" customFormat="1">
      <c r="A658" s="13"/>
      <c r="B658" s="246"/>
      <c r="C658" s="247"/>
      <c r="D658" s="241" t="s">
        <v>189</v>
      </c>
      <c r="E658" s="248" t="s">
        <v>1</v>
      </c>
      <c r="F658" s="249" t="s">
        <v>484</v>
      </c>
      <c r="G658" s="247"/>
      <c r="H658" s="248" t="s">
        <v>1</v>
      </c>
      <c r="I658" s="250"/>
      <c r="J658" s="247"/>
      <c r="K658" s="247"/>
      <c r="L658" s="251"/>
      <c r="M658" s="252"/>
      <c r="N658" s="253"/>
      <c r="O658" s="253"/>
      <c r="P658" s="253"/>
      <c r="Q658" s="253"/>
      <c r="R658" s="253"/>
      <c r="S658" s="253"/>
      <c r="T658" s="25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5" t="s">
        <v>189</v>
      </c>
      <c r="AU658" s="255" t="s">
        <v>85</v>
      </c>
      <c r="AV658" s="13" t="s">
        <v>83</v>
      </c>
      <c r="AW658" s="13" t="s">
        <v>33</v>
      </c>
      <c r="AX658" s="13" t="s">
        <v>76</v>
      </c>
      <c r="AY658" s="255" t="s">
        <v>178</v>
      </c>
    </row>
    <row r="659" s="13" customFormat="1">
      <c r="A659" s="13"/>
      <c r="B659" s="246"/>
      <c r="C659" s="247"/>
      <c r="D659" s="241" t="s">
        <v>189</v>
      </c>
      <c r="E659" s="248" t="s">
        <v>1</v>
      </c>
      <c r="F659" s="249" t="s">
        <v>485</v>
      </c>
      <c r="G659" s="247"/>
      <c r="H659" s="248" t="s">
        <v>1</v>
      </c>
      <c r="I659" s="250"/>
      <c r="J659" s="247"/>
      <c r="K659" s="247"/>
      <c r="L659" s="251"/>
      <c r="M659" s="252"/>
      <c r="N659" s="253"/>
      <c r="O659" s="253"/>
      <c r="P659" s="253"/>
      <c r="Q659" s="253"/>
      <c r="R659" s="253"/>
      <c r="S659" s="253"/>
      <c r="T659" s="25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5" t="s">
        <v>189</v>
      </c>
      <c r="AU659" s="255" t="s">
        <v>85</v>
      </c>
      <c r="AV659" s="13" t="s">
        <v>83</v>
      </c>
      <c r="AW659" s="13" t="s">
        <v>33</v>
      </c>
      <c r="AX659" s="13" t="s">
        <v>76</v>
      </c>
      <c r="AY659" s="255" t="s">
        <v>178</v>
      </c>
    </row>
    <row r="660" s="14" customFormat="1">
      <c r="A660" s="14"/>
      <c r="B660" s="256"/>
      <c r="C660" s="257"/>
      <c r="D660" s="241" t="s">
        <v>189</v>
      </c>
      <c r="E660" s="258" t="s">
        <v>1</v>
      </c>
      <c r="F660" s="259" t="s">
        <v>908</v>
      </c>
      <c r="G660" s="257"/>
      <c r="H660" s="260">
        <v>32.674999999999997</v>
      </c>
      <c r="I660" s="261"/>
      <c r="J660" s="257"/>
      <c r="K660" s="257"/>
      <c r="L660" s="262"/>
      <c r="M660" s="263"/>
      <c r="N660" s="264"/>
      <c r="O660" s="264"/>
      <c r="P660" s="264"/>
      <c r="Q660" s="264"/>
      <c r="R660" s="264"/>
      <c r="S660" s="264"/>
      <c r="T660" s="265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6" t="s">
        <v>189</v>
      </c>
      <c r="AU660" s="266" t="s">
        <v>85</v>
      </c>
      <c r="AV660" s="14" t="s">
        <v>85</v>
      </c>
      <c r="AW660" s="14" t="s">
        <v>33</v>
      </c>
      <c r="AX660" s="14" t="s">
        <v>76</v>
      </c>
      <c r="AY660" s="266" t="s">
        <v>178</v>
      </c>
    </row>
    <row r="661" s="13" customFormat="1">
      <c r="A661" s="13"/>
      <c r="B661" s="246"/>
      <c r="C661" s="247"/>
      <c r="D661" s="241" t="s">
        <v>189</v>
      </c>
      <c r="E661" s="248" t="s">
        <v>1</v>
      </c>
      <c r="F661" s="249" t="s">
        <v>909</v>
      </c>
      <c r="G661" s="247"/>
      <c r="H661" s="248" t="s">
        <v>1</v>
      </c>
      <c r="I661" s="250"/>
      <c r="J661" s="247"/>
      <c r="K661" s="247"/>
      <c r="L661" s="251"/>
      <c r="M661" s="252"/>
      <c r="N661" s="253"/>
      <c r="O661" s="253"/>
      <c r="P661" s="253"/>
      <c r="Q661" s="253"/>
      <c r="R661" s="253"/>
      <c r="S661" s="253"/>
      <c r="T661" s="25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5" t="s">
        <v>189</v>
      </c>
      <c r="AU661" s="255" t="s">
        <v>85</v>
      </c>
      <c r="AV661" s="13" t="s">
        <v>83</v>
      </c>
      <c r="AW661" s="13" t="s">
        <v>33</v>
      </c>
      <c r="AX661" s="13" t="s">
        <v>76</v>
      </c>
      <c r="AY661" s="255" t="s">
        <v>178</v>
      </c>
    </row>
    <row r="662" s="14" customFormat="1">
      <c r="A662" s="14"/>
      <c r="B662" s="256"/>
      <c r="C662" s="257"/>
      <c r="D662" s="241" t="s">
        <v>189</v>
      </c>
      <c r="E662" s="258" t="s">
        <v>1</v>
      </c>
      <c r="F662" s="259" t="s">
        <v>910</v>
      </c>
      <c r="G662" s="257"/>
      <c r="H662" s="260">
        <v>6.2999999999999998</v>
      </c>
      <c r="I662" s="261"/>
      <c r="J662" s="257"/>
      <c r="K662" s="257"/>
      <c r="L662" s="262"/>
      <c r="M662" s="263"/>
      <c r="N662" s="264"/>
      <c r="O662" s="264"/>
      <c r="P662" s="264"/>
      <c r="Q662" s="264"/>
      <c r="R662" s="264"/>
      <c r="S662" s="264"/>
      <c r="T662" s="265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6" t="s">
        <v>189</v>
      </c>
      <c r="AU662" s="266" t="s">
        <v>85</v>
      </c>
      <c r="AV662" s="14" t="s">
        <v>85</v>
      </c>
      <c r="AW662" s="14" t="s">
        <v>33</v>
      </c>
      <c r="AX662" s="14" t="s">
        <v>76</v>
      </c>
      <c r="AY662" s="266" t="s">
        <v>178</v>
      </c>
    </row>
    <row r="663" s="15" customFormat="1">
      <c r="A663" s="15"/>
      <c r="B663" s="267"/>
      <c r="C663" s="268"/>
      <c r="D663" s="241" t="s">
        <v>189</v>
      </c>
      <c r="E663" s="269" t="s">
        <v>1</v>
      </c>
      <c r="F663" s="270" t="s">
        <v>193</v>
      </c>
      <c r="G663" s="268"/>
      <c r="H663" s="271">
        <v>38.975000000000001</v>
      </c>
      <c r="I663" s="272"/>
      <c r="J663" s="268"/>
      <c r="K663" s="268"/>
      <c r="L663" s="273"/>
      <c r="M663" s="274"/>
      <c r="N663" s="275"/>
      <c r="O663" s="275"/>
      <c r="P663" s="275"/>
      <c r="Q663" s="275"/>
      <c r="R663" s="275"/>
      <c r="S663" s="275"/>
      <c r="T663" s="276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77" t="s">
        <v>189</v>
      </c>
      <c r="AU663" s="277" t="s">
        <v>85</v>
      </c>
      <c r="AV663" s="15" t="s">
        <v>185</v>
      </c>
      <c r="AW663" s="15" t="s">
        <v>33</v>
      </c>
      <c r="AX663" s="15" t="s">
        <v>83</v>
      </c>
      <c r="AY663" s="277" t="s">
        <v>178</v>
      </c>
    </row>
    <row r="664" s="2" customFormat="1">
      <c r="A664" s="39"/>
      <c r="B664" s="40"/>
      <c r="C664" s="228" t="s">
        <v>911</v>
      </c>
      <c r="D664" s="228" t="s">
        <v>180</v>
      </c>
      <c r="E664" s="229" t="s">
        <v>488</v>
      </c>
      <c r="F664" s="230" t="s">
        <v>489</v>
      </c>
      <c r="G664" s="231" t="s">
        <v>253</v>
      </c>
      <c r="H664" s="232">
        <v>545.64999999999998</v>
      </c>
      <c r="I664" s="233"/>
      <c r="J664" s="234">
        <f>ROUND(I664*H664,2)</f>
        <v>0</v>
      </c>
      <c r="K664" s="230" t="s">
        <v>184</v>
      </c>
      <c r="L664" s="45"/>
      <c r="M664" s="235" t="s">
        <v>1</v>
      </c>
      <c r="N664" s="236" t="s">
        <v>41</v>
      </c>
      <c r="O664" s="92"/>
      <c r="P664" s="237">
        <f>O664*H664</f>
        <v>0</v>
      </c>
      <c r="Q664" s="237">
        <v>0</v>
      </c>
      <c r="R664" s="237">
        <f>Q664*H664</f>
        <v>0</v>
      </c>
      <c r="S664" s="237">
        <v>0</v>
      </c>
      <c r="T664" s="238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39" t="s">
        <v>185</v>
      </c>
      <c r="AT664" s="239" t="s">
        <v>180</v>
      </c>
      <c r="AU664" s="239" t="s">
        <v>85</v>
      </c>
      <c r="AY664" s="18" t="s">
        <v>178</v>
      </c>
      <c r="BE664" s="240">
        <f>IF(N664="základní",J664,0)</f>
        <v>0</v>
      </c>
      <c r="BF664" s="240">
        <f>IF(N664="snížená",J664,0)</f>
        <v>0</v>
      </c>
      <c r="BG664" s="240">
        <f>IF(N664="zákl. přenesená",J664,0)</f>
        <v>0</v>
      </c>
      <c r="BH664" s="240">
        <f>IF(N664="sníž. přenesená",J664,0)</f>
        <v>0</v>
      </c>
      <c r="BI664" s="240">
        <f>IF(N664="nulová",J664,0)</f>
        <v>0</v>
      </c>
      <c r="BJ664" s="18" t="s">
        <v>83</v>
      </c>
      <c r="BK664" s="240">
        <f>ROUND(I664*H664,2)</f>
        <v>0</v>
      </c>
      <c r="BL664" s="18" t="s">
        <v>185</v>
      </c>
      <c r="BM664" s="239" t="s">
        <v>912</v>
      </c>
    </row>
    <row r="665" s="2" customFormat="1">
      <c r="A665" s="39"/>
      <c r="B665" s="40"/>
      <c r="C665" s="41"/>
      <c r="D665" s="241" t="s">
        <v>187</v>
      </c>
      <c r="E665" s="41"/>
      <c r="F665" s="242" t="s">
        <v>491</v>
      </c>
      <c r="G665" s="41"/>
      <c r="H665" s="41"/>
      <c r="I665" s="243"/>
      <c r="J665" s="41"/>
      <c r="K665" s="41"/>
      <c r="L665" s="45"/>
      <c r="M665" s="244"/>
      <c r="N665" s="245"/>
      <c r="O665" s="92"/>
      <c r="P665" s="92"/>
      <c r="Q665" s="92"/>
      <c r="R665" s="92"/>
      <c r="S665" s="92"/>
      <c r="T665" s="93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187</v>
      </c>
      <c r="AU665" s="18" t="s">
        <v>85</v>
      </c>
    </row>
    <row r="666" s="13" customFormat="1">
      <c r="A666" s="13"/>
      <c r="B666" s="246"/>
      <c r="C666" s="247"/>
      <c r="D666" s="241" t="s">
        <v>189</v>
      </c>
      <c r="E666" s="248" t="s">
        <v>1</v>
      </c>
      <c r="F666" s="249" t="s">
        <v>538</v>
      </c>
      <c r="G666" s="247"/>
      <c r="H666" s="248" t="s">
        <v>1</v>
      </c>
      <c r="I666" s="250"/>
      <c r="J666" s="247"/>
      <c r="K666" s="247"/>
      <c r="L666" s="251"/>
      <c r="M666" s="252"/>
      <c r="N666" s="253"/>
      <c r="O666" s="253"/>
      <c r="P666" s="253"/>
      <c r="Q666" s="253"/>
      <c r="R666" s="253"/>
      <c r="S666" s="253"/>
      <c r="T666" s="25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5" t="s">
        <v>189</v>
      </c>
      <c r="AU666" s="255" t="s">
        <v>85</v>
      </c>
      <c r="AV666" s="13" t="s">
        <v>83</v>
      </c>
      <c r="AW666" s="13" t="s">
        <v>33</v>
      </c>
      <c r="AX666" s="13" t="s">
        <v>76</v>
      </c>
      <c r="AY666" s="255" t="s">
        <v>178</v>
      </c>
    </row>
    <row r="667" s="13" customFormat="1">
      <c r="A667" s="13"/>
      <c r="B667" s="246"/>
      <c r="C667" s="247"/>
      <c r="D667" s="241" t="s">
        <v>189</v>
      </c>
      <c r="E667" s="248" t="s">
        <v>1</v>
      </c>
      <c r="F667" s="249" t="s">
        <v>485</v>
      </c>
      <c r="G667" s="247"/>
      <c r="H667" s="248" t="s">
        <v>1</v>
      </c>
      <c r="I667" s="250"/>
      <c r="J667" s="247"/>
      <c r="K667" s="247"/>
      <c r="L667" s="251"/>
      <c r="M667" s="252"/>
      <c r="N667" s="253"/>
      <c r="O667" s="253"/>
      <c r="P667" s="253"/>
      <c r="Q667" s="253"/>
      <c r="R667" s="253"/>
      <c r="S667" s="253"/>
      <c r="T667" s="25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5" t="s">
        <v>189</v>
      </c>
      <c r="AU667" s="255" t="s">
        <v>85</v>
      </c>
      <c r="AV667" s="13" t="s">
        <v>83</v>
      </c>
      <c r="AW667" s="13" t="s">
        <v>33</v>
      </c>
      <c r="AX667" s="13" t="s">
        <v>76</v>
      </c>
      <c r="AY667" s="255" t="s">
        <v>178</v>
      </c>
    </row>
    <row r="668" s="14" customFormat="1">
      <c r="A668" s="14"/>
      <c r="B668" s="256"/>
      <c r="C668" s="257"/>
      <c r="D668" s="241" t="s">
        <v>189</v>
      </c>
      <c r="E668" s="258" t="s">
        <v>1</v>
      </c>
      <c r="F668" s="259" t="s">
        <v>913</v>
      </c>
      <c r="G668" s="257"/>
      <c r="H668" s="260">
        <v>545.64999999999998</v>
      </c>
      <c r="I668" s="261"/>
      <c r="J668" s="257"/>
      <c r="K668" s="257"/>
      <c r="L668" s="262"/>
      <c r="M668" s="263"/>
      <c r="N668" s="264"/>
      <c r="O668" s="264"/>
      <c r="P668" s="264"/>
      <c r="Q668" s="264"/>
      <c r="R668" s="264"/>
      <c r="S668" s="264"/>
      <c r="T668" s="265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6" t="s">
        <v>189</v>
      </c>
      <c r="AU668" s="266" t="s">
        <v>85</v>
      </c>
      <c r="AV668" s="14" t="s">
        <v>85</v>
      </c>
      <c r="AW668" s="14" t="s">
        <v>33</v>
      </c>
      <c r="AX668" s="14" t="s">
        <v>76</v>
      </c>
      <c r="AY668" s="266" t="s">
        <v>178</v>
      </c>
    </row>
    <row r="669" s="15" customFormat="1">
      <c r="A669" s="15"/>
      <c r="B669" s="267"/>
      <c r="C669" s="268"/>
      <c r="D669" s="241" t="s">
        <v>189</v>
      </c>
      <c r="E669" s="269" t="s">
        <v>1</v>
      </c>
      <c r="F669" s="270" t="s">
        <v>193</v>
      </c>
      <c r="G669" s="268"/>
      <c r="H669" s="271">
        <v>545.64999999999998</v>
      </c>
      <c r="I669" s="272"/>
      <c r="J669" s="268"/>
      <c r="K669" s="268"/>
      <c r="L669" s="273"/>
      <c r="M669" s="274"/>
      <c r="N669" s="275"/>
      <c r="O669" s="275"/>
      <c r="P669" s="275"/>
      <c r="Q669" s="275"/>
      <c r="R669" s="275"/>
      <c r="S669" s="275"/>
      <c r="T669" s="276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77" t="s">
        <v>189</v>
      </c>
      <c r="AU669" s="277" t="s">
        <v>85</v>
      </c>
      <c r="AV669" s="15" t="s">
        <v>185</v>
      </c>
      <c r="AW669" s="15" t="s">
        <v>33</v>
      </c>
      <c r="AX669" s="15" t="s">
        <v>83</v>
      </c>
      <c r="AY669" s="277" t="s">
        <v>178</v>
      </c>
    </row>
    <row r="670" s="2" customFormat="1">
      <c r="A670" s="39"/>
      <c r="B670" s="40"/>
      <c r="C670" s="228" t="s">
        <v>914</v>
      </c>
      <c r="D670" s="228" t="s">
        <v>180</v>
      </c>
      <c r="E670" s="229" t="s">
        <v>494</v>
      </c>
      <c r="F670" s="230" t="s">
        <v>495</v>
      </c>
      <c r="G670" s="231" t="s">
        <v>253</v>
      </c>
      <c r="H670" s="232">
        <v>38.975000000000001</v>
      </c>
      <c r="I670" s="233"/>
      <c r="J670" s="234">
        <f>ROUND(I670*H670,2)</f>
        <v>0</v>
      </c>
      <c r="K670" s="230" t="s">
        <v>184</v>
      </c>
      <c r="L670" s="45"/>
      <c r="M670" s="235" t="s">
        <v>1</v>
      </c>
      <c r="N670" s="236" t="s">
        <v>41</v>
      </c>
      <c r="O670" s="92"/>
      <c r="P670" s="237">
        <f>O670*H670</f>
        <v>0</v>
      </c>
      <c r="Q670" s="237">
        <v>0</v>
      </c>
      <c r="R670" s="237">
        <f>Q670*H670</f>
        <v>0</v>
      </c>
      <c r="S670" s="237">
        <v>0</v>
      </c>
      <c r="T670" s="238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39" t="s">
        <v>185</v>
      </c>
      <c r="AT670" s="239" t="s">
        <v>180</v>
      </c>
      <c r="AU670" s="239" t="s">
        <v>85</v>
      </c>
      <c r="AY670" s="18" t="s">
        <v>178</v>
      </c>
      <c r="BE670" s="240">
        <f>IF(N670="základní",J670,0)</f>
        <v>0</v>
      </c>
      <c r="BF670" s="240">
        <f>IF(N670="snížená",J670,0)</f>
        <v>0</v>
      </c>
      <c r="BG670" s="240">
        <f>IF(N670="zákl. přenesená",J670,0)</f>
        <v>0</v>
      </c>
      <c r="BH670" s="240">
        <f>IF(N670="sníž. přenesená",J670,0)</f>
        <v>0</v>
      </c>
      <c r="BI670" s="240">
        <f>IF(N670="nulová",J670,0)</f>
        <v>0</v>
      </c>
      <c r="BJ670" s="18" t="s">
        <v>83</v>
      </c>
      <c r="BK670" s="240">
        <f>ROUND(I670*H670,2)</f>
        <v>0</v>
      </c>
      <c r="BL670" s="18" t="s">
        <v>185</v>
      </c>
      <c r="BM670" s="239" t="s">
        <v>915</v>
      </c>
    </row>
    <row r="671" s="2" customFormat="1">
      <c r="A671" s="39"/>
      <c r="B671" s="40"/>
      <c r="C671" s="41"/>
      <c r="D671" s="241" t="s">
        <v>187</v>
      </c>
      <c r="E671" s="41"/>
      <c r="F671" s="242" t="s">
        <v>497</v>
      </c>
      <c r="G671" s="41"/>
      <c r="H671" s="41"/>
      <c r="I671" s="243"/>
      <c r="J671" s="41"/>
      <c r="K671" s="41"/>
      <c r="L671" s="45"/>
      <c r="M671" s="244"/>
      <c r="N671" s="245"/>
      <c r="O671" s="92"/>
      <c r="P671" s="92"/>
      <c r="Q671" s="92"/>
      <c r="R671" s="92"/>
      <c r="S671" s="92"/>
      <c r="T671" s="93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T671" s="18" t="s">
        <v>187</v>
      </c>
      <c r="AU671" s="18" t="s">
        <v>85</v>
      </c>
    </row>
    <row r="672" s="13" customFormat="1">
      <c r="A672" s="13"/>
      <c r="B672" s="246"/>
      <c r="C672" s="247"/>
      <c r="D672" s="241" t="s">
        <v>189</v>
      </c>
      <c r="E672" s="248" t="s">
        <v>1</v>
      </c>
      <c r="F672" s="249" t="s">
        <v>538</v>
      </c>
      <c r="G672" s="247"/>
      <c r="H672" s="248" t="s">
        <v>1</v>
      </c>
      <c r="I672" s="250"/>
      <c r="J672" s="247"/>
      <c r="K672" s="247"/>
      <c r="L672" s="251"/>
      <c r="M672" s="252"/>
      <c r="N672" s="253"/>
      <c r="O672" s="253"/>
      <c r="P672" s="253"/>
      <c r="Q672" s="253"/>
      <c r="R672" s="253"/>
      <c r="S672" s="253"/>
      <c r="T672" s="25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5" t="s">
        <v>189</v>
      </c>
      <c r="AU672" s="255" t="s">
        <v>85</v>
      </c>
      <c r="AV672" s="13" t="s">
        <v>83</v>
      </c>
      <c r="AW672" s="13" t="s">
        <v>33</v>
      </c>
      <c r="AX672" s="13" t="s">
        <v>76</v>
      </c>
      <c r="AY672" s="255" t="s">
        <v>178</v>
      </c>
    </row>
    <row r="673" s="14" customFormat="1">
      <c r="A673" s="14"/>
      <c r="B673" s="256"/>
      <c r="C673" s="257"/>
      <c r="D673" s="241" t="s">
        <v>189</v>
      </c>
      <c r="E673" s="258" t="s">
        <v>1</v>
      </c>
      <c r="F673" s="259" t="s">
        <v>916</v>
      </c>
      <c r="G673" s="257"/>
      <c r="H673" s="260">
        <v>38.975000000000001</v>
      </c>
      <c r="I673" s="261"/>
      <c r="J673" s="257"/>
      <c r="K673" s="257"/>
      <c r="L673" s="262"/>
      <c r="M673" s="263"/>
      <c r="N673" s="264"/>
      <c r="O673" s="264"/>
      <c r="P673" s="264"/>
      <c r="Q673" s="264"/>
      <c r="R673" s="264"/>
      <c r="S673" s="264"/>
      <c r="T673" s="265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6" t="s">
        <v>189</v>
      </c>
      <c r="AU673" s="266" t="s">
        <v>85</v>
      </c>
      <c r="AV673" s="14" t="s">
        <v>85</v>
      </c>
      <c r="AW673" s="14" t="s">
        <v>33</v>
      </c>
      <c r="AX673" s="14" t="s">
        <v>76</v>
      </c>
      <c r="AY673" s="266" t="s">
        <v>178</v>
      </c>
    </row>
    <row r="674" s="15" customFormat="1">
      <c r="A674" s="15"/>
      <c r="B674" s="267"/>
      <c r="C674" s="268"/>
      <c r="D674" s="241" t="s">
        <v>189</v>
      </c>
      <c r="E674" s="269" t="s">
        <v>1</v>
      </c>
      <c r="F674" s="270" t="s">
        <v>193</v>
      </c>
      <c r="G674" s="268"/>
      <c r="H674" s="271">
        <v>38.975000000000001</v>
      </c>
      <c r="I674" s="272"/>
      <c r="J674" s="268"/>
      <c r="K674" s="268"/>
      <c r="L674" s="273"/>
      <c r="M674" s="274"/>
      <c r="N674" s="275"/>
      <c r="O674" s="275"/>
      <c r="P674" s="275"/>
      <c r="Q674" s="275"/>
      <c r="R674" s="275"/>
      <c r="S674" s="275"/>
      <c r="T674" s="276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77" t="s">
        <v>189</v>
      </c>
      <c r="AU674" s="277" t="s">
        <v>85</v>
      </c>
      <c r="AV674" s="15" t="s">
        <v>185</v>
      </c>
      <c r="AW674" s="15" t="s">
        <v>33</v>
      </c>
      <c r="AX674" s="15" t="s">
        <v>83</v>
      </c>
      <c r="AY674" s="277" t="s">
        <v>178</v>
      </c>
    </row>
    <row r="675" s="2" customFormat="1" ht="40.2" customHeight="1">
      <c r="A675" s="39"/>
      <c r="B675" s="40"/>
      <c r="C675" s="228" t="s">
        <v>917</v>
      </c>
      <c r="D675" s="228" t="s">
        <v>180</v>
      </c>
      <c r="E675" s="229" t="s">
        <v>918</v>
      </c>
      <c r="F675" s="230" t="s">
        <v>255</v>
      </c>
      <c r="G675" s="231" t="s">
        <v>253</v>
      </c>
      <c r="H675" s="232">
        <v>2016.5250000000001</v>
      </c>
      <c r="I675" s="233"/>
      <c r="J675" s="234">
        <f>ROUND(I675*H675,2)</f>
        <v>0</v>
      </c>
      <c r="K675" s="230" t="s">
        <v>184</v>
      </c>
      <c r="L675" s="45"/>
      <c r="M675" s="235" t="s">
        <v>1</v>
      </c>
      <c r="N675" s="236" t="s">
        <v>41</v>
      </c>
      <c r="O675" s="92"/>
      <c r="P675" s="237">
        <f>O675*H675</f>
        <v>0</v>
      </c>
      <c r="Q675" s="237">
        <v>0</v>
      </c>
      <c r="R675" s="237">
        <f>Q675*H675</f>
        <v>0</v>
      </c>
      <c r="S675" s="237">
        <v>0</v>
      </c>
      <c r="T675" s="238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39" t="s">
        <v>185</v>
      </c>
      <c r="AT675" s="239" t="s">
        <v>180</v>
      </c>
      <c r="AU675" s="239" t="s">
        <v>85</v>
      </c>
      <c r="AY675" s="18" t="s">
        <v>178</v>
      </c>
      <c r="BE675" s="240">
        <f>IF(N675="základní",J675,0)</f>
        <v>0</v>
      </c>
      <c r="BF675" s="240">
        <f>IF(N675="snížená",J675,0)</f>
        <v>0</v>
      </c>
      <c r="BG675" s="240">
        <f>IF(N675="zákl. přenesená",J675,0)</f>
        <v>0</v>
      </c>
      <c r="BH675" s="240">
        <f>IF(N675="sníž. přenesená",J675,0)</f>
        <v>0</v>
      </c>
      <c r="BI675" s="240">
        <f>IF(N675="nulová",J675,0)</f>
        <v>0</v>
      </c>
      <c r="BJ675" s="18" t="s">
        <v>83</v>
      </c>
      <c r="BK675" s="240">
        <f>ROUND(I675*H675,2)</f>
        <v>0</v>
      </c>
      <c r="BL675" s="18" t="s">
        <v>185</v>
      </c>
      <c r="BM675" s="239" t="s">
        <v>919</v>
      </c>
    </row>
    <row r="676" s="2" customFormat="1">
      <c r="A676" s="39"/>
      <c r="B676" s="40"/>
      <c r="C676" s="41"/>
      <c r="D676" s="241" t="s">
        <v>187</v>
      </c>
      <c r="E676" s="41"/>
      <c r="F676" s="242" t="s">
        <v>255</v>
      </c>
      <c r="G676" s="41"/>
      <c r="H676" s="41"/>
      <c r="I676" s="243"/>
      <c r="J676" s="41"/>
      <c r="K676" s="41"/>
      <c r="L676" s="45"/>
      <c r="M676" s="244"/>
      <c r="N676" s="245"/>
      <c r="O676" s="92"/>
      <c r="P676" s="92"/>
      <c r="Q676" s="92"/>
      <c r="R676" s="92"/>
      <c r="S676" s="92"/>
      <c r="T676" s="93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T676" s="18" t="s">
        <v>187</v>
      </c>
      <c r="AU676" s="18" t="s">
        <v>85</v>
      </c>
    </row>
    <row r="677" s="13" customFormat="1">
      <c r="A677" s="13"/>
      <c r="B677" s="246"/>
      <c r="C677" s="247"/>
      <c r="D677" s="241" t="s">
        <v>189</v>
      </c>
      <c r="E677" s="248" t="s">
        <v>1</v>
      </c>
      <c r="F677" s="249" t="s">
        <v>512</v>
      </c>
      <c r="G677" s="247"/>
      <c r="H677" s="248" t="s">
        <v>1</v>
      </c>
      <c r="I677" s="250"/>
      <c r="J677" s="247"/>
      <c r="K677" s="247"/>
      <c r="L677" s="251"/>
      <c r="M677" s="252"/>
      <c r="N677" s="253"/>
      <c r="O677" s="253"/>
      <c r="P677" s="253"/>
      <c r="Q677" s="253"/>
      <c r="R677" s="253"/>
      <c r="S677" s="253"/>
      <c r="T677" s="25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5" t="s">
        <v>189</v>
      </c>
      <c r="AU677" s="255" t="s">
        <v>85</v>
      </c>
      <c r="AV677" s="13" t="s">
        <v>83</v>
      </c>
      <c r="AW677" s="13" t="s">
        <v>33</v>
      </c>
      <c r="AX677" s="13" t="s">
        <v>76</v>
      </c>
      <c r="AY677" s="255" t="s">
        <v>178</v>
      </c>
    </row>
    <row r="678" s="14" customFormat="1">
      <c r="A678" s="14"/>
      <c r="B678" s="256"/>
      <c r="C678" s="257"/>
      <c r="D678" s="241" t="s">
        <v>189</v>
      </c>
      <c r="E678" s="258" t="s">
        <v>1</v>
      </c>
      <c r="F678" s="259" t="s">
        <v>920</v>
      </c>
      <c r="G678" s="257"/>
      <c r="H678" s="260">
        <v>2016.5250000000001</v>
      </c>
      <c r="I678" s="261"/>
      <c r="J678" s="257"/>
      <c r="K678" s="257"/>
      <c r="L678" s="262"/>
      <c r="M678" s="263"/>
      <c r="N678" s="264"/>
      <c r="O678" s="264"/>
      <c r="P678" s="264"/>
      <c r="Q678" s="264"/>
      <c r="R678" s="264"/>
      <c r="S678" s="264"/>
      <c r="T678" s="265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6" t="s">
        <v>189</v>
      </c>
      <c r="AU678" s="266" t="s">
        <v>85</v>
      </c>
      <c r="AV678" s="14" t="s">
        <v>85</v>
      </c>
      <c r="AW678" s="14" t="s">
        <v>33</v>
      </c>
      <c r="AX678" s="14" t="s">
        <v>76</v>
      </c>
      <c r="AY678" s="266" t="s">
        <v>178</v>
      </c>
    </row>
    <row r="679" s="15" customFormat="1">
      <c r="A679" s="15"/>
      <c r="B679" s="267"/>
      <c r="C679" s="268"/>
      <c r="D679" s="241" t="s">
        <v>189</v>
      </c>
      <c r="E679" s="269" t="s">
        <v>1</v>
      </c>
      <c r="F679" s="270" t="s">
        <v>193</v>
      </c>
      <c r="G679" s="268"/>
      <c r="H679" s="271">
        <v>2016.5250000000001</v>
      </c>
      <c r="I679" s="272"/>
      <c r="J679" s="268"/>
      <c r="K679" s="268"/>
      <c r="L679" s="273"/>
      <c r="M679" s="274"/>
      <c r="N679" s="275"/>
      <c r="O679" s="275"/>
      <c r="P679" s="275"/>
      <c r="Q679" s="275"/>
      <c r="R679" s="275"/>
      <c r="S679" s="275"/>
      <c r="T679" s="276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77" t="s">
        <v>189</v>
      </c>
      <c r="AU679" s="277" t="s">
        <v>85</v>
      </c>
      <c r="AV679" s="15" t="s">
        <v>185</v>
      </c>
      <c r="AW679" s="15" t="s">
        <v>33</v>
      </c>
      <c r="AX679" s="15" t="s">
        <v>83</v>
      </c>
      <c r="AY679" s="277" t="s">
        <v>178</v>
      </c>
    </row>
    <row r="680" s="12" customFormat="1" ht="22.8" customHeight="1">
      <c r="A680" s="12"/>
      <c r="B680" s="212"/>
      <c r="C680" s="213"/>
      <c r="D680" s="214" t="s">
        <v>75</v>
      </c>
      <c r="E680" s="226" t="s">
        <v>498</v>
      </c>
      <c r="F680" s="226" t="s">
        <v>499</v>
      </c>
      <c r="G680" s="213"/>
      <c r="H680" s="213"/>
      <c r="I680" s="216"/>
      <c r="J680" s="227">
        <f>BK680</f>
        <v>0</v>
      </c>
      <c r="K680" s="213"/>
      <c r="L680" s="218"/>
      <c r="M680" s="219"/>
      <c r="N680" s="220"/>
      <c r="O680" s="220"/>
      <c r="P680" s="221">
        <f>SUM(P681:P682)</f>
        <v>0</v>
      </c>
      <c r="Q680" s="220"/>
      <c r="R680" s="221">
        <f>SUM(R681:R682)</f>
        <v>0</v>
      </c>
      <c r="S680" s="220"/>
      <c r="T680" s="222">
        <f>SUM(T681:T682)</f>
        <v>0</v>
      </c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R680" s="223" t="s">
        <v>83</v>
      </c>
      <c r="AT680" s="224" t="s">
        <v>75</v>
      </c>
      <c r="AU680" s="224" t="s">
        <v>83</v>
      </c>
      <c r="AY680" s="223" t="s">
        <v>178</v>
      </c>
      <c r="BK680" s="225">
        <f>SUM(BK681:BK682)</f>
        <v>0</v>
      </c>
    </row>
    <row r="681" s="2" customFormat="1">
      <c r="A681" s="39"/>
      <c r="B681" s="40"/>
      <c r="C681" s="228" t="s">
        <v>921</v>
      </c>
      <c r="D681" s="228" t="s">
        <v>180</v>
      </c>
      <c r="E681" s="229" t="s">
        <v>501</v>
      </c>
      <c r="F681" s="230" t="s">
        <v>502</v>
      </c>
      <c r="G681" s="231" t="s">
        <v>253</v>
      </c>
      <c r="H681" s="232">
        <v>1211.665</v>
      </c>
      <c r="I681" s="233"/>
      <c r="J681" s="234">
        <f>ROUND(I681*H681,2)</f>
        <v>0</v>
      </c>
      <c r="K681" s="230" t="s">
        <v>184</v>
      </c>
      <c r="L681" s="45"/>
      <c r="M681" s="235" t="s">
        <v>1</v>
      </c>
      <c r="N681" s="236" t="s">
        <v>41</v>
      </c>
      <c r="O681" s="92"/>
      <c r="P681" s="237">
        <f>O681*H681</f>
        <v>0</v>
      </c>
      <c r="Q681" s="237">
        <v>0</v>
      </c>
      <c r="R681" s="237">
        <f>Q681*H681</f>
        <v>0</v>
      </c>
      <c r="S681" s="237">
        <v>0</v>
      </c>
      <c r="T681" s="238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39" t="s">
        <v>185</v>
      </c>
      <c r="AT681" s="239" t="s">
        <v>180</v>
      </c>
      <c r="AU681" s="239" t="s">
        <v>85</v>
      </c>
      <c r="AY681" s="18" t="s">
        <v>178</v>
      </c>
      <c r="BE681" s="240">
        <f>IF(N681="základní",J681,0)</f>
        <v>0</v>
      </c>
      <c r="BF681" s="240">
        <f>IF(N681="snížená",J681,0)</f>
        <v>0</v>
      </c>
      <c r="BG681" s="240">
        <f>IF(N681="zákl. přenesená",J681,0)</f>
        <v>0</v>
      </c>
      <c r="BH681" s="240">
        <f>IF(N681="sníž. přenesená",J681,0)</f>
        <v>0</v>
      </c>
      <c r="BI681" s="240">
        <f>IF(N681="nulová",J681,0)</f>
        <v>0</v>
      </c>
      <c r="BJ681" s="18" t="s">
        <v>83</v>
      </c>
      <c r="BK681" s="240">
        <f>ROUND(I681*H681,2)</f>
        <v>0</v>
      </c>
      <c r="BL681" s="18" t="s">
        <v>185</v>
      </c>
      <c r="BM681" s="239" t="s">
        <v>922</v>
      </c>
    </row>
    <row r="682" s="2" customFormat="1">
      <c r="A682" s="39"/>
      <c r="B682" s="40"/>
      <c r="C682" s="41"/>
      <c r="D682" s="241" t="s">
        <v>187</v>
      </c>
      <c r="E682" s="41"/>
      <c r="F682" s="242" t="s">
        <v>504</v>
      </c>
      <c r="G682" s="41"/>
      <c r="H682" s="41"/>
      <c r="I682" s="243"/>
      <c r="J682" s="41"/>
      <c r="K682" s="41"/>
      <c r="L682" s="45"/>
      <c r="M682" s="289"/>
      <c r="N682" s="290"/>
      <c r="O682" s="291"/>
      <c r="P682" s="291"/>
      <c r="Q682" s="291"/>
      <c r="R682" s="291"/>
      <c r="S682" s="291"/>
      <c r="T682" s="292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T682" s="18" t="s">
        <v>187</v>
      </c>
      <c r="AU682" s="18" t="s">
        <v>85</v>
      </c>
    </row>
    <row r="683" s="2" customFormat="1" ht="6.96" customHeight="1">
      <c r="A683" s="39"/>
      <c r="B683" s="67"/>
      <c r="C683" s="68"/>
      <c r="D683" s="68"/>
      <c r="E683" s="68"/>
      <c r="F683" s="68"/>
      <c r="G683" s="68"/>
      <c r="H683" s="68"/>
      <c r="I683" s="68"/>
      <c r="J683" s="68"/>
      <c r="K683" s="68"/>
      <c r="L683" s="45"/>
      <c r="M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</row>
  </sheetData>
  <sheetProtection sheet="1" autoFilter="0" formatColumns="0" formatRows="0" objects="1" scenarios="1" spinCount="100000" saltValue="9KSygo4H6YuQ95zHoz8v+Yf+7ZQ8/hHegUGC3/qRoKRNOjOHcQpRenGxGPze9LG9YNLH7TwLpu84mDj3SnXdtA==" hashValue="3uu9u7VYgnTYQrmDZF/jNXz2QjDGdxMSJfLjN+BwHxVBsuWDTZ6yxuK6LlgMcmhvB+e9IX1Fb98jJ9P/68M5RA==" algorithmName="SHA-512" password="CC35"/>
  <autoFilter ref="C130:K68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144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4.4" customHeight="1">
      <c r="B7" s="21"/>
      <c r="E7" s="153" t="str">
        <f>'Rekapitulace stavby'!K6</f>
        <v>Realizace SZ Budišovsko</v>
      </c>
      <c r="F7" s="152"/>
      <c r="G7" s="152"/>
      <c r="H7" s="152"/>
      <c r="L7" s="21"/>
    </row>
    <row r="8" s="1" customFormat="1" ht="12" customHeight="1">
      <c r="B8" s="21"/>
      <c r="D8" s="152" t="s">
        <v>145</v>
      </c>
      <c r="L8" s="21"/>
    </row>
    <row r="9" s="2" customFormat="1" ht="14.4" customHeight="1">
      <c r="A9" s="39"/>
      <c r="B9" s="45"/>
      <c r="C9" s="39"/>
      <c r="D9" s="39"/>
      <c r="E9" s="153" t="s">
        <v>146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5.6" customHeight="1">
      <c r="A11" s="39"/>
      <c r="B11" s="45"/>
      <c r="C11" s="39"/>
      <c r="D11" s="39"/>
      <c r="E11" s="154" t="s">
        <v>923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1. 4. 2021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34</v>
      </c>
      <c r="E25" s="39"/>
      <c r="F25" s="39"/>
      <c r="G25" s="39"/>
      <c r="H25" s="39"/>
      <c r="I25" s="152" t="s">
        <v>25</v>
      </c>
      <c r="J25" s="142" t="s">
        <v>31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32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.4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ROUND((SUM(BE128:BE539)),  2)</f>
        <v>0</v>
      </c>
      <c r="G35" s="39"/>
      <c r="H35" s="39"/>
      <c r="I35" s="166">
        <v>0.20999999999999999</v>
      </c>
      <c r="J35" s="165">
        <f>ROUND(((SUM(BE128:BE539))*I35),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ROUND((SUM(BF128:BF539)),  2)</f>
        <v>0</v>
      </c>
      <c r="G36" s="39"/>
      <c r="H36" s="39"/>
      <c r="I36" s="166">
        <v>0.14999999999999999</v>
      </c>
      <c r="J36" s="165">
        <f>ROUND(((SUM(BF128:BF539))*I36),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ROUND((SUM(BG128:BG539)),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ROUND((SUM(BH128:BH539)),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ROUND((SUM(BI128:BI539)),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85" t="str">
        <f>E7</f>
        <v>Realizace SZ Budišovsko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85" t="s">
        <v>146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6" customHeight="1">
      <c r="A89" s="39"/>
      <c r="B89" s="40"/>
      <c r="C89" s="41"/>
      <c r="D89" s="41"/>
      <c r="E89" s="77" t="str">
        <f>E11</f>
        <v>SO 107 - Hlavní polní cesta HPC2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Budišov n./B., Podlesí n./O., Staré Oldřůvky</v>
      </c>
      <c r="G91" s="41"/>
      <c r="H91" s="41"/>
      <c r="I91" s="33" t="s">
        <v>22</v>
      </c>
      <c r="J91" s="80" t="str">
        <f>IF(J14="","",J14)</f>
        <v>1. 4. 2021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55.2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AGPOL s.r.o., Jungmannova 153/12, 77900 Olomouc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55.2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>AGPOL s.r.o., Jungmannova 153/12, 77900 Olomouc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150</v>
      </c>
      <c r="D96" s="187"/>
      <c r="E96" s="187"/>
      <c r="F96" s="187"/>
      <c r="G96" s="187"/>
      <c r="H96" s="187"/>
      <c r="I96" s="187"/>
      <c r="J96" s="188" t="s">
        <v>151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152</v>
      </c>
      <c r="D98" s="41"/>
      <c r="E98" s="41"/>
      <c r="F98" s="41"/>
      <c r="G98" s="41"/>
      <c r="H98" s="41"/>
      <c r="I98" s="41"/>
      <c r="J98" s="111">
        <f>J128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153</v>
      </c>
    </row>
    <row r="99" s="9" customFormat="1" ht="24.96" customHeight="1">
      <c r="A99" s="9"/>
      <c r="B99" s="190"/>
      <c r="C99" s="191"/>
      <c r="D99" s="192" t="s">
        <v>154</v>
      </c>
      <c r="E99" s="193"/>
      <c r="F99" s="193"/>
      <c r="G99" s="193"/>
      <c r="H99" s="193"/>
      <c r="I99" s="193"/>
      <c r="J99" s="194">
        <f>J129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155</v>
      </c>
      <c r="E100" s="198"/>
      <c r="F100" s="198"/>
      <c r="G100" s="198"/>
      <c r="H100" s="198"/>
      <c r="I100" s="198"/>
      <c r="J100" s="199">
        <f>J130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156</v>
      </c>
      <c r="E101" s="198"/>
      <c r="F101" s="198"/>
      <c r="G101" s="198"/>
      <c r="H101" s="198"/>
      <c r="I101" s="198"/>
      <c r="J101" s="199">
        <f>J262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157</v>
      </c>
      <c r="E102" s="198"/>
      <c r="F102" s="198"/>
      <c r="G102" s="198"/>
      <c r="H102" s="198"/>
      <c r="I102" s="198"/>
      <c r="J102" s="199">
        <f>J279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158</v>
      </c>
      <c r="E103" s="198"/>
      <c r="F103" s="198"/>
      <c r="G103" s="198"/>
      <c r="H103" s="198"/>
      <c r="I103" s="198"/>
      <c r="J103" s="199">
        <f>J366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159</v>
      </c>
      <c r="E104" s="198"/>
      <c r="F104" s="198"/>
      <c r="G104" s="198"/>
      <c r="H104" s="198"/>
      <c r="I104" s="198"/>
      <c r="J104" s="199">
        <f>J457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160</v>
      </c>
      <c r="E105" s="198"/>
      <c r="F105" s="198"/>
      <c r="G105" s="198"/>
      <c r="H105" s="198"/>
      <c r="I105" s="198"/>
      <c r="J105" s="199">
        <f>J484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162</v>
      </c>
      <c r="E106" s="198"/>
      <c r="F106" s="198"/>
      <c r="G106" s="198"/>
      <c r="H106" s="198"/>
      <c r="I106" s="198"/>
      <c r="J106" s="199">
        <f>J537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163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4.4" customHeight="1">
      <c r="A116" s="39"/>
      <c r="B116" s="40"/>
      <c r="C116" s="41"/>
      <c r="D116" s="41"/>
      <c r="E116" s="185" t="str">
        <f>E7</f>
        <v>Realizace SZ Budišovsko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145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4.4" customHeight="1">
      <c r="A118" s="39"/>
      <c r="B118" s="40"/>
      <c r="C118" s="41"/>
      <c r="D118" s="41"/>
      <c r="E118" s="185" t="s">
        <v>146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147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6" customHeight="1">
      <c r="A120" s="39"/>
      <c r="B120" s="40"/>
      <c r="C120" s="41"/>
      <c r="D120" s="41"/>
      <c r="E120" s="77" t="str">
        <f>E11</f>
        <v>SO 107 - Hlavní polní cesta HPC2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F14</f>
        <v>Budišov n./B., Podlesí n./O., Staré Oldřůvky</v>
      </c>
      <c r="G122" s="41"/>
      <c r="H122" s="41"/>
      <c r="I122" s="33" t="s">
        <v>22</v>
      </c>
      <c r="J122" s="80" t="str">
        <f>IF(J14="","",J14)</f>
        <v>1. 4. 2021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55.2" customHeight="1">
      <c r="A124" s="39"/>
      <c r="B124" s="40"/>
      <c r="C124" s="33" t="s">
        <v>24</v>
      </c>
      <c r="D124" s="41"/>
      <c r="E124" s="41"/>
      <c r="F124" s="28" t="str">
        <f>E17</f>
        <v xml:space="preserve"> </v>
      </c>
      <c r="G124" s="41"/>
      <c r="H124" s="41"/>
      <c r="I124" s="33" t="s">
        <v>30</v>
      </c>
      <c r="J124" s="37" t="str">
        <f>E23</f>
        <v>AGPOL s.r.o., Jungmannova 153/12, 77900 Olomouc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55.2" customHeight="1">
      <c r="A125" s="39"/>
      <c r="B125" s="40"/>
      <c r="C125" s="33" t="s">
        <v>28</v>
      </c>
      <c r="D125" s="41"/>
      <c r="E125" s="41"/>
      <c r="F125" s="28" t="str">
        <f>IF(E20="","",E20)</f>
        <v>Vyplň údaj</v>
      </c>
      <c r="G125" s="41"/>
      <c r="H125" s="41"/>
      <c r="I125" s="33" t="s">
        <v>34</v>
      </c>
      <c r="J125" s="37" t="str">
        <f>E26</f>
        <v>AGPOL s.r.o., Jungmannova 153/12, 77900 Olomouc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164</v>
      </c>
      <c r="D127" s="204" t="s">
        <v>61</v>
      </c>
      <c r="E127" s="204" t="s">
        <v>57</v>
      </c>
      <c r="F127" s="204" t="s">
        <v>58</v>
      </c>
      <c r="G127" s="204" t="s">
        <v>165</v>
      </c>
      <c r="H127" s="204" t="s">
        <v>166</v>
      </c>
      <c r="I127" s="204" t="s">
        <v>167</v>
      </c>
      <c r="J127" s="204" t="s">
        <v>151</v>
      </c>
      <c r="K127" s="205" t="s">
        <v>168</v>
      </c>
      <c r="L127" s="206"/>
      <c r="M127" s="101" t="s">
        <v>1</v>
      </c>
      <c r="N127" s="102" t="s">
        <v>40</v>
      </c>
      <c r="O127" s="102" t="s">
        <v>169</v>
      </c>
      <c r="P127" s="102" t="s">
        <v>170</v>
      </c>
      <c r="Q127" s="102" t="s">
        <v>171</v>
      </c>
      <c r="R127" s="102" t="s">
        <v>172</v>
      </c>
      <c r="S127" s="102" t="s">
        <v>173</v>
      </c>
      <c r="T127" s="103" t="s">
        <v>174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175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</f>
        <v>0</v>
      </c>
      <c r="Q128" s="105"/>
      <c r="R128" s="209">
        <f>R129</f>
        <v>980.16786298</v>
      </c>
      <c r="S128" s="105"/>
      <c r="T128" s="210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153</v>
      </c>
      <c r="BK128" s="211">
        <f>BK129</f>
        <v>0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176</v>
      </c>
      <c r="F129" s="215" t="s">
        <v>177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P130+P262+P279+P366+P457+P484+P537</f>
        <v>0</v>
      </c>
      <c r="Q129" s="220"/>
      <c r="R129" s="221">
        <f>R130+R262+R279+R366+R457+R484+R537</f>
        <v>980.16786298</v>
      </c>
      <c r="S129" s="220"/>
      <c r="T129" s="222">
        <f>T130+T262+T279+T366+T457+T484+T537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76</v>
      </c>
      <c r="AY129" s="223" t="s">
        <v>178</v>
      </c>
      <c r="BK129" s="225">
        <f>BK130+BK262+BK279+BK366+BK457+BK484+BK537</f>
        <v>0</v>
      </c>
    </row>
    <row r="130" s="12" customFormat="1" ht="22.8" customHeight="1">
      <c r="A130" s="12"/>
      <c r="B130" s="212"/>
      <c r="C130" s="213"/>
      <c r="D130" s="214" t="s">
        <v>75</v>
      </c>
      <c r="E130" s="226" t="s">
        <v>83</v>
      </c>
      <c r="F130" s="226" t="s">
        <v>179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SUM(P131:P261)</f>
        <v>0</v>
      </c>
      <c r="Q130" s="220"/>
      <c r="R130" s="221">
        <f>SUM(R131:R261)</f>
        <v>0.13458000000000001</v>
      </c>
      <c r="S130" s="220"/>
      <c r="T130" s="222">
        <f>SUM(T131:T261)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83</v>
      </c>
      <c r="AY130" s="223" t="s">
        <v>178</v>
      </c>
      <c r="BK130" s="225">
        <f>SUM(BK131:BK261)</f>
        <v>0</v>
      </c>
    </row>
    <row r="131" s="2" customFormat="1" ht="30" customHeight="1">
      <c r="A131" s="39"/>
      <c r="B131" s="40"/>
      <c r="C131" s="228" t="s">
        <v>83</v>
      </c>
      <c r="D131" s="228" t="s">
        <v>180</v>
      </c>
      <c r="E131" s="229" t="s">
        <v>924</v>
      </c>
      <c r="F131" s="230" t="s">
        <v>925</v>
      </c>
      <c r="G131" s="231" t="s">
        <v>183</v>
      </c>
      <c r="H131" s="232">
        <v>435.53399999999999</v>
      </c>
      <c r="I131" s="233"/>
      <c r="J131" s="234">
        <f>ROUND(I131*H131,2)</f>
        <v>0</v>
      </c>
      <c r="K131" s="230" t="s">
        <v>184</v>
      </c>
      <c r="L131" s="45"/>
      <c r="M131" s="235" t="s">
        <v>1</v>
      </c>
      <c r="N131" s="236" t="s">
        <v>41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185</v>
      </c>
      <c r="AT131" s="239" t="s">
        <v>180</v>
      </c>
      <c r="AU131" s="239" t="s">
        <v>85</v>
      </c>
      <c r="AY131" s="18" t="s">
        <v>178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83</v>
      </c>
      <c r="BK131" s="240">
        <f>ROUND(I131*H131,2)</f>
        <v>0</v>
      </c>
      <c r="BL131" s="18" t="s">
        <v>185</v>
      </c>
      <c r="BM131" s="239" t="s">
        <v>926</v>
      </c>
    </row>
    <row r="132" s="2" customFormat="1">
      <c r="A132" s="39"/>
      <c r="B132" s="40"/>
      <c r="C132" s="41"/>
      <c r="D132" s="241" t="s">
        <v>187</v>
      </c>
      <c r="E132" s="41"/>
      <c r="F132" s="242" t="s">
        <v>927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187</v>
      </c>
      <c r="AU132" s="18" t="s">
        <v>85</v>
      </c>
    </row>
    <row r="133" s="13" customFormat="1">
      <c r="A133" s="13"/>
      <c r="B133" s="246"/>
      <c r="C133" s="247"/>
      <c r="D133" s="241" t="s">
        <v>189</v>
      </c>
      <c r="E133" s="248" t="s">
        <v>1</v>
      </c>
      <c r="F133" s="249" t="s">
        <v>928</v>
      </c>
      <c r="G133" s="247"/>
      <c r="H133" s="248" t="s">
        <v>1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5" t="s">
        <v>189</v>
      </c>
      <c r="AU133" s="255" t="s">
        <v>85</v>
      </c>
      <c r="AV133" s="13" t="s">
        <v>83</v>
      </c>
      <c r="AW133" s="13" t="s">
        <v>33</v>
      </c>
      <c r="AX133" s="13" t="s">
        <v>76</v>
      </c>
      <c r="AY133" s="255" t="s">
        <v>178</v>
      </c>
    </row>
    <row r="134" s="13" customFormat="1">
      <c r="A134" s="13"/>
      <c r="B134" s="246"/>
      <c r="C134" s="247"/>
      <c r="D134" s="241" t="s">
        <v>189</v>
      </c>
      <c r="E134" s="248" t="s">
        <v>1</v>
      </c>
      <c r="F134" s="249" t="s">
        <v>929</v>
      </c>
      <c r="G134" s="247"/>
      <c r="H134" s="248" t="s">
        <v>1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5" t="s">
        <v>189</v>
      </c>
      <c r="AU134" s="255" t="s">
        <v>85</v>
      </c>
      <c r="AV134" s="13" t="s">
        <v>83</v>
      </c>
      <c r="AW134" s="13" t="s">
        <v>33</v>
      </c>
      <c r="AX134" s="13" t="s">
        <v>76</v>
      </c>
      <c r="AY134" s="255" t="s">
        <v>178</v>
      </c>
    </row>
    <row r="135" s="14" customFormat="1">
      <c r="A135" s="14"/>
      <c r="B135" s="256"/>
      <c r="C135" s="257"/>
      <c r="D135" s="241" t="s">
        <v>189</v>
      </c>
      <c r="E135" s="258" t="s">
        <v>1</v>
      </c>
      <c r="F135" s="259" t="s">
        <v>930</v>
      </c>
      <c r="G135" s="257"/>
      <c r="H135" s="260">
        <v>435.53399999999999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6" t="s">
        <v>189</v>
      </c>
      <c r="AU135" s="266" t="s">
        <v>85</v>
      </c>
      <c r="AV135" s="14" t="s">
        <v>85</v>
      </c>
      <c r="AW135" s="14" t="s">
        <v>33</v>
      </c>
      <c r="AX135" s="14" t="s">
        <v>76</v>
      </c>
      <c r="AY135" s="266" t="s">
        <v>178</v>
      </c>
    </row>
    <row r="136" s="15" customFormat="1">
      <c r="A136" s="15"/>
      <c r="B136" s="267"/>
      <c r="C136" s="268"/>
      <c r="D136" s="241" t="s">
        <v>189</v>
      </c>
      <c r="E136" s="269" t="s">
        <v>1</v>
      </c>
      <c r="F136" s="270" t="s">
        <v>193</v>
      </c>
      <c r="G136" s="268"/>
      <c r="H136" s="271">
        <v>435.53399999999999</v>
      </c>
      <c r="I136" s="272"/>
      <c r="J136" s="268"/>
      <c r="K136" s="268"/>
      <c r="L136" s="273"/>
      <c r="M136" s="274"/>
      <c r="N136" s="275"/>
      <c r="O136" s="275"/>
      <c r="P136" s="275"/>
      <c r="Q136" s="275"/>
      <c r="R136" s="275"/>
      <c r="S136" s="275"/>
      <c r="T136" s="27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7" t="s">
        <v>189</v>
      </c>
      <c r="AU136" s="277" t="s">
        <v>85</v>
      </c>
      <c r="AV136" s="15" t="s">
        <v>185</v>
      </c>
      <c r="AW136" s="15" t="s">
        <v>33</v>
      </c>
      <c r="AX136" s="15" t="s">
        <v>83</v>
      </c>
      <c r="AY136" s="277" t="s">
        <v>178</v>
      </c>
    </row>
    <row r="137" s="2" customFormat="1">
      <c r="A137" s="39"/>
      <c r="B137" s="40"/>
      <c r="C137" s="228" t="s">
        <v>85</v>
      </c>
      <c r="D137" s="228" t="s">
        <v>180</v>
      </c>
      <c r="E137" s="229" t="s">
        <v>931</v>
      </c>
      <c r="F137" s="230" t="s">
        <v>932</v>
      </c>
      <c r="G137" s="231" t="s">
        <v>183</v>
      </c>
      <c r="H137" s="232">
        <v>6305.8900000000003</v>
      </c>
      <c r="I137" s="233"/>
      <c r="J137" s="234">
        <f>ROUND(I137*H137,2)</f>
        <v>0</v>
      </c>
      <c r="K137" s="230" t="s">
        <v>184</v>
      </c>
      <c r="L137" s="45"/>
      <c r="M137" s="235" t="s">
        <v>1</v>
      </c>
      <c r="N137" s="236" t="s">
        <v>41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185</v>
      </c>
      <c r="AT137" s="239" t="s">
        <v>180</v>
      </c>
      <c r="AU137" s="239" t="s">
        <v>85</v>
      </c>
      <c r="AY137" s="18" t="s">
        <v>178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83</v>
      </c>
      <c r="BK137" s="240">
        <f>ROUND(I137*H137,2)</f>
        <v>0</v>
      </c>
      <c r="BL137" s="18" t="s">
        <v>185</v>
      </c>
      <c r="BM137" s="239" t="s">
        <v>933</v>
      </c>
    </row>
    <row r="138" s="2" customFormat="1">
      <c r="A138" s="39"/>
      <c r="B138" s="40"/>
      <c r="C138" s="41"/>
      <c r="D138" s="241" t="s">
        <v>187</v>
      </c>
      <c r="E138" s="41"/>
      <c r="F138" s="242" t="s">
        <v>934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187</v>
      </c>
      <c r="AU138" s="18" t="s">
        <v>85</v>
      </c>
    </row>
    <row r="139" s="13" customFormat="1">
      <c r="A139" s="13"/>
      <c r="B139" s="246"/>
      <c r="C139" s="247"/>
      <c r="D139" s="241" t="s">
        <v>189</v>
      </c>
      <c r="E139" s="248" t="s">
        <v>1</v>
      </c>
      <c r="F139" s="249" t="s">
        <v>928</v>
      </c>
      <c r="G139" s="247"/>
      <c r="H139" s="248" t="s">
        <v>1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189</v>
      </c>
      <c r="AU139" s="255" t="s">
        <v>85</v>
      </c>
      <c r="AV139" s="13" t="s">
        <v>83</v>
      </c>
      <c r="AW139" s="13" t="s">
        <v>33</v>
      </c>
      <c r="AX139" s="13" t="s">
        <v>76</v>
      </c>
      <c r="AY139" s="255" t="s">
        <v>178</v>
      </c>
    </row>
    <row r="140" s="13" customFormat="1">
      <c r="A140" s="13"/>
      <c r="B140" s="246"/>
      <c r="C140" s="247"/>
      <c r="D140" s="241" t="s">
        <v>189</v>
      </c>
      <c r="E140" s="248" t="s">
        <v>1</v>
      </c>
      <c r="F140" s="249" t="s">
        <v>532</v>
      </c>
      <c r="G140" s="247"/>
      <c r="H140" s="248" t="s">
        <v>1</v>
      </c>
      <c r="I140" s="250"/>
      <c r="J140" s="247"/>
      <c r="K140" s="247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189</v>
      </c>
      <c r="AU140" s="255" t="s">
        <v>85</v>
      </c>
      <c r="AV140" s="13" t="s">
        <v>83</v>
      </c>
      <c r="AW140" s="13" t="s">
        <v>33</v>
      </c>
      <c r="AX140" s="13" t="s">
        <v>76</v>
      </c>
      <c r="AY140" s="255" t="s">
        <v>178</v>
      </c>
    </row>
    <row r="141" s="14" customFormat="1">
      <c r="A141" s="14"/>
      <c r="B141" s="256"/>
      <c r="C141" s="257"/>
      <c r="D141" s="241" t="s">
        <v>189</v>
      </c>
      <c r="E141" s="258" t="s">
        <v>1</v>
      </c>
      <c r="F141" s="259" t="s">
        <v>935</v>
      </c>
      <c r="G141" s="257"/>
      <c r="H141" s="260">
        <v>6305.8900000000003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189</v>
      </c>
      <c r="AU141" s="266" t="s">
        <v>85</v>
      </c>
      <c r="AV141" s="14" t="s">
        <v>85</v>
      </c>
      <c r="AW141" s="14" t="s">
        <v>33</v>
      </c>
      <c r="AX141" s="14" t="s">
        <v>76</v>
      </c>
      <c r="AY141" s="266" t="s">
        <v>178</v>
      </c>
    </row>
    <row r="142" s="15" customFormat="1">
      <c r="A142" s="15"/>
      <c r="B142" s="267"/>
      <c r="C142" s="268"/>
      <c r="D142" s="241" t="s">
        <v>189</v>
      </c>
      <c r="E142" s="269" t="s">
        <v>1</v>
      </c>
      <c r="F142" s="270" t="s">
        <v>193</v>
      </c>
      <c r="G142" s="268"/>
      <c r="H142" s="271">
        <v>6305.8900000000003</v>
      </c>
      <c r="I142" s="272"/>
      <c r="J142" s="268"/>
      <c r="K142" s="268"/>
      <c r="L142" s="273"/>
      <c r="M142" s="274"/>
      <c r="N142" s="275"/>
      <c r="O142" s="275"/>
      <c r="P142" s="275"/>
      <c r="Q142" s="275"/>
      <c r="R142" s="275"/>
      <c r="S142" s="275"/>
      <c r="T142" s="276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7" t="s">
        <v>189</v>
      </c>
      <c r="AU142" s="277" t="s">
        <v>85</v>
      </c>
      <c r="AV142" s="15" t="s">
        <v>185</v>
      </c>
      <c r="AW142" s="15" t="s">
        <v>33</v>
      </c>
      <c r="AX142" s="15" t="s">
        <v>83</v>
      </c>
      <c r="AY142" s="277" t="s">
        <v>178</v>
      </c>
    </row>
    <row r="143" s="2" customFormat="1">
      <c r="A143" s="39"/>
      <c r="B143" s="40"/>
      <c r="C143" s="228" t="s">
        <v>100</v>
      </c>
      <c r="D143" s="228" t="s">
        <v>180</v>
      </c>
      <c r="E143" s="229" t="s">
        <v>534</v>
      </c>
      <c r="F143" s="230" t="s">
        <v>535</v>
      </c>
      <c r="G143" s="231" t="s">
        <v>183</v>
      </c>
      <c r="H143" s="232">
        <v>160.934</v>
      </c>
      <c r="I143" s="233"/>
      <c r="J143" s="234">
        <f>ROUND(I143*H143,2)</f>
        <v>0</v>
      </c>
      <c r="K143" s="230" t="s">
        <v>184</v>
      </c>
      <c r="L143" s="45"/>
      <c r="M143" s="235" t="s">
        <v>1</v>
      </c>
      <c r="N143" s="236" t="s">
        <v>41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185</v>
      </c>
      <c r="AT143" s="239" t="s">
        <v>180</v>
      </c>
      <c r="AU143" s="239" t="s">
        <v>85</v>
      </c>
      <c r="AY143" s="18" t="s">
        <v>178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83</v>
      </c>
      <c r="BK143" s="240">
        <f>ROUND(I143*H143,2)</f>
        <v>0</v>
      </c>
      <c r="BL143" s="18" t="s">
        <v>185</v>
      </c>
      <c r="BM143" s="239" t="s">
        <v>936</v>
      </c>
    </row>
    <row r="144" s="2" customFormat="1">
      <c r="A144" s="39"/>
      <c r="B144" s="40"/>
      <c r="C144" s="41"/>
      <c r="D144" s="241" t="s">
        <v>187</v>
      </c>
      <c r="E144" s="41"/>
      <c r="F144" s="242" t="s">
        <v>537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187</v>
      </c>
      <c r="AU144" s="18" t="s">
        <v>85</v>
      </c>
    </row>
    <row r="145" s="13" customFormat="1">
      <c r="A145" s="13"/>
      <c r="B145" s="246"/>
      <c r="C145" s="247"/>
      <c r="D145" s="241" t="s">
        <v>189</v>
      </c>
      <c r="E145" s="248" t="s">
        <v>1</v>
      </c>
      <c r="F145" s="249" t="s">
        <v>937</v>
      </c>
      <c r="G145" s="247"/>
      <c r="H145" s="248" t="s">
        <v>1</v>
      </c>
      <c r="I145" s="250"/>
      <c r="J145" s="247"/>
      <c r="K145" s="247"/>
      <c r="L145" s="251"/>
      <c r="M145" s="252"/>
      <c r="N145" s="253"/>
      <c r="O145" s="253"/>
      <c r="P145" s="253"/>
      <c r="Q145" s="253"/>
      <c r="R145" s="253"/>
      <c r="S145" s="253"/>
      <c r="T145" s="25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5" t="s">
        <v>189</v>
      </c>
      <c r="AU145" s="255" t="s">
        <v>85</v>
      </c>
      <c r="AV145" s="13" t="s">
        <v>83</v>
      </c>
      <c r="AW145" s="13" t="s">
        <v>33</v>
      </c>
      <c r="AX145" s="13" t="s">
        <v>76</v>
      </c>
      <c r="AY145" s="255" t="s">
        <v>178</v>
      </c>
    </row>
    <row r="146" s="13" customFormat="1">
      <c r="A146" s="13"/>
      <c r="B146" s="246"/>
      <c r="C146" s="247"/>
      <c r="D146" s="241" t="s">
        <v>189</v>
      </c>
      <c r="E146" s="248" t="s">
        <v>1</v>
      </c>
      <c r="F146" s="249" t="s">
        <v>938</v>
      </c>
      <c r="G146" s="247"/>
      <c r="H146" s="248" t="s">
        <v>1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5" t="s">
        <v>189</v>
      </c>
      <c r="AU146" s="255" t="s">
        <v>85</v>
      </c>
      <c r="AV146" s="13" t="s">
        <v>83</v>
      </c>
      <c r="AW146" s="13" t="s">
        <v>33</v>
      </c>
      <c r="AX146" s="13" t="s">
        <v>76</v>
      </c>
      <c r="AY146" s="255" t="s">
        <v>178</v>
      </c>
    </row>
    <row r="147" s="14" customFormat="1">
      <c r="A147" s="14"/>
      <c r="B147" s="256"/>
      <c r="C147" s="257"/>
      <c r="D147" s="241" t="s">
        <v>189</v>
      </c>
      <c r="E147" s="258" t="s">
        <v>1</v>
      </c>
      <c r="F147" s="259" t="s">
        <v>939</v>
      </c>
      <c r="G147" s="257"/>
      <c r="H147" s="260">
        <v>12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6" t="s">
        <v>189</v>
      </c>
      <c r="AU147" s="266" t="s">
        <v>85</v>
      </c>
      <c r="AV147" s="14" t="s">
        <v>85</v>
      </c>
      <c r="AW147" s="14" t="s">
        <v>33</v>
      </c>
      <c r="AX147" s="14" t="s">
        <v>76</v>
      </c>
      <c r="AY147" s="266" t="s">
        <v>178</v>
      </c>
    </row>
    <row r="148" s="16" customFormat="1">
      <c r="A148" s="16"/>
      <c r="B148" s="293"/>
      <c r="C148" s="294"/>
      <c r="D148" s="241" t="s">
        <v>189</v>
      </c>
      <c r="E148" s="295" t="s">
        <v>1</v>
      </c>
      <c r="F148" s="296" t="s">
        <v>940</v>
      </c>
      <c r="G148" s="294"/>
      <c r="H148" s="297">
        <v>12</v>
      </c>
      <c r="I148" s="298"/>
      <c r="J148" s="294"/>
      <c r="K148" s="294"/>
      <c r="L148" s="299"/>
      <c r="M148" s="300"/>
      <c r="N148" s="301"/>
      <c r="O148" s="301"/>
      <c r="P148" s="301"/>
      <c r="Q148" s="301"/>
      <c r="R148" s="301"/>
      <c r="S148" s="301"/>
      <c r="T148" s="302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303" t="s">
        <v>189</v>
      </c>
      <c r="AU148" s="303" t="s">
        <v>85</v>
      </c>
      <c r="AV148" s="16" t="s">
        <v>100</v>
      </c>
      <c r="AW148" s="16" t="s">
        <v>33</v>
      </c>
      <c r="AX148" s="16" t="s">
        <v>76</v>
      </c>
      <c r="AY148" s="303" t="s">
        <v>178</v>
      </c>
    </row>
    <row r="149" s="13" customFormat="1">
      <c r="A149" s="13"/>
      <c r="B149" s="246"/>
      <c r="C149" s="247"/>
      <c r="D149" s="241" t="s">
        <v>189</v>
      </c>
      <c r="E149" s="248" t="s">
        <v>1</v>
      </c>
      <c r="F149" s="249" t="s">
        <v>941</v>
      </c>
      <c r="G149" s="247"/>
      <c r="H149" s="248" t="s">
        <v>1</v>
      </c>
      <c r="I149" s="250"/>
      <c r="J149" s="247"/>
      <c r="K149" s="247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189</v>
      </c>
      <c r="AU149" s="255" t="s">
        <v>85</v>
      </c>
      <c r="AV149" s="13" t="s">
        <v>83</v>
      </c>
      <c r="AW149" s="13" t="s">
        <v>33</v>
      </c>
      <c r="AX149" s="13" t="s">
        <v>76</v>
      </c>
      <c r="AY149" s="255" t="s">
        <v>178</v>
      </c>
    </row>
    <row r="150" s="14" customFormat="1">
      <c r="A150" s="14"/>
      <c r="B150" s="256"/>
      <c r="C150" s="257"/>
      <c r="D150" s="241" t="s">
        <v>189</v>
      </c>
      <c r="E150" s="258" t="s">
        <v>1</v>
      </c>
      <c r="F150" s="259" t="s">
        <v>942</v>
      </c>
      <c r="G150" s="257"/>
      <c r="H150" s="260">
        <v>124.78400000000001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189</v>
      </c>
      <c r="AU150" s="266" t="s">
        <v>85</v>
      </c>
      <c r="AV150" s="14" t="s">
        <v>85</v>
      </c>
      <c r="AW150" s="14" t="s">
        <v>33</v>
      </c>
      <c r="AX150" s="14" t="s">
        <v>76</v>
      </c>
      <c r="AY150" s="266" t="s">
        <v>178</v>
      </c>
    </row>
    <row r="151" s="13" customFormat="1">
      <c r="A151" s="13"/>
      <c r="B151" s="246"/>
      <c r="C151" s="247"/>
      <c r="D151" s="241" t="s">
        <v>189</v>
      </c>
      <c r="E151" s="248" t="s">
        <v>1</v>
      </c>
      <c r="F151" s="249" t="s">
        <v>943</v>
      </c>
      <c r="G151" s="247"/>
      <c r="H151" s="248" t="s">
        <v>1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189</v>
      </c>
      <c r="AU151" s="255" t="s">
        <v>85</v>
      </c>
      <c r="AV151" s="13" t="s">
        <v>83</v>
      </c>
      <c r="AW151" s="13" t="s">
        <v>33</v>
      </c>
      <c r="AX151" s="13" t="s">
        <v>76</v>
      </c>
      <c r="AY151" s="255" t="s">
        <v>178</v>
      </c>
    </row>
    <row r="152" s="14" customFormat="1">
      <c r="A152" s="14"/>
      <c r="B152" s="256"/>
      <c r="C152" s="257"/>
      <c r="D152" s="241" t="s">
        <v>189</v>
      </c>
      <c r="E152" s="258" t="s">
        <v>1</v>
      </c>
      <c r="F152" s="259" t="s">
        <v>944</v>
      </c>
      <c r="G152" s="257"/>
      <c r="H152" s="260">
        <v>8.75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189</v>
      </c>
      <c r="AU152" s="266" t="s">
        <v>85</v>
      </c>
      <c r="AV152" s="14" t="s">
        <v>85</v>
      </c>
      <c r="AW152" s="14" t="s">
        <v>33</v>
      </c>
      <c r="AX152" s="14" t="s">
        <v>76</v>
      </c>
      <c r="AY152" s="266" t="s">
        <v>178</v>
      </c>
    </row>
    <row r="153" s="14" customFormat="1">
      <c r="A153" s="14"/>
      <c r="B153" s="256"/>
      <c r="C153" s="257"/>
      <c r="D153" s="241" t="s">
        <v>189</v>
      </c>
      <c r="E153" s="258" t="s">
        <v>1</v>
      </c>
      <c r="F153" s="259" t="s">
        <v>945</v>
      </c>
      <c r="G153" s="257"/>
      <c r="H153" s="260">
        <v>7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189</v>
      </c>
      <c r="AU153" s="266" t="s">
        <v>85</v>
      </c>
      <c r="AV153" s="14" t="s">
        <v>85</v>
      </c>
      <c r="AW153" s="14" t="s">
        <v>33</v>
      </c>
      <c r="AX153" s="14" t="s">
        <v>76</v>
      </c>
      <c r="AY153" s="266" t="s">
        <v>178</v>
      </c>
    </row>
    <row r="154" s="14" customFormat="1">
      <c r="A154" s="14"/>
      <c r="B154" s="256"/>
      <c r="C154" s="257"/>
      <c r="D154" s="241" t="s">
        <v>189</v>
      </c>
      <c r="E154" s="258" t="s">
        <v>1</v>
      </c>
      <c r="F154" s="259" t="s">
        <v>946</v>
      </c>
      <c r="G154" s="257"/>
      <c r="H154" s="260">
        <v>8.4000000000000004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6" t="s">
        <v>189</v>
      </c>
      <c r="AU154" s="266" t="s">
        <v>85</v>
      </c>
      <c r="AV154" s="14" t="s">
        <v>85</v>
      </c>
      <c r="AW154" s="14" t="s">
        <v>33</v>
      </c>
      <c r="AX154" s="14" t="s">
        <v>76</v>
      </c>
      <c r="AY154" s="266" t="s">
        <v>178</v>
      </c>
    </row>
    <row r="155" s="16" customFormat="1">
      <c r="A155" s="16"/>
      <c r="B155" s="293"/>
      <c r="C155" s="294"/>
      <c r="D155" s="241" t="s">
        <v>189</v>
      </c>
      <c r="E155" s="295" t="s">
        <v>1</v>
      </c>
      <c r="F155" s="296" t="s">
        <v>940</v>
      </c>
      <c r="G155" s="294"/>
      <c r="H155" s="297">
        <v>148.934</v>
      </c>
      <c r="I155" s="298"/>
      <c r="J155" s="294"/>
      <c r="K155" s="294"/>
      <c r="L155" s="299"/>
      <c r="M155" s="300"/>
      <c r="N155" s="301"/>
      <c r="O155" s="301"/>
      <c r="P155" s="301"/>
      <c r="Q155" s="301"/>
      <c r="R155" s="301"/>
      <c r="S155" s="301"/>
      <c r="T155" s="302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303" t="s">
        <v>189</v>
      </c>
      <c r="AU155" s="303" t="s">
        <v>85</v>
      </c>
      <c r="AV155" s="16" t="s">
        <v>100</v>
      </c>
      <c r="AW155" s="16" t="s">
        <v>33</v>
      </c>
      <c r="AX155" s="16" t="s">
        <v>76</v>
      </c>
      <c r="AY155" s="303" t="s">
        <v>178</v>
      </c>
    </row>
    <row r="156" s="15" customFormat="1">
      <c r="A156" s="15"/>
      <c r="B156" s="267"/>
      <c r="C156" s="268"/>
      <c r="D156" s="241" t="s">
        <v>189</v>
      </c>
      <c r="E156" s="269" t="s">
        <v>1</v>
      </c>
      <c r="F156" s="270" t="s">
        <v>193</v>
      </c>
      <c r="G156" s="268"/>
      <c r="H156" s="271">
        <v>160.934</v>
      </c>
      <c r="I156" s="272"/>
      <c r="J156" s="268"/>
      <c r="K156" s="268"/>
      <c r="L156" s="273"/>
      <c r="M156" s="274"/>
      <c r="N156" s="275"/>
      <c r="O156" s="275"/>
      <c r="P156" s="275"/>
      <c r="Q156" s="275"/>
      <c r="R156" s="275"/>
      <c r="S156" s="275"/>
      <c r="T156" s="27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7" t="s">
        <v>189</v>
      </c>
      <c r="AU156" s="277" t="s">
        <v>85</v>
      </c>
      <c r="AV156" s="15" t="s">
        <v>185</v>
      </c>
      <c r="AW156" s="15" t="s">
        <v>33</v>
      </c>
      <c r="AX156" s="15" t="s">
        <v>83</v>
      </c>
      <c r="AY156" s="277" t="s">
        <v>178</v>
      </c>
    </row>
    <row r="157" s="2" customFormat="1" ht="30" customHeight="1">
      <c r="A157" s="39"/>
      <c r="B157" s="40"/>
      <c r="C157" s="228" t="s">
        <v>185</v>
      </c>
      <c r="D157" s="228" t="s">
        <v>180</v>
      </c>
      <c r="E157" s="229" t="s">
        <v>947</v>
      </c>
      <c r="F157" s="230" t="s">
        <v>948</v>
      </c>
      <c r="G157" s="231" t="s">
        <v>183</v>
      </c>
      <c r="H157" s="232">
        <v>61.959000000000003</v>
      </c>
      <c r="I157" s="233"/>
      <c r="J157" s="234">
        <f>ROUND(I157*H157,2)</f>
        <v>0</v>
      </c>
      <c r="K157" s="230" t="s">
        <v>184</v>
      </c>
      <c r="L157" s="45"/>
      <c r="M157" s="235" t="s">
        <v>1</v>
      </c>
      <c r="N157" s="236" t="s">
        <v>41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185</v>
      </c>
      <c r="AT157" s="239" t="s">
        <v>180</v>
      </c>
      <c r="AU157" s="239" t="s">
        <v>85</v>
      </c>
      <c r="AY157" s="18" t="s">
        <v>178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83</v>
      </c>
      <c r="BK157" s="240">
        <f>ROUND(I157*H157,2)</f>
        <v>0</v>
      </c>
      <c r="BL157" s="18" t="s">
        <v>185</v>
      </c>
      <c r="BM157" s="239" t="s">
        <v>949</v>
      </c>
    </row>
    <row r="158" s="2" customFormat="1">
      <c r="A158" s="39"/>
      <c r="B158" s="40"/>
      <c r="C158" s="41"/>
      <c r="D158" s="241" t="s">
        <v>187</v>
      </c>
      <c r="E158" s="41"/>
      <c r="F158" s="242" t="s">
        <v>950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187</v>
      </c>
      <c r="AU158" s="18" t="s">
        <v>85</v>
      </c>
    </row>
    <row r="159" s="13" customFormat="1">
      <c r="A159" s="13"/>
      <c r="B159" s="246"/>
      <c r="C159" s="247"/>
      <c r="D159" s="241" t="s">
        <v>189</v>
      </c>
      <c r="E159" s="248" t="s">
        <v>1</v>
      </c>
      <c r="F159" s="249" t="s">
        <v>951</v>
      </c>
      <c r="G159" s="247"/>
      <c r="H159" s="248" t="s">
        <v>1</v>
      </c>
      <c r="I159" s="250"/>
      <c r="J159" s="247"/>
      <c r="K159" s="247"/>
      <c r="L159" s="251"/>
      <c r="M159" s="252"/>
      <c r="N159" s="253"/>
      <c r="O159" s="253"/>
      <c r="P159" s="253"/>
      <c r="Q159" s="253"/>
      <c r="R159" s="253"/>
      <c r="S159" s="253"/>
      <c r="T159" s="25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5" t="s">
        <v>189</v>
      </c>
      <c r="AU159" s="255" t="s">
        <v>85</v>
      </c>
      <c r="AV159" s="13" t="s">
        <v>83</v>
      </c>
      <c r="AW159" s="13" t="s">
        <v>33</v>
      </c>
      <c r="AX159" s="13" t="s">
        <v>76</v>
      </c>
      <c r="AY159" s="255" t="s">
        <v>178</v>
      </c>
    </row>
    <row r="160" s="13" customFormat="1">
      <c r="A160" s="13"/>
      <c r="B160" s="246"/>
      <c r="C160" s="247"/>
      <c r="D160" s="241" t="s">
        <v>189</v>
      </c>
      <c r="E160" s="248" t="s">
        <v>1</v>
      </c>
      <c r="F160" s="249" t="s">
        <v>208</v>
      </c>
      <c r="G160" s="247"/>
      <c r="H160" s="248" t="s">
        <v>1</v>
      </c>
      <c r="I160" s="250"/>
      <c r="J160" s="247"/>
      <c r="K160" s="247"/>
      <c r="L160" s="251"/>
      <c r="M160" s="252"/>
      <c r="N160" s="253"/>
      <c r="O160" s="253"/>
      <c r="P160" s="253"/>
      <c r="Q160" s="253"/>
      <c r="R160" s="253"/>
      <c r="S160" s="253"/>
      <c r="T160" s="25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5" t="s">
        <v>189</v>
      </c>
      <c r="AU160" s="255" t="s">
        <v>85</v>
      </c>
      <c r="AV160" s="13" t="s">
        <v>83</v>
      </c>
      <c r="AW160" s="13" t="s">
        <v>33</v>
      </c>
      <c r="AX160" s="13" t="s">
        <v>76</v>
      </c>
      <c r="AY160" s="255" t="s">
        <v>178</v>
      </c>
    </row>
    <row r="161" s="14" customFormat="1">
      <c r="A161" s="14"/>
      <c r="B161" s="256"/>
      <c r="C161" s="257"/>
      <c r="D161" s="241" t="s">
        <v>189</v>
      </c>
      <c r="E161" s="258" t="s">
        <v>1</v>
      </c>
      <c r="F161" s="259" t="s">
        <v>952</v>
      </c>
      <c r="G161" s="257"/>
      <c r="H161" s="260">
        <v>59.280000000000001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189</v>
      </c>
      <c r="AU161" s="266" t="s">
        <v>85</v>
      </c>
      <c r="AV161" s="14" t="s">
        <v>85</v>
      </c>
      <c r="AW161" s="14" t="s">
        <v>33</v>
      </c>
      <c r="AX161" s="14" t="s">
        <v>76</v>
      </c>
      <c r="AY161" s="266" t="s">
        <v>178</v>
      </c>
    </row>
    <row r="162" s="13" customFormat="1">
      <c r="A162" s="13"/>
      <c r="B162" s="246"/>
      <c r="C162" s="247"/>
      <c r="D162" s="241" t="s">
        <v>189</v>
      </c>
      <c r="E162" s="248" t="s">
        <v>1</v>
      </c>
      <c r="F162" s="249" t="s">
        <v>953</v>
      </c>
      <c r="G162" s="247"/>
      <c r="H162" s="248" t="s">
        <v>1</v>
      </c>
      <c r="I162" s="250"/>
      <c r="J162" s="247"/>
      <c r="K162" s="247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189</v>
      </c>
      <c r="AU162" s="255" t="s">
        <v>85</v>
      </c>
      <c r="AV162" s="13" t="s">
        <v>83</v>
      </c>
      <c r="AW162" s="13" t="s">
        <v>33</v>
      </c>
      <c r="AX162" s="13" t="s">
        <v>76</v>
      </c>
      <c r="AY162" s="255" t="s">
        <v>178</v>
      </c>
    </row>
    <row r="163" s="14" customFormat="1">
      <c r="A163" s="14"/>
      <c r="B163" s="256"/>
      <c r="C163" s="257"/>
      <c r="D163" s="241" t="s">
        <v>189</v>
      </c>
      <c r="E163" s="258" t="s">
        <v>1</v>
      </c>
      <c r="F163" s="259" t="s">
        <v>954</v>
      </c>
      <c r="G163" s="257"/>
      <c r="H163" s="260">
        <v>0.752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189</v>
      </c>
      <c r="AU163" s="266" t="s">
        <v>85</v>
      </c>
      <c r="AV163" s="14" t="s">
        <v>85</v>
      </c>
      <c r="AW163" s="14" t="s">
        <v>33</v>
      </c>
      <c r="AX163" s="14" t="s">
        <v>76</v>
      </c>
      <c r="AY163" s="266" t="s">
        <v>178</v>
      </c>
    </row>
    <row r="164" s="14" customFormat="1">
      <c r="A164" s="14"/>
      <c r="B164" s="256"/>
      <c r="C164" s="257"/>
      <c r="D164" s="241" t="s">
        <v>189</v>
      </c>
      <c r="E164" s="258" t="s">
        <v>1</v>
      </c>
      <c r="F164" s="259" t="s">
        <v>955</v>
      </c>
      <c r="G164" s="257"/>
      <c r="H164" s="260">
        <v>0.93700000000000006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189</v>
      </c>
      <c r="AU164" s="266" t="s">
        <v>85</v>
      </c>
      <c r="AV164" s="14" t="s">
        <v>85</v>
      </c>
      <c r="AW164" s="14" t="s">
        <v>33</v>
      </c>
      <c r="AX164" s="14" t="s">
        <v>76</v>
      </c>
      <c r="AY164" s="266" t="s">
        <v>178</v>
      </c>
    </row>
    <row r="165" s="14" customFormat="1">
      <c r="A165" s="14"/>
      <c r="B165" s="256"/>
      <c r="C165" s="257"/>
      <c r="D165" s="241" t="s">
        <v>189</v>
      </c>
      <c r="E165" s="258" t="s">
        <v>1</v>
      </c>
      <c r="F165" s="259" t="s">
        <v>956</v>
      </c>
      <c r="G165" s="257"/>
      <c r="H165" s="260">
        <v>0.98999999999999999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189</v>
      </c>
      <c r="AU165" s="266" t="s">
        <v>85</v>
      </c>
      <c r="AV165" s="14" t="s">
        <v>85</v>
      </c>
      <c r="AW165" s="14" t="s">
        <v>33</v>
      </c>
      <c r="AX165" s="14" t="s">
        <v>76</v>
      </c>
      <c r="AY165" s="266" t="s">
        <v>178</v>
      </c>
    </row>
    <row r="166" s="15" customFormat="1">
      <c r="A166" s="15"/>
      <c r="B166" s="267"/>
      <c r="C166" s="268"/>
      <c r="D166" s="241" t="s">
        <v>189</v>
      </c>
      <c r="E166" s="269" t="s">
        <v>1</v>
      </c>
      <c r="F166" s="270" t="s">
        <v>193</v>
      </c>
      <c r="G166" s="268"/>
      <c r="H166" s="271">
        <v>61.959000000000003</v>
      </c>
      <c r="I166" s="272"/>
      <c r="J166" s="268"/>
      <c r="K166" s="268"/>
      <c r="L166" s="273"/>
      <c r="M166" s="274"/>
      <c r="N166" s="275"/>
      <c r="O166" s="275"/>
      <c r="P166" s="275"/>
      <c r="Q166" s="275"/>
      <c r="R166" s="275"/>
      <c r="S166" s="275"/>
      <c r="T166" s="27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7" t="s">
        <v>189</v>
      </c>
      <c r="AU166" s="277" t="s">
        <v>85</v>
      </c>
      <c r="AV166" s="15" t="s">
        <v>185</v>
      </c>
      <c r="AW166" s="15" t="s">
        <v>33</v>
      </c>
      <c r="AX166" s="15" t="s">
        <v>83</v>
      </c>
      <c r="AY166" s="277" t="s">
        <v>178</v>
      </c>
    </row>
    <row r="167" s="2" customFormat="1">
      <c r="A167" s="39"/>
      <c r="B167" s="40"/>
      <c r="C167" s="228" t="s">
        <v>220</v>
      </c>
      <c r="D167" s="228" t="s">
        <v>180</v>
      </c>
      <c r="E167" s="229" t="s">
        <v>957</v>
      </c>
      <c r="F167" s="230" t="s">
        <v>958</v>
      </c>
      <c r="G167" s="231" t="s">
        <v>183</v>
      </c>
      <c r="H167" s="232">
        <v>2.4529999999999998</v>
      </c>
      <c r="I167" s="233"/>
      <c r="J167" s="234">
        <f>ROUND(I167*H167,2)</f>
        <v>0</v>
      </c>
      <c r="K167" s="230" t="s">
        <v>184</v>
      </c>
      <c r="L167" s="45"/>
      <c r="M167" s="235" t="s">
        <v>1</v>
      </c>
      <c r="N167" s="236" t="s">
        <v>41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185</v>
      </c>
      <c r="AT167" s="239" t="s">
        <v>180</v>
      </c>
      <c r="AU167" s="239" t="s">
        <v>85</v>
      </c>
      <c r="AY167" s="18" t="s">
        <v>178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83</v>
      </c>
      <c r="BK167" s="240">
        <f>ROUND(I167*H167,2)</f>
        <v>0</v>
      </c>
      <c r="BL167" s="18" t="s">
        <v>185</v>
      </c>
      <c r="BM167" s="239" t="s">
        <v>959</v>
      </c>
    </row>
    <row r="168" s="2" customFormat="1">
      <c r="A168" s="39"/>
      <c r="B168" s="40"/>
      <c r="C168" s="41"/>
      <c r="D168" s="241" t="s">
        <v>187</v>
      </c>
      <c r="E168" s="41"/>
      <c r="F168" s="242" t="s">
        <v>960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187</v>
      </c>
      <c r="AU168" s="18" t="s">
        <v>85</v>
      </c>
    </row>
    <row r="169" s="13" customFormat="1">
      <c r="A169" s="13"/>
      <c r="B169" s="246"/>
      <c r="C169" s="247"/>
      <c r="D169" s="241" t="s">
        <v>189</v>
      </c>
      <c r="E169" s="248" t="s">
        <v>1</v>
      </c>
      <c r="F169" s="249" t="s">
        <v>961</v>
      </c>
      <c r="G169" s="247"/>
      <c r="H169" s="248" t="s">
        <v>1</v>
      </c>
      <c r="I169" s="250"/>
      <c r="J169" s="247"/>
      <c r="K169" s="247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189</v>
      </c>
      <c r="AU169" s="255" t="s">
        <v>85</v>
      </c>
      <c r="AV169" s="13" t="s">
        <v>83</v>
      </c>
      <c r="AW169" s="13" t="s">
        <v>33</v>
      </c>
      <c r="AX169" s="13" t="s">
        <v>76</v>
      </c>
      <c r="AY169" s="255" t="s">
        <v>178</v>
      </c>
    </row>
    <row r="170" s="13" customFormat="1">
      <c r="A170" s="13"/>
      <c r="B170" s="246"/>
      <c r="C170" s="247"/>
      <c r="D170" s="241" t="s">
        <v>189</v>
      </c>
      <c r="E170" s="248" t="s">
        <v>1</v>
      </c>
      <c r="F170" s="249" t="s">
        <v>962</v>
      </c>
      <c r="G170" s="247"/>
      <c r="H170" s="248" t="s">
        <v>1</v>
      </c>
      <c r="I170" s="250"/>
      <c r="J170" s="247"/>
      <c r="K170" s="247"/>
      <c r="L170" s="251"/>
      <c r="M170" s="252"/>
      <c r="N170" s="253"/>
      <c r="O170" s="253"/>
      <c r="P170" s="253"/>
      <c r="Q170" s="253"/>
      <c r="R170" s="253"/>
      <c r="S170" s="253"/>
      <c r="T170" s="25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5" t="s">
        <v>189</v>
      </c>
      <c r="AU170" s="255" t="s">
        <v>85</v>
      </c>
      <c r="AV170" s="13" t="s">
        <v>83</v>
      </c>
      <c r="AW170" s="13" t="s">
        <v>33</v>
      </c>
      <c r="AX170" s="13" t="s">
        <v>76</v>
      </c>
      <c r="AY170" s="255" t="s">
        <v>178</v>
      </c>
    </row>
    <row r="171" s="14" customFormat="1">
      <c r="A171" s="14"/>
      <c r="B171" s="256"/>
      <c r="C171" s="257"/>
      <c r="D171" s="241" t="s">
        <v>189</v>
      </c>
      <c r="E171" s="258" t="s">
        <v>1</v>
      </c>
      <c r="F171" s="259" t="s">
        <v>963</v>
      </c>
      <c r="G171" s="257"/>
      <c r="H171" s="260">
        <v>2.4529999999999998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189</v>
      </c>
      <c r="AU171" s="266" t="s">
        <v>85</v>
      </c>
      <c r="AV171" s="14" t="s">
        <v>85</v>
      </c>
      <c r="AW171" s="14" t="s">
        <v>33</v>
      </c>
      <c r="AX171" s="14" t="s">
        <v>76</v>
      </c>
      <c r="AY171" s="266" t="s">
        <v>178</v>
      </c>
    </row>
    <row r="172" s="15" customFormat="1">
      <c r="A172" s="15"/>
      <c r="B172" s="267"/>
      <c r="C172" s="268"/>
      <c r="D172" s="241" t="s">
        <v>189</v>
      </c>
      <c r="E172" s="269" t="s">
        <v>1</v>
      </c>
      <c r="F172" s="270" t="s">
        <v>193</v>
      </c>
      <c r="G172" s="268"/>
      <c r="H172" s="271">
        <v>2.4529999999999998</v>
      </c>
      <c r="I172" s="272"/>
      <c r="J172" s="268"/>
      <c r="K172" s="268"/>
      <c r="L172" s="273"/>
      <c r="M172" s="274"/>
      <c r="N172" s="275"/>
      <c r="O172" s="275"/>
      <c r="P172" s="275"/>
      <c r="Q172" s="275"/>
      <c r="R172" s="275"/>
      <c r="S172" s="275"/>
      <c r="T172" s="27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7" t="s">
        <v>189</v>
      </c>
      <c r="AU172" s="277" t="s">
        <v>85</v>
      </c>
      <c r="AV172" s="15" t="s">
        <v>185</v>
      </c>
      <c r="AW172" s="15" t="s">
        <v>33</v>
      </c>
      <c r="AX172" s="15" t="s">
        <v>83</v>
      </c>
      <c r="AY172" s="277" t="s">
        <v>178</v>
      </c>
    </row>
    <row r="173" s="2" customFormat="1">
      <c r="A173" s="39"/>
      <c r="B173" s="40"/>
      <c r="C173" s="228" t="s">
        <v>229</v>
      </c>
      <c r="D173" s="228" t="s">
        <v>180</v>
      </c>
      <c r="E173" s="229" t="s">
        <v>212</v>
      </c>
      <c r="F173" s="230" t="s">
        <v>213</v>
      </c>
      <c r="G173" s="231" t="s">
        <v>183</v>
      </c>
      <c r="H173" s="232">
        <v>222.66999999999999</v>
      </c>
      <c r="I173" s="233"/>
      <c r="J173" s="234">
        <f>ROUND(I173*H173,2)</f>
        <v>0</v>
      </c>
      <c r="K173" s="230" t="s">
        <v>184</v>
      </c>
      <c r="L173" s="45"/>
      <c r="M173" s="235" t="s">
        <v>1</v>
      </c>
      <c r="N173" s="236" t="s">
        <v>41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185</v>
      </c>
      <c r="AT173" s="239" t="s">
        <v>180</v>
      </c>
      <c r="AU173" s="239" t="s">
        <v>85</v>
      </c>
      <c r="AY173" s="18" t="s">
        <v>178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83</v>
      </c>
      <c r="BK173" s="240">
        <f>ROUND(I173*H173,2)</f>
        <v>0</v>
      </c>
      <c r="BL173" s="18" t="s">
        <v>185</v>
      </c>
      <c r="BM173" s="239" t="s">
        <v>964</v>
      </c>
    </row>
    <row r="174" s="2" customFormat="1">
      <c r="A174" s="39"/>
      <c r="B174" s="40"/>
      <c r="C174" s="41"/>
      <c r="D174" s="241" t="s">
        <v>187</v>
      </c>
      <c r="E174" s="41"/>
      <c r="F174" s="242" t="s">
        <v>215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187</v>
      </c>
      <c r="AU174" s="18" t="s">
        <v>85</v>
      </c>
    </row>
    <row r="175" s="13" customFormat="1">
      <c r="A175" s="13"/>
      <c r="B175" s="246"/>
      <c r="C175" s="247"/>
      <c r="D175" s="241" t="s">
        <v>189</v>
      </c>
      <c r="E175" s="248" t="s">
        <v>1</v>
      </c>
      <c r="F175" s="249" t="s">
        <v>965</v>
      </c>
      <c r="G175" s="247"/>
      <c r="H175" s="248" t="s">
        <v>1</v>
      </c>
      <c r="I175" s="250"/>
      <c r="J175" s="247"/>
      <c r="K175" s="247"/>
      <c r="L175" s="251"/>
      <c r="M175" s="252"/>
      <c r="N175" s="253"/>
      <c r="O175" s="253"/>
      <c r="P175" s="253"/>
      <c r="Q175" s="253"/>
      <c r="R175" s="253"/>
      <c r="S175" s="253"/>
      <c r="T175" s="25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5" t="s">
        <v>189</v>
      </c>
      <c r="AU175" s="255" t="s">
        <v>85</v>
      </c>
      <c r="AV175" s="13" t="s">
        <v>83</v>
      </c>
      <c r="AW175" s="13" t="s">
        <v>33</v>
      </c>
      <c r="AX175" s="13" t="s">
        <v>76</v>
      </c>
      <c r="AY175" s="255" t="s">
        <v>178</v>
      </c>
    </row>
    <row r="176" s="13" customFormat="1">
      <c r="A176" s="13"/>
      <c r="B176" s="246"/>
      <c r="C176" s="247"/>
      <c r="D176" s="241" t="s">
        <v>189</v>
      </c>
      <c r="E176" s="248" t="s">
        <v>1</v>
      </c>
      <c r="F176" s="249" t="s">
        <v>216</v>
      </c>
      <c r="G176" s="247"/>
      <c r="H176" s="248" t="s">
        <v>1</v>
      </c>
      <c r="I176" s="250"/>
      <c r="J176" s="247"/>
      <c r="K176" s="247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189</v>
      </c>
      <c r="AU176" s="255" t="s">
        <v>85</v>
      </c>
      <c r="AV176" s="13" t="s">
        <v>83</v>
      </c>
      <c r="AW176" s="13" t="s">
        <v>33</v>
      </c>
      <c r="AX176" s="13" t="s">
        <v>76</v>
      </c>
      <c r="AY176" s="255" t="s">
        <v>178</v>
      </c>
    </row>
    <row r="177" s="14" customFormat="1">
      <c r="A177" s="14"/>
      <c r="B177" s="256"/>
      <c r="C177" s="257"/>
      <c r="D177" s="241" t="s">
        <v>189</v>
      </c>
      <c r="E177" s="258" t="s">
        <v>1</v>
      </c>
      <c r="F177" s="259" t="s">
        <v>966</v>
      </c>
      <c r="G177" s="257"/>
      <c r="H177" s="260">
        <v>148.934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189</v>
      </c>
      <c r="AU177" s="266" t="s">
        <v>85</v>
      </c>
      <c r="AV177" s="14" t="s">
        <v>85</v>
      </c>
      <c r="AW177" s="14" t="s">
        <v>33</v>
      </c>
      <c r="AX177" s="14" t="s">
        <v>76</v>
      </c>
      <c r="AY177" s="266" t="s">
        <v>178</v>
      </c>
    </row>
    <row r="178" s="13" customFormat="1">
      <c r="A178" s="13"/>
      <c r="B178" s="246"/>
      <c r="C178" s="247"/>
      <c r="D178" s="241" t="s">
        <v>189</v>
      </c>
      <c r="E178" s="248" t="s">
        <v>1</v>
      </c>
      <c r="F178" s="249" t="s">
        <v>218</v>
      </c>
      <c r="G178" s="247"/>
      <c r="H178" s="248" t="s">
        <v>1</v>
      </c>
      <c r="I178" s="250"/>
      <c r="J178" s="247"/>
      <c r="K178" s="247"/>
      <c r="L178" s="251"/>
      <c r="M178" s="252"/>
      <c r="N178" s="253"/>
      <c r="O178" s="253"/>
      <c r="P178" s="253"/>
      <c r="Q178" s="253"/>
      <c r="R178" s="253"/>
      <c r="S178" s="253"/>
      <c r="T178" s="25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5" t="s">
        <v>189</v>
      </c>
      <c r="AU178" s="255" t="s">
        <v>85</v>
      </c>
      <c r="AV178" s="13" t="s">
        <v>83</v>
      </c>
      <c r="AW178" s="13" t="s">
        <v>33</v>
      </c>
      <c r="AX178" s="13" t="s">
        <v>76</v>
      </c>
      <c r="AY178" s="255" t="s">
        <v>178</v>
      </c>
    </row>
    <row r="179" s="14" customFormat="1">
      <c r="A179" s="14"/>
      <c r="B179" s="256"/>
      <c r="C179" s="257"/>
      <c r="D179" s="241" t="s">
        <v>189</v>
      </c>
      <c r="E179" s="258" t="s">
        <v>1</v>
      </c>
      <c r="F179" s="259" t="s">
        <v>967</v>
      </c>
      <c r="G179" s="257"/>
      <c r="H179" s="260">
        <v>73.736000000000004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6" t="s">
        <v>189</v>
      </c>
      <c r="AU179" s="266" t="s">
        <v>85</v>
      </c>
      <c r="AV179" s="14" t="s">
        <v>85</v>
      </c>
      <c r="AW179" s="14" t="s">
        <v>33</v>
      </c>
      <c r="AX179" s="14" t="s">
        <v>76</v>
      </c>
      <c r="AY179" s="266" t="s">
        <v>178</v>
      </c>
    </row>
    <row r="180" s="15" customFormat="1">
      <c r="A180" s="15"/>
      <c r="B180" s="267"/>
      <c r="C180" s="268"/>
      <c r="D180" s="241" t="s">
        <v>189</v>
      </c>
      <c r="E180" s="269" t="s">
        <v>1</v>
      </c>
      <c r="F180" s="270" t="s">
        <v>193</v>
      </c>
      <c r="G180" s="268"/>
      <c r="H180" s="271">
        <v>222.67000000000002</v>
      </c>
      <c r="I180" s="272"/>
      <c r="J180" s="268"/>
      <c r="K180" s="268"/>
      <c r="L180" s="273"/>
      <c r="M180" s="274"/>
      <c r="N180" s="275"/>
      <c r="O180" s="275"/>
      <c r="P180" s="275"/>
      <c r="Q180" s="275"/>
      <c r="R180" s="275"/>
      <c r="S180" s="275"/>
      <c r="T180" s="27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7" t="s">
        <v>189</v>
      </c>
      <c r="AU180" s="277" t="s">
        <v>85</v>
      </c>
      <c r="AV180" s="15" t="s">
        <v>185</v>
      </c>
      <c r="AW180" s="15" t="s">
        <v>33</v>
      </c>
      <c r="AX180" s="15" t="s">
        <v>83</v>
      </c>
      <c r="AY180" s="277" t="s">
        <v>178</v>
      </c>
    </row>
    <row r="181" s="2" customFormat="1">
      <c r="A181" s="39"/>
      <c r="B181" s="40"/>
      <c r="C181" s="228" t="s">
        <v>236</v>
      </c>
      <c r="D181" s="228" t="s">
        <v>180</v>
      </c>
      <c r="E181" s="229" t="s">
        <v>968</v>
      </c>
      <c r="F181" s="230" t="s">
        <v>969</v>
      </c>
      <c r="G181" s="231" t="s">
        <v>183</v>
      </c>
      <c r="H181" s="232">
        <v>435.53399999999999</v>
      </c>
      <c r="I181" s="233"/>
      <c r="J181" s="234">
        <f>ROUND(I181*H181,2)</f>
        <v>0</v>
      </c>
      <c r="K181" s="230" t="s">
        <v>184</v>
      </c>
      <c r="L181" s="45"/>
      <c r="M181" s="235" t="s">
        <v>1</v>
      </c>
      <c r="N181" s="236" t="s">
        <v>41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185</v>
      </c>
      <c r="AT181" s="239" t="s">
        <v>180</v>
      </c>
      <c r="AU181" s="239" t="s">
        <v>85</v>
      </c>
      <c r="AY181" s="18" t="s">
        <v>178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83</v>
      </c>
      <c r="BK181" s="240">
        <f>ROUND(I181*H181,2)</f>
        <v>0</v>
      </c>
      <c r="BL181" s="18" t="s">
        <v>185</v>
      </c>
      <c r="BM181" s="239" t="s">
        <v>970</v>
      </c>
    </row>
    <row r="182" s="2" customFormat="1">
      <c r="A182" s="39"/>
      <c r="B182" s="40"/>
      <c r="C182" s="41"/>
      <c r="D182" s="241" t="s">
        <v>187</v>
      </c>
      <c r="E182" s="41"/>
      <c r="F182" s="242" t="s">
        <v>971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187</v>
      </c>
      <c r="AU182" s="18" t="s">
        <v>85</v>
      </c>
    </row>
    <row r="183" s="13" customFormat="1">
      <c r="A183" s="13"/>
      <c r="B183" s="246"/>
      <c r="C183" s="247"/>
      <c r="D183" s="241" t="s">
        <v>189</v>
      </c>
      <c r="E183" s="248" t="s">
        <v>1</v>
      </c>
      <c r="F183" s="249" t="s">
        <v>928</v>
      </c>
      <c r="G183" s="247"/>
      <c r="H183" s="248" t="s">
        <v>1</v>
      </c>
      <c r="I183" s="250"/>
      <c r="J183" s="247"/>
      <c r="K183" s="247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189</v>
      </c>
      <c r="AU183" s="255" t="s">
        <v>85</v>
      </c>
      <c r="AV183" s="13" t="s">
        <v>83</v>
      </c>
      <c r="AW183" s="13" t="s">
        <v>33</v>
      </c>
      <c r="AX183" s="13" t="s">
        <v>76</v>
      </c>
      <c r="AY183" s="255" t="s">
        <v>178</v>
      </c>
    </row>
    <row r="184" s="13" customFormat="1">
      <c r="A184" s="13"/>
      <c r="B184" s="246"/>
      <c r="C184" s="247"/>
      <c r="D184" s="241" t="s">
        <v>189</v>
      </c>
      <c r="E184" s="248" t="s">
        <v>1</v>
      </c>
      <c r="F184" s="249" t="s">
        <v>972</v>
      </c>
      <c r="G184" s="247"/>
      <c r="H184" s="248" t="s">
        <v>1</v>
      </c>
      <c r="I184" s="250"/>
      <c r="J184" s="247"/>
      <c r="K184" s="247"/>
      <c r="L184" s="251"/>
      <c r="M184" s="252"/>
      <c r="N184" s="253"/>
      <c r="O184" s="253"/>
      <c r="P184" s="253"/>
      <c r="Q184" s="253"/>
      <c r="R184" s="253"/>
      <c r="S184" s="253"/>
      <c r="T184" s="25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5" t="s">
        <v>189</v>
      </c>
      <c r="AU184" s="255" t="s">
        <v>85</v>
      </c>
      <c r="AV184" s="13" t="s">
        <v>83</v>
      </c>
      <c r="AW184" s="13" t="s">
        <v>33</v>
      </c>
      <c r="AX184" s="13" t="s">
        <v>76</v>
      </c>
      <c r="AY184" s="255" t="s">
        <v>178</v>
      </c>
    </row>
    <row r="185" s="14" customFormat="1">
      <c r="A185" s="14"/>
      <c r="B185" s="256"/>
      <c r="C185" s="257"/>
      <c r="D185" s="241" t="s">
        <v>189</v>
      </c>
      <c r="E185" s="258" t="s">
        <v>1</v>
      </c>
      <c r="F185" s="259" t="s">
        <v>930</v>
      </c>
      <c r="G185" s="257"/>
      <c r="H185" s="260">
        <v>435.53399999999999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6" t="s">
        <v>189</v>
      </c>
      <c r="AU185" s="266" t="s">
        <v>85</v>
      </c>
      <c r="AV185" s="14" t="s">
        <v>85</v>
      </c>
      <c r="AW185" s="14" t="s">
        <v>33</v>
      </c>
      <c r="AX185" s="14" t="s">
        <v>76</v>
      </c>
      <c r="AY185" s="266" t="s">
        <v>178</v>
      </c>
    </row>
    <row r="186" s="15" customFormat="1">
      <c r="A186" s="15"/>
      <c r="B186" s="267"/>
      <c r="C186" s="268"/>
      <c r="D186" s="241" t="s">
        <v>189</v>
      </c>
      <c r="E186" s="269" t="s">
        <v>1</v>
      </c>
      <c r="F186" s="270" t="s">
        <v>193</v>
      </c>
      <c r="G186" s="268"/>
      <c r="H186" s="271">
        <v>435.53399999999999</v>
      </c>
      <c r="I186" s="272"/>
      <c r="J186" s="268"/>
      <c r="K186" s="268"/>
      <c r="L186" s="273"/>
      <c r="M186" s="274"/>
      <c r="N186" s="275"/>
      <c r="O186" s="275"/>
      <c r="P186" s="275"/>
      <c r="Q186" s="275"/>
      <c r="R186" s="275"/>
      <c r="S186" s="275"/>
      <c r="T186" s="27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7" t="s">
        <v>189</v>
      </c>
      <c r="AU186" s="277" t="s">
        <v>85</v>
      </c>
      <c r="AV186" s="15" t="s">
        <v>185</v>
      </c>
      <c r="AW186" s="15" t="s">
        <v>33</v>
      </c>
      <c r="AX186" s="15" t="s">
        <v>83</v>
      </c>
      <c r="AY186" s="277" t="s">
        <v>178</v>
      </c>
    </row>
    <row r="187" s="2" customFormat="1" ht="30" customHeight="1">
      <c r="A187" s="39"/>
      <c r="B187" s="40"/>
      <c r="C187" s="228" t="s">
        <v>244</v>
      </c>
      <c r="D187" s="228" t="s">
        <v>180</v>
      </c>
      <c r="E187" s="229" t="s">
        <v>221</v>
      </c>
      <c r="F187" s="230" t="s">
        <v>222</v>
      </c>
      <c r="G187" s="231" t="s">
        <v>183</v>
      </c>
      <c r="H187" s="232">
        <v>6457.5</v>
      </c>
      <c r="I187" s="233"/>
      <c r="J187" s="234">
        <f>ROUND(I187*H187,2)</f>
        <v>0</v>
      </c>
      <c r="K187" s="230" t="s">
        <v>184</v>
      </c>
      <c r="L187" s="45"/>
      <c r="M187" s="235" t="s">
        <v>1</v>
      </c>
      <c r="N187" s="236" t="s">
        <v>41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185</v>
      </c>
      <c r="AT187" s="239" t="s">
        <v>180</v>
      </c>
      <c r="AU187" s="239" t="s">
        <v>85</v>
      </c>
      <c r="AY187" s="18" t="s">
        <v>178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83</v>
      </c>
      <c r="BK187" s="240">
        <f>ROUND(I187*H187,2)</f>
        <v>0</v>
      </c>
      <c r="BL187" s="18" t="s">
        <v>185</v>
      </c>
      <c r="BM187" s="239" t="s">
        <v>973</v>
      </c>
    </row>
    <row r="188" s="2" customFormat="1">
      <c r="A188" s="39"/>
      <c r="B188" s="40"/>
      <c r="C188" s="41"/>
      <c r="D188" s="241" t="s">
        <v>187</v>
      </c>
      <c r="E188" s="41"/>
      <c r="F188" s="242" t="s">
        <v>224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187</v>
      </c>
      <c r="AU188" s="18" t="s">
        <v>85</v>
      </c>
    </row>
    <row r="189" s="13" customFormat="1">
      <c r="A189" s="13"/>
      <c r="B189" s="246"/>
      <c r="C189" s="247"/>
      <c r="D189" s="241" t="s">
        <v>189</v>
      </c>
      <c r="E189" s="248" t="s">
        <v>1</v>
      </c>
      <c r="F189" s="249" t="s">
        <v>928</v>
      </c>
      <c r="G189" s="247"/>
      <c r="H189" s="248" t="s">
        <v>1</v>
      </c>
      <c r="I189" s="250"/>
      <c r="J189" s="247"/>
      <c r="K189" s="247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189</v>
      </c>
      <c r="AU189" s="255" t="s">
        <v>85</v>
      </c>
      <c r="AV189" s="13" t="s">
        <v>83</v>
      </c>
      <c r="AW189" s="13" t="s">
        <v>33</v>
      </c>
      <c r="AX189" s="13" t="s">
        <v>76</v>
      </c>
      <c r="AY189" s="255" t="s">
        <v>178</v>
      </c>
    </row>
    <row r="190" s="13" customFormat="1">
      <c r="A190" s="13"/>
      <c r="B190" s="246"/>
      <c r="C190" s="247"/>
      <c r="D190" s="241" t="s">
        <v>189</v>
      </c>
      <c r="E190" s="248" t="s">
        <v>1</v>
      </c>
      <c r="F190" s="249" t="s">
        <v>225</v>
      </c>
      <c r="G190" s="247"/>
      <c r="H190" s="248" t="s">
        <v>1</v>
      </c>
      <c r="I190" s="250"/>
      <c r="J190" s="247"/>
      <c r="K190" s="247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189</v>
      </c>
      <c r="AU190" s="255" t="s">
        <v>85</v>
      </c>
      <c r="AV190" s="13" t="s">
        <v>83</v>
      </c>
      <c r="AW190" s="13" t="s">
        <v>33</v>
      </c>
      <c r="AX190" s="13" t="s">
        <v>76</v>
      </c>
      <c r="AY190" s="255" t="s">
        <v>178</v>
      </c>
    </row>
    <row r="191" s="13" customFormat="1">
      <c r="A191" s="13"/>
      <c r="B191" s="246"/>
      <c r="C191" s="247"/>
      <c r="D191" s="241" t="s">
        <v>189</v>
      </c>
      <c r="E191" s="248" t="s">
        <v>1</v>
      </c>
      <c r="F191" s="249" t="s">
        <v>226</v>
      </c>
      <c r="G191" s="247"/>
      <c r="H191" s="248" t="s">
        <v>1</v>
      </c>
      <c r="I191" s="250"/>
      <c r="J191" s="247"/>
      <c r="K191" s="247"/>
      <c r="L191" s="251"/>
      <c r="M191" s="252"/>
      <c r="N191" s="253"/>
      <c r="O191" s="253"/>
      <c r="P191" s="253"/>
      <c r="Q191" s="253"/>
      <c r="R191" s="253"/>
      <c r="S191" s="253"/>
      <c r="T191" s="25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5" t="s">
        <v>189</v>
      </c>
      <c r="AU191" s="255" t="s">
        <v>85</v>
      </c>
      <c r="AV191" s="13" t="s">
        <v>83</v>
      </c>
      <c r="AW191" s="13" t="s">
        <v>33</v>
      </c>
      <c r="AX191" s="13" t="s">
        <v>76</v>
      </c>
      <c r="AY191" s="255" t="s">
        <v>178</v>
      </c>
    </row>
    <row r="192" s="14" customFormat="1">
      <c r="A192" s="14"/>
      <c r="B192" s="256"/>
      <c r="C192" s="257"/>
      <c r="D192" s="241" t="s">
        <v>189</v>
      </c>
      <c r="E192" s="258" t="s">
        <v>1</v>
      </c>
      <c r="F192" s="259" t="s">
        <v>974</v>
      </c>
      <c r="G192" s="257"/>
      <c r="H192" s="260">
        <v>6382.3019999999997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6" t="s">
        <v>189</v>
      </c>
      <c r="AU192" s="266" t="s">
        <v>85</v>
      </c>
      <c r="AV192" s="14" t="s">
        <v>85</v>
      </c>
      <c r="AW192" s="14" t="s">
        <v>33</v>
      </c>
      <c r="AX192" s="14" t="s">
        <v>76</v>
      </c>
      <c r="AY192" s="266" t="s">
        <v>178</v>
      </c>
    </row>
    <row r="193" s="14" customFormat="1">
      <c r="A193" s="14"/>
      <c r="B193" s="256"/>
      <c r="C193" s="257"/>
      <c r="D193" s="241" t="s">
        <v>189</v>
      </c>
      <c r="E193" s="258" t="s">
        <v>1</v>
      </c>
      <c r="F193" s="259" t="s">
        <v>975</v>
      </c>
      <c r="G193" s="257"/>
      <c r="H193" s="260">
        <v>75.197999999999993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189</v>
      </c>
      <c r="AU193" s="266" t="s">
        <v>85</v>
      </c>
      <c r="AV193" s="14" t="s">
        <v>85</v>
      </c>
      <c r="AW193" s="14" t="s">
        <v>33</v>
      </c>
      <c r="AX193" s="14" t="s">
        <v>76</v>
      </c>
      <c r="AY193" s="266" t="s">
        <v>178</v>
      </c>
    </row>
    <row r="194" s="15" customFormat="1">
      <c r="A194" s="15"/>
      <c r="B194" s="267"/>
      <c r="C194" s="268"/>
      <c r="D194" s="241" t="s">
        <v>189</v>
      </c>
      <c r="E194" s="269" t="s">
        <v>1</v>
      </c>
      <c r="F194" s="270" t="s">
        <v>193</v>
      </c>
      <c r="G194" s="268"/>
      <c r="H194" s="271">
        <v>6457.5</v>
      </c>
      <c r="I194" s="272"/>
      <c r="J194" s="268"/>
      <c r="K194" s="268"/>
      <c r="L194" s="273"/>
      <c r="M194" s="274"/>
      <c r="N194" s="275"/>
      <c r="O194" s="275"/>
      <c r="P194" s="275"/>
      <c r="Q194" s="275"/>
      <c r="R194" s="275"/>
      <c r="S194" s="275"/>
      <c r="T194" s="27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7" t="s">
        <v>189</v>
      </c>
      <c r="AU194" s="277" t="s">
        <v>85</v>
      </c>
      <c r="AV194" s="15" t="s">
        <v>185</v>
      </c>
      <c r="AW194" s="15" t="s">
        <v>33</v>
      </c>
      <c r="AX194" s="15" t="s">
        <v>83</v>
      </c>
      <c r="AY194" s="277" t="s">
        <v>178</v>
      </c>
    </row>
    <row r="195" s="2" customFormat="1">
      <c r="A195" s="39"/>
      <c r="B195" s="40"/>
      <c r="C195" s="228" t="s">
        <v>250</v>
      </c>
      <c r="D195" s="228" t="s">
        <v>180</v>
      </c>
      <c r="E195" s="229" t="s">
        <v>230</v>
      </c>
      <c r="F195" s="230" t="s">
        <v>231</v>
      </c>
      <c r="G195" s="231" t="s">
        <v>183</v>
      </c>
      <c r="H195" s="232">
        <v>32287.5</v>
      </c>
      <c r="I195" s="233"/>
      <c r="J195" s="234">
        <f>ROUND(I195*H195,2)</f>
        <v>0</v>
      </c>
      <c r="K195" s="230" t="s">
        <v>184</v>
      </c>
      <c r="L195" s="45"/>
      <c r="M195" s="235" t="s">
        <v>1</v>
      </c>
      <c r="N195" s="236" t="s">
        <v>41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185</v>
      </c>
      <c r="AT195" s="239" t="s">
        <v>180</v>
      </c>
      <c r="AU195" s="239" t="s">
        <v>85</v>
      </c>
      <c r="AY195" s="18" t="s">
        <v>178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83</v>
      </c>
      <c r="BK195" s="240">
        <f>ROUND(I195*H195,2)</f>
        <v>0</v>
      </c>
      <c r="BL195" s="18" t="s">
        <v>185</v>
      </c>
      <c r="BM195" s="239" t="s">
        <v>976</v>
      </c>
    </row>
    <row r="196" s="2" customFormat="1">
      <c r="A196" s="39"/>
      <c r="B196" s="40"/>
      <c r="C196" s="41"/>
      <c r="D196" s="241" t="s">
        <v>187</v>
      </c>
      <c r="E196" s="41"/>
      <c r="F196" s="242" t="s">
        <v>233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187</v>
      </c>
      <c r="AU196" s="18" t="s">
        <v>85</v>
      </c>
    </row>
    <row r="197" s="13" customFormat="1">
      <c r="A197" s="13"/>
      <c r="B197" s="246"/>
      <c r="C197" s="247"/>
      <c r="D197" s="241" t="s">
        <v>189</v>
      </c>
      <c r="E197" s="248" t="s">
        <v>1</v>
      </c>
      <c r="F197" s="249" t="s">
        <v>928</v>
      </c>
      <c r="G197" s="247"/>
      <c r="H197" s="248" t="s">
        <v>1</v>
      </c>
      <c r="I197" s="250"/>
      <c r="J197" s="247"/>
      <c r="K197" s="247"/>
      <c r="L197" s="251"/>
      <c r="M197" s="252"/>
      <c r="N197" s="253"/>
      <c r="O197" s="253"/>
      <c r="P197" s="253"/>
      <c r="Q197" s="253"/>
      <c r="R197" s="253"/>
      <c r="S197" s="253"/>
      <c r="T197" s="25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5" t="s">
        <v>189</v>
      </c>
      <c r="AU197" s="255" t="s">
        <v>85</v>
      </c>
      <c r="AV197" s="13" t="s">
        <v>83</v>
      </c>
      <c r="AW197" s="13" t="s">
        <v>33</v>
      </c>
      <c r="AX197" s="13" t="s">
        <v>76</v>
      </c>
      <c r="AY197" s="255" t="s">
        <v>178</v>
      </c>
    </row>
    <row r="198" s="13" customFormat="1">
      <c r="A198" s="13"/>
      <c r="B198" s="246"/>
      <c r="C198" s="247"/>
      <c r="D198" s="241" t="s">
        <v>189</v>
      </c>
      <c r="E198" s="248" t="s">
        <v>1</v>
      </c>
      <c r="F198" s="249" t="s">
        <v>225</v>
      </c>
      <c r="G198" s="247"/>
      <c r="H198" s="248" t="s">
        <v>1</v>
      </c>
      <c r="I198" s="250"/>
      <c r="J198" s="247"/>
      <c r="K198" s="247"/>
      <c r="L198" s="251"/>
      <c r="M198" s="252"/>
      <c r="N198" s="253"/>
      <c r="O198" s="253"/>
      <c r="P198" s="253"/>
      <c r="Q198" s="253"/>
      <c r="R198" s="253"/>
      <c r="S198" s="253"/>
      <c r="T198" s="25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5" t="s">
        <v>189</v>
      </c>
      <c r="AU198" s="255" t="s">
        <v>85</v>
      </c>
      <c r="AV198" s="13" t="s">
        <v>83</v>
      </c>
      <c r="AW198" s="13" t="s">
        <v>33</v>
      </c>
      <c r="AX198" s="13" t="s">
        <v>76</v>
      </c>
      <c r="AY198" s="255" t="s">
        <v>178</v>
      </c>
    </row>
    <row r="199" s="14" customFormat="1">
      <c r="A199" s="14"/>
      <c r="B199" s="256"/>
      <c r="C199" s="257"/>
      <c r="D199" s="241" t="s">
        <v>189</v>
      </c>
      <c r="E199" s="258" t="s">
        <v>1</v>
      </c>
      <c r="F199" s="259" t="s">
        <v>977</v>
      </c>
      <c r="G199" s="257"/>
      <c r="H199" s="260">
        <v>32287.5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6" t="s">
        <v>189</v>
      </c>
      <c r="AU199" s="266" t="s">
        <v>85</v>
      </c>
      <c r="AV199" s="14" t="s">
        <v>85</v>
      </c>
      <c r="AW199" s="14" t="s">
        <v>33</v>
      </c>
      <c r="AX199" s="14" t="s">
        <v>76</v>
      </c>
      <c r="AY199" s="266" t="s">
        <v>178</v>
      </c>
    </row>
    <row r="200" s="15" customFormat="1">
      <c r="A200" s="15"/>
      <c r="B200" s="267"/>
      <c r="C200" s="268"/>
      <c r="D200" s="241" t="s">
        <v>189</v>
      </c>
      <c r="E200" s="269" t="s">
        <v>1</v>
      </c>
      <c r="F200" s="270" t="s">
        <v>193</v>
      </c>
      <c r="G200" s="268"/>
      <c r="H200" s="271">
        <v>32287.5</v>
      </c>
      <c r="I200" s="272"/>
      <c r="J200" s="268"/>
      <c r="K200" s="268"/>
      <c r="L200" s="273"/>
      <c r="M200" s="274"/>
      <c r="N200" s="275"/>
      <c r="O200" s="275"/>
      <c r="P200" s="275"/>
      <c r="Q200" s="275"/>
      <c r="R200" s="275"/>
      <c r="S200" s="275"/>
      <c r="T200" s="276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7" t="s">
        <v>189</v>
      </c>
      <c r="AU200" s="277" t="s">
        <v>85</v>
      </c>
      <c r="AV200" s="15" t="s">
        <v>185</v>
      </c>
      <c r="AW200" s="15" t="s">
        <v>33</v>
      </c>
      <c r="AX200" s="15" t="s">
        <v>83</v>
      </c>
      <c r="AY200" s="277" t="s">
        <v>178</v>
      </c>
    </row>
    <row r="201" s="2" customFormat="1">
      <c r="A201" s="39"/>
      <c r="B201" s="40"/>
      <c r="C201" s="228" t="s">
        <v>258</v>
      </c>
      <c r="D201" s="228" t="s">
        <v>180</v>
      </c>
      <c r="E201" s="229" t="s">
        <v>237</v>
      </c>
      <c r="F201" s="230" t="s">
        <v>238</v>
      </c>
      <c r="G201" s="231" t="s">
        <v>183</v>
      </c>
      <c r="H201" s="232">
        <v>148.91</v>
      </c>
      <c r="I201" s="233"/>
      <c r="J201" s="234">
        <f>ROUND(I201*H201,2)</f>
        <v>0</v>
      </c>
      <c r="K201" s="230" t="s">
        <v>184</v>
      </c>
      <c r="L201" s="45"/>
      <c r="M201" s="235" t="s">
        <v>1</v>
      </c>
      <c r="N201" s="236" t="s">
        <v>41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185</v>
      </c>
      <c r="AT201" s="239" t="s">
        <v>180</v>
      </c>
      <c r="AU201" s="239" t="s">
        <v>85</v>
      </c>
      <c r="AY201" s="18" t="s">
        <v>178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83</v>
      </c>
      <c r="BK201" s="240">
        <f>ROUND(I201*H201,2)</f>
        <v>0</v>
      </c>
      <c r="BL201" s="18" t="s">
        <v>185</v>
      </c>
      <c r="BM201" s="239" t="s">
        <v>978</v>
      </c>
    </row>
    <row r="202" s="2" customFormat="1">
      <c r="A202" s="39"/>
      <c r="B202" s="40"/>
      <c r="C202" s="41"/>
      <c r="D202" s="241" t="s">
        <v>187</v>
      </c>
      <c r="E202" s="41"/>
      <c r="F202" s="242" t="s">
        <v>240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187</v>
      </c>
      <c r="AU202" s="18" t="s">
        <v>85</v>
      </c>
    </row>
    <row r="203" s="13" customFormat="1">
      <c r="A203" s="13"/>
      <c r="B203" s="246"/>
      <c r="C203" s="247"/>
      <c r="D203" s="241" t="s">
        <v>189</v>
      </c>
      <c r="E203" s="248" t="s">
        <v>1</v>
      </c>
      <c r="F203" s="249" t="s">
        <v>965</v>
      </c>
      <c r="G203" s="247"/>
      <c r="H203" s="248" t="s">
        <v>1</v>
      </c>
      <c r="I203" s="250"/>
      <c r="J203" s="247"/>
      <c r="K203" s="247"/>
      <c r="L203" s="251"/>
      <c r="M203" s="252"/>
      <c r="N203" s="253"/>
      <c r="O203" s="253"/>
      <c r="P203" s="253"/>
      <c r="Q203" s="253"/>
      <c r="R203" s="253"/>
      <c r="S203" s="253"/>
      <c r="T203" s="25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5" t="s">
        <v>189</v>
      </c>
      <c r="AU203" s="255" t="s">
        <v>85</v>
      </c>
      <c r="AV203" s="13" t="s">
        <v>83</v>
      </c>
      <c r="AW203" s="13" t="s">
        <v>33</v>
      </c>
      <c r="AX203" s="13" t="s">
        <v>76</v>
      </c>
      <c r="AY203" s="255" t="s">
        <v>178</v>
      </c>
    </row>
    <row r="204" s="13" customFormat="1">
      <c r="A204" s="13"/>
      <c r="B204" s="246"/>
      <c r="C204" s="247"/>
      <c r="D204" s="241" t="s">
        <v>189</v>
      </c>
      <c r="E204" s="248" t="s">
        <v>1</v>
      </c>
      <c r="F204" s="249" t="s">
        <v>241</v>
      </c>
      <c r="G204" s="247"/>
      <c r="H204" s="248" t="s">
        <v>1</v>
      </c>
      <c r="I204" s="250"/>
      <c r="J204" s="247"/>
      <c r="K204" s="247"/>
      <c r="L204" s="251"/>
      <c r="M204" s="252"/>
      <c r="N204" s="253"/>
      <c r="O204" s="253"/>
      <c r="P204" s="253"/>
      <c r="Q204" s="253"/>
      <c r="R204" s="253"/>
      <c r="S204" s="253"/>
      <c r="T204" s="25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5" t="s">
        <v>189</v>
      </c>
      <c r="AU204" s="255" t="s">
        <v>85</v>
      </c>
      <c r="AV204" s="13" t="s">
        <v>83</v>
      </c>
      <c r="AW204" s="13" t="s">
        <v>33</v>
      </c>
      <c r="AX204" s="13" t="s">
        <v>76</v>
      </c>
      <c r="AY204" s="255" t="s">
        <v>178</v>
      </c>
    </row>
    <row r="205" s="14" customFormat="1">
      <c r="A205" s="14"/>
      <c r="B205" s="256"/>
      <c r="C205" s="257"/>
      <c r="D205" s="241" t="s">
        <v>189</v>
      </c>
      <c r="E205" s="258" t="s">
        <v>1</v>
      </c>
      <c r="F205" s="259" t="s">
        <v>967</v>
      </c>
      <c r="G205" s="257"/>
      <c r="H205" s="260">
        <v>73.736000000000004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6" t="s">
        <v>189</v>
      </c>
      <c r="AU205" s="266" t="s">
        <v>85</v>
      </c>
      <c r="AV205" s="14" t="s">
        <v>85</v>
      </c>
      <c r="AW205" s="14" t="s">
        <v>33</v>
      </c>
      <c r="AX205" s="14" t="s">
        <v>76</v>
      </c>
      <c r="AY205" s="266" t="s">
        <v>178</v>
      </c>
    </row>
    <row r="206" s="13" customFormat="1">
      <c r="A206" s="13"/>
      <c r="B206" s="246"/>
      <c r="C206" s="247"/>
      <c r="D206" s="241" t="s">
        <v>189</v>
      </c>
      <c r="E206" s="248" t="s">
        <v>1</v>
      </c>
      <c r="F206" s="249" t="s">
        <v>242</v>
      </c>
      <c r="G206" s="247"/>
      <c r="H206" s="248" t="s">
        <v>1</v>
      </c>
      <c r="I206" s="250"/>
      <c r="J206" s="247"/>
      <c r="K206" s="247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189</v>
      </c>
      <c r="AU206" s="255" t="s">
        <v>85</v>
      </c>
      <c r="AV206" s="13" t="s">
        <v>83</v>
      </c>
      <c r="AW206" s="13" t="s">
        <v>33</v>
      </c>
      <c r="AX206" s="13" t="s">
        <v>76</v>
      </c>
      <c r="AY206" s="255" t="s">
        <v>178</v>
      </c>
    </row>
    <row r="207" s="14" customFormat="1">
      <c r="A207" s="14"/>
      <c r="B207" s="256"/>
      <c r="C207" s="257"/>
      <c r="D207" s="241" t="s">
        <v>189</v>
      </c>
      <c r="E207" s="258" t="s">
        <v>1</v>
      </c>
      <c r="F207" s="259" t="s">
        <v>979</v>
      </c>
      <c r="G207" s="257"/>
      <c r="H207" s="260">
        <v>75.174000000000007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6" t="s">
        <v>189</v>
      </c>
      <c r="AU207" s="266" t="s">
        <v>85</v>
      </c>
      <c r="AV207" s="14" t="s">
        <v>85</v>
      </c>
      <c r="AW207" s="14" t="s">
        <v>33</v>
      </c>
      <c r="AX207" s="14" t="s">
        <v>76</v>
      </c>
      <c r="AY207" s="266" t="s">
        <v>178</v>
      </c>
    </row>
    <row r="208" s="15" customFormat="1">
      <c r="A208" s="15"/>
      <c r="B208" s="267"/>
      <c r="C208" s="268"/>
      <c r="D208" s="241" t="s">
        <v>189</v>
      </c>
      <c r="E208" s="269" t="s">
        <v>1</v>
      </c>
      <c r="F208" s="270" t="s">
        <v>193</v>
      </c>
      <c r="G208" s="268"/>
      <c r="H208" s="271">
        <v>148.91000000000003</v>
      </c>
      <c r="I208" s="272"/>
      <c r="J208" s="268"/>
      <c r="K208" s="268"/>
      <c r="L208" s="273"/>
      <c r="M208" s="274"/>
      <c r="N208" s="275"/>
      <c r="O208" s="275"/>
      <c r="P208" s="275"/>
      <c r="Q208" s="275"/>
      <c r="R208" s="275"/>
      <c r="S208" s="275"/>
      <c r="T208" s="276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7" t="s">
        <v>189</v>
      </c>
      <c r="AU208" s="277" t="s">
        <v>85</v>
      </c>
      <c r="AV208" s="15" t="s">
        <v>185</v>
      </c>
      <c r="AW208" s="15" t="s">
        <v>33</v>
      </c>
      <c r="AX208" s="15" t="s">
        <v>83</v>
      </c>
      <c r="AY208" s="277" t="s">
        <v>178</v>
      </c>
    </row>
    <row r="209" s="2" customFormat="1" ht="14.4" customHeight="1">
      <c r="A209" s="39"/>
      <c r="B209" s="40"/>
      <c r="C209" s="228" t="s">
        <v>265</v>
      </c>
      <c r="D209" s="228" t="s">
        <v>180</v>
      </c>
      <c r="E209" s="229" t="s">
        <v>245</v>
      </c>
      <c r="F209" s="230" t="s">
        <v>246</v>
      </c>
      <c r="G209" s="231" t="s">
        <v>183</v>
      </c>
      <c r="H209" s="232">
        <v>148.934</v>
      </c>
      <c r="I209" s="233"/>
      <c r="J209" s="234">
        <f>ROUND(I209*H209,2)</f>
        <v>0</v>
      </c>
      <c r="K209" s="230" t="s">
        <v>184</v>
      </c>
      <c r="L209" s="45"/>
      <c r="M209" s="235" t="s">
        <v>1</v>
      </c>
      <c r="N209" s="236" t="s">
        <v>41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185</v>
      </c>
      <c r="AT209" s="239" t="s">
        <v>180</v>
      </c>
      <c r="AU209" s="239" t="s">
        <v>85</v>
      </c>
      <c r="AY209" s="18" t="s">
        <v>178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83</v>
      </c>
      <c r="BK209" s="240">
        <f>ROUND(I209*H209,2)</f>
        <v>0</v>
      </c>
      <c r="BL209" s="18" t="s">
        <v>185</v>
      </c>
      <c r="BM209" s="239" t="s">
        <v>980</v>
      </c>
    </row>
    <row r="210" s="2" customFormat="1">
      <c r="A210" s="39"/>
      <c r="B210" s="40"/>
      <c r="C210" s="41"/>
      <c r="D210" s="241" t="s">
        <v>187</v>
      </c>
      <c r="E210" s="41"/>
      <c r="F210" s="242" t="s">
        <v>246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187</v>
      </c>
      <c r="AU210" s="18" t="s">
        <v>85</v>
      </c>
    </row>
    <row r="211" s="13" customFormat="1">
      <c r="A211" s="13"/>
      <c r="B211" s="246"/>
      <c r="C211" s="247"/>
      <c r="D211" s="241" t="s">
        <v>189</v>
      </c>
      <c r="E211" s="248" t="s">
        <v>1</v>
      </c>
      <c r="F211" s="249" t="s">
        <v>965</v>
      </c>
      <c r="G211" s="247"/>
      <c r="H211" s="248" t="s">
        <v>1</v>
      </c>
      <c r="I211" s="250"/>
      <c r="J211" s="247"/>
      <c r="K211" s="247"/>
      <c r="L211" s="251"/>
      <c r="M211" s="252"/>
      <c r="N211" s="253"/>
      <c r="O211" s="253"/>
      <c r="P211" s="253"/>
      <c r="Q211" s="253"/>
      <c r="R211" s="253"/>
      <c r="S211" s="253"/>
      <c r="T211" s="25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5" t="s">
        <v>189</v>
      </c>
      <c r="AU211" s="255" t="s">
        <v>85</v>
      </c>
      <c r="AV211" s="13" t="s">
        <v>83</v>
      </c>
      <c r="AW211" s="13" t="s">
        <v>33</v>
      </c>
      <c r="AX211" s="13" t="s">
        <v>76</v>
      </c>
      <c r="AY211" s="255" t="s">
        <v>178</v>
      </c>
    </row>
    <row r="212" s="13" customFormat="1">
      <c r="A212" s="13"/>
      <c r="B212" s="246"/>
      <c r="C212" s="247"/>
      <c r="D212" s="241" t="s">
        <v>189</v>
      </c>
      <c r="E212" s="248" t="s">
        <v>1</v>
      </c>
      <c r="F212" s="249" t="s">
        <v>248</v>
      </c>
      <c r="G212" s="247"/>
      <c r="H212" s="248" t="s">
        <v>1</v>
      </c>
      <c r="I212" s="250"/>
      <c r="J212" s="247"/>
      <c r="K212" s="247"/>
      <c r="L212" s="251"/>
      <c r="M212" s="252"/>
      <c r="N212" s="253"/>
      <c r="O212" s="253"/>
      <c r="P212" s="253"/>
      <c r="Q212" s="253"/>
      <c r="R212" s="253"/>
      <c r="S212" s="253"/>
      <c r="T212" s="25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5" t="s">
        <v>189</v>
      </c>
      <c r="AU212" s="255" t="s">
        <v>85</v>
      </c>
      <c r="AV212" s="13" t="s">
        <v>83</v>
      </c>
      <c r="AW212" s="13" t="s">
        <v>33</v>
      </c>
      <c r="AX212" s="13" t="s">
        <v>76</v>
      </c>
      <c r="AY212" s="255" t="s">
        <v>178</v>
      </c>
    </row>
    <row r="213" s="14" customFormat="1">
      <c r="A213" s="14"/>
      <c r="B213" s="256"/>
      <c r="C213" s="257"/>
      <c r="D213" s="241" t="s">
        <v>189</v>
      </c>
      <c r="E213" s="258" t="s">
        <v>1</v>
      </c>
      <c r="F213" s="259" t="s">
        <v>981</v>
      </c>
      <c r="G213" s="257"/>
      <c r="H213" s="260">
        <v>148.934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6" t="s">
        <v>189</v>
      </c>
      <c r="AU213" s="266" t="s">
        <v>85</v>
      </c>
      <c r="AV213" s="14" t="s">
        <v>85</v>
      </c>
      <c r="AW213" s="14" t="s">
        <v>33</v>
      </c>
      <c r="AX213" s="14" t="s">
        <v>76</v>
      </c>
      <c r="AY213" s="266" t="s">
        <v>178</v>
      </c>
    </row>
    <row r="214" s="15" customFormat="1">
      <c r="A214" s="15"/>
      <c r="B214" s="267"/>
      <c r="C214" s="268"/>
      <c r="D214" s="241" t="s">
        <v>189</v>
      </c>
      <c r="E214" s="269" t="s">
        <v>1</v>
      </c>
      <c r="F214" s="270" t="s">
        <v>193</v>
      </c>
      <c r="G214" s="268"/>
      <c r="H214" s="271">
        <v>148.934</v>
      </c>
      <c r="I214" s="272"/>
      <c r="J214" s="268"/>
      <c r="K214" s="268"/>
      <c r="L214" s="273"/>
      <c r="M214" s="274"/>
      <c r="N214" s="275"/>
      <c r="O214" s="275"/>
      <c r="P214" s="275"/>
      <c r="Q214" s="275"/>
      <c r="R214" s="275"/>
      <c r="S214" s="275"/>
      <c r="T214" s="276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7" t="s">
        <v>189</v>
      </c>
      <c r="AU214" s="277" t="s">
        <v>85</v>
      </c>
      <c r="AV214" s="15" t="s">
        <v>185</v>
      </c>
      <c r="AW214" s="15" t="s">
        <v>33</v>
      </c>
      <c r="AX214" s="15" t="s">
        <v>83</v>
      </c>
      <c r="AY214" s="277" t="s">
        <v>178</v>
      </c>
    </row>
    <row r="215" s="2" customFormat="1" ht="30" customHeight="1">
      <c r="A215" s="39"/>
      <c r="B215" s="40"/>
      <c r="C215" s="228" t="s">
        <v>275</v>
      </c>
      <c r="D215" s="228" t="s">
        <v>180</v>
      </c>
      <c r="E215" s="229" t="s">
        <v>251</v>
      </c>
      <c r="F215" s="230" t="s">
        <v>252</v>
      </c>
      <c r="G215" s="231" t="s">
        <v>253</v>
      </c>
      <c r="H215" s="232">
        <v>10977.75</v>
      </c>
      <c r="I215" s="233"/>
      <c r="J215" s="234">
        <f>ROUND(I215*H215,2)</f>
        <v>0</v>
      </c>
      <c r="K215" s="230" t="s">
        <v>184</v>
      </c>
      <c r="L215" s="45"/>
      <c r="M215" s="235" t="s">
        <v>1</v>
      </c>
      <c r="N215" s="236" t="s">
        <v>41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185</v>
      </c>
      <c r="AT215" s="239" t="s">
        <v>180</v>
      </c>
      <c r="AU215" s="239" t="s">
        <v>85</v>
      </c>
      <c r="AY215" s="18" t="s">
        <v>178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83</v>
      </c>
      <c r="BK215" s="240">
        <f>ROUND(I215*H215,2)</f>
        <v>0</v>
      </c>
      <c r="BL215" s="18" t="s">
        <v>185</v>
      </c>
      <c r="BM215" s="239" t="s">
        <v>982</v>
      </c>
    </row>
    <row r="216" s="2" customFormat="1">
      <c r="A216" s="39"/>
      <c r="B216" s="40"/>
      <c r="C216" s="41"/>
      <c r="D216" s="241" t="s">
        <v>187</v>
      </c>
      <c r="E216" s="41"/>
      <c r="F216" s="242" t="s">
        <v>255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187</v>
      </c>
      <c r="AU216" s="18" t="s">
        <v>85</v>
      </c>
    </row>
    <row r="217" s="13" customFormat="1">
      <c r="A217" s="13"/>
      <c r="B217" s="246"/>
      <c r="C217" s="247"/>
      <c r="D217" s="241" t="s">
        <v>189</v>
      </c>
      <c r="E217" s="248" t="s">
        <v>1</v>
      </c>
      <c r="F217" s="249" t="s">
        <v>928</v>
      </c>
      <c r="G217" s="247"/>
      <c r="H217" s="248" t="s">
        <v>1</v>
      </c>
      <c r="I217" s="250"/>
      <c r="J217" s="247"/>
      <c r="K217" s="247"/>
      <c r="L217" s="251"/>
      <c r="M217" s="252"/>
      <c r="N217" s="253"/>
      <c r="O217" s="253"/>
      <c r="P217" s="253"/>
      <c r="Q217" s="253"/>
      <c r="R217" s="253"/>
      <c r="S217" s="253"/>
      <c r="T217" s="25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5" t="s">
        <v>189</v>
      </c>
      <c r="AU217" s="255" t="s">
        <v>85</v>
      </c>
      <c r="AV217" s="13" t="s">
        <v>83</v>
      </c>
      <c r="AW217" s="13" t="s">
        <v>33</v>
      </c>
      <c r="AX217" s="13" t="s">
        <v>76</v>
      </c>
      <c r="AY217" s="255" t="s">
        <v>178</v>
      </c>
    </row>
    <row r="218" s="13" customFormat="1">
      <c r="A218" s="13"/>
      <c r="B218" s="246"/>
      <c r="C218" s="247"/>
      <c r="D218" s="241" t="s">
        <v>189</v>
      </c>
      <c r="E218" s="248" t="s">
        <v>1</v>
      </c>
      <c r="F218" s="249" t="s">
        <v>256</v>
      </c>
      <c r="G218" s="247"/>
      <c r="H218" s="248" t="s">
        <v>1</v>
      </c>
      <c r="I218" s="250"/>
      <c r="J218" s="247"/>
      <c r="K218" s="247"/>
      <c r="L218" s="251"/>
      <c r="M218" s="252"/>
      <c r="N218" s="253"/>
      <c r="O218" s="253"/>
      <c r="P218" s="253"/>
      <c r="Q218" s="253"/>
      <c r="R218" s="253"/>
      <c r="S218" s="253"/>
      <c r="T218" s="25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5" t="s">
        <v>189</v>
      </c>
      <c r="AU218" s="255" t="s">
        <v>85</v>
      </c>
      <c r="AV218" s="13" t="s">
        <v>83</v>
      </c>
      <c r="AW218" s="13" t="s">
        <v>33</v>
      </c>
      <c r="AX218" s="13" t="s">
        <v>76</v>
      </c>
      <c r="AY218" s="255" t="s">
        <v>178</v>
      </c>
    </row>
    <row r="219" s="14" customFormat="1">
      <c r="A219" s="14"/>
      <c r="B219" s="256"/>
      <c r="C219" s="257"/>
      <c r="D219" s="241" t="s">
        <v>189</v>
      </c>
      <c r="E219" s="258" t="s">
        <v>1</v>
      </c>
      <c r="F219" s="259" t="s">
        <v>983</v>
      </c>
      <c r="G219" s="257"/>
      <c r="H219" s="260">
        <v>10977.75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6" t="s">
        <v>189</v>
      </c>
      <c r="AU219" s="266" t="s">
        <v>85</v>
      </c>
      <c r="AV219" s="14" t="s">
        <v>85</v>
      </c>
      <c r="AW219" s="14" t="s">
        <v>33</v>
      </c>
      <c r="AX219" s="14" t="s">
        <v>76</v>
      </c>
      <c r="AY219" s="266" t="s">
        <v>178</v>
      </c>
    </row>
    <row r="220" s="15" customFormat="1">
      <c r="A220" s="15"/>
      <c r="B220" s="267"/>
      <c r="C220" s="268"/>
      <c r="D220" s="241" t="s">
        <v>189</v>
      </c>
      <c r="E220" s="269" t="s">
        <v>1</v>
      </c>
      <c r="F220" s="270" t="s">
        <v>193</v>
      </c>
      <c r="G220" s="268"/>
      <c r="H220" s="271">
        <v>10977.75</v>
      </c>
      <c r="I220" s="272"/>
      <c r="J220" s="268"/>
      <c r="K220" s="268"/>
      <c r="L220" s="273"/>
      <c r="M220" s="274"/>
      <c r="N220" s="275"/>
      <c r="O220" s="275"/>
      <c r="P220" s="275"/>
      <c r="Q220" s="275"/>
      <c r="R220" s="275"/>
      <c r="S220" s="275"/>
      <c r="T220" s="276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7" t="s">
        <v>189</v>
      </c>
      <c r="AU220" s="277" t="s">
        <v>85</v>
      </c>
      <c r="AV220" s="15" t="s">
        <v>185</v>
      </c>
      <c r="AW220" s="15" t="s">
        <v>33</v>
      </c>
      <c r="AX220" s="15" t="s">
        <v>83</v>
      </c>
      <c r="AY220" s="277" t="s">
        <v>178</v>
      </c>
    </row>
    <row r="221" s="2" customFormat="1">
      <c r="A221" s="39"/>
      <c r="B221" s="40"/>
      <c r="C221" s="228" t="s">
        <v>286</v>
      </c>
      <c r="D221" s="228" t="s">
        <v>180</v>
      </c>
      <c r="E221" s="229" t="s">
        <v>259</v>
      </c>
      <c r="F221" s="230" t="s">
        <v>260</v>
      </c>
      <c r="G221" s="231" t="s">
        <v>183</v>
      </c>
      <c r="H221" s="232">
        <v>73.736000000000004</v>
      </c>
      <c r="I221" s="233"/>
      <c r="J221" s="234">
        <f>ROUND(I221*H221,2)</f>
        <v>0</v>
      </c>
      <c r="K221" s="230" t="s">
        <v>184</v>
      </c>
      <c r="L221" s="45"/>
      <c r="M221" s="235" t="s">
        <v>1</v>
      </c>
      <c r="N221" s="236" t="s">
        <v>41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185</v>
      </c>
      <c r="AT221" s="239" t="s">
        <v>180</v>
      </c>
      <c r="AU221" s="239" t="s">
        <v>85</v>
      </c>
      <c r="AY221" s="18" t="s">
        <v>178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83</v>
      </c>
      <c r="BK221" s="240">
        <f>ROUND(I221*H221,2)</f>
        <v>0</v>
      </c>
      <c r="BL221" s="18" t="s">
        <v>185</v>
      </c>
      <c r="BM221" s="239" t="s">
        <v>984</v>
      </c>
    </row>
    <row r="222" s="2" customFormat="1">
      <c r="A222" s="39"/>
      <c r="B222" s="40"/>
      <c r="C222" s="41"/>
      <c r="D222" s="241" t="s">
        <v>187</v>
      </c>
      <c r="E222" s="41"/>
      <c r="F222" s="242" t="s">
        <v>262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187</v>
      </c>
      <c r="AU222" s="18" t="s">
        <v>85</v>
      </c>
    </row>
    <row r="223" s="13" customFormat="1">
      <c r="A223" s="13"/>
      <c r="B223" s="246"/>
      <c r="C223" s="247"/>
      <c r="D223" s="241" t="s">
        <v>189</v>
      </c>
      <c r="E223" s="248" t="s">
        <v>1</v>
      </c>
      <c r="F223" s="249" t="s">
        <v>965</v>
      </c>
      <c r="G223" s="247"/>
      <c r="H223" s="248" t="s">
        <v>1</v>
      </c>
      <c r="I223" s="250"/>
      <c r="J223" s="247"/>
      <c r="K223" s="247"/>
      <c r="L223" s="251"/>
      <c r="M223" s="252"/>
      <c r="N223" s="253"/>
      <c r="O223" s="253"/>
      <c r="P223" s="253"/>
      <c r="Q223" s="253"/>
      <c r="R223" s="253"/>
      <c r="S223" s="253"/>
      <c r="T223" s="25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5" t="s">
        <v>189</v>
      </c>
      <c r="AU223" s="255" t="s">
        <v>85</v>
      </c>
      <c r="AV223" s="13" t="s">
        <v>83</v>
      </c>
      <c r="AW223" s="13" t="s">
        <v>33</v>
      </c>
      <c r="AX223" s="13" t="s">
        <v>76</v>
      </c>
      <c r="AY223" s="255" t="s">
        <v>178</v>
      </c>
    </row>
    <row r="224" s="13" customFormat="1">
      <c r="A224" s="13"/>
      <c r="B224" s="246"/>
      <c r="C224" s="247"/>
      <c r="D224" s="241" t="s">
        <v>189</v>
      </c>
      <c r="E224" s="248" t="s">
        <v>1</v>
      </c>
      <c r="F224" s="249" t="s">
        <v>263</v>
      </c>
      <c r="G224" s="247"/>
      <c r="H224" s="248" t="s">
        <v>1</v>
      </c>
      <c r="I224" s="250"/>
      <c r="J224" s="247"/>
      <c r="K224" s="247"/>
      <c r="L224" s="251"/>
      <c r="M224" s="252"/>
      <c r="N224" s="253"/>
      <c r="O224" s="253"/>
      <c r="P224" s="253"/>
      <c r="Q224" s="253"/>
      <c r="R224" s="253"/>
      <c r="S224" s="253"/>
      <c r="T224" s="25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5" t="s">
        <v>189</v>
      </c>
      <c r="AU224" s="255" t="s">
        <v>85</v>
      </c>
      <c r="AV224" s="13" t="s">
        <v>83</v>
      </c>
      <c r="AW224" s="13" t="s">
        <v>33</v>
      </c>
      <c r="AX224" s="13" t="s">
        <v>76</v>
      </c>
      <c r="AY224" s="255" t="s">
        <v>178</v>
      </c>
    </row>
    <row r="225" s="14" customFormat="1">
      <c r="A225" s="14"/>
      <c r="B225" s="256"/>
      <c r="C225" s="257"/>
      <c r="D225" s="241" t="s">
        <v>189</v>
      </c>
      <c r="E225" s="258" t="s">
        <v>1</v>
      </c>
      <c r="F225" s="259" t="s">
        <v>985</v>
      </c>
      <c r="G225" s="257"/>
      <c r="H225" s="260">
        <v>73.736000000000004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6" t="s">
        <v>189</v>
      </c>
      <c r="AU225" s="266" t="s">
        <v>85</v>
      </c>
      <c r="AV225" s="14" t="s">
        <v>85</v>
      </c>
      <c r="AW225" s="14" t="s">
        <v>33</v>
      </c>
      <c r="AX225" s="14" t="s">
        <v>76</v>
      </c>
      <c r="AY225" s="266" t="s">
        <v>178</v>
      </c>
    </row>
    <row r="226" s="15" customFormat="1">
      <c r="A226" s="15"/>
      <c r="B226" s="267"/>
      <c r="C226" s="268"/>
      <c r="D226" s="241" t="s">
        <v>189</v>
      </c>
      <c r="E226" s="269" t="s">
        <v>1</v>
      </c>
      <c r="F226" s="270" t="s">
        <v>193</v>
      </c>
      <c r="G226" s="268"/>
      <c r="H226" s="271">
        <v>73.736000000000004</v>
      </c>
      <c r="I226" s="272"/>
      <c r="J226" s="268"/>
      <c r="K226" s="268"/>
      <c r="L226" s="273"/>
      <c r="M226" s="274"/>
      <c r="N226" s="275"/>
      <c r="O226" s="275"/>
      <c r="P226" s="275"/>
      <c r="Q226" s="275"/>
      <c r="R226" s="275"/>
      <c r="S226" s="275"/>
      <c r="T226" s="276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7" t="s">
        <v>189</v>
      </c>
      <c r="AU226" s="277" t="s">
        <v>85</v>
      </c>
      <c r="AV226" s="15" t="s">
        <v>185</v>
      </c>
      <c r="AW226" s="15" t="s">
        <v>33</v>
      </c>
      <c r="AX226" s="15" t="s">
        <v>83</v>
      </c>
      <c r="AY226" s="277" t="s">
        <v>178</v>
      </c>
    </row>
    <row r="227" s="2" customFormat="1">
      <c r="A227" s="39"/>
      <c r="B227" s="40"/>
      <c r="C227" s="228" t="s">
        <v>292</v>
      </c>
      <c r="D227" s="228" t="s">
        <v>180</v>
      </c>
      <c r="E227" s="229" t="s">
        <v>620</v>
      </c>
      <c r="F227" s="230" t="s">
        <v>621</v>
      </c>
      <c r="G227" s="231" t="s">
        <v>268</v>
      </c>
      <c r="H227" s="232">
        <v>4355.3400000000001</v>
      </c>
      <c r="I227" s="233"/>
      <c r="J227" s="234">
        <f>ROUND(I227*H227,2)</f>
        <v>0</v>
      </c>
      <c r="K227" s="230" t="s">
        <v>184</v>
      </c>
      <c r="L227" s="45"/>
      <c r="M227" s="235" t="s">
        <v>1</v>
      </c>
      <c r="N227" s="236" t="s">
        <v>41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185</v>
      </c>
      <c r="AT227" s="239" t="s">
        <v>180</v>
      </c>
      <c r="AU227" s="239" t="s">
        <v>85</v>
      </c>
      <c r="AY227" s="18" t="s">
        <v>178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83</v>
      </c>
      <c r="BK227" s="240">
        <f>ROUND(I227*H227,2)</f>
        <v>0</v>
      </c>
      <c r="BL227" s="18" t="s">
        <v>185</v>
      </c>
      <c r="BM227" s="239" t="s">
        <v>986</v>
      </c>
    </row>
    <row r="228" s="2" customFormat="1">
      <c r="A228" s="39"/>
      <c r="B228" s="40"/>
      <c r="C228" s="41"/>
      <c r="D228" s="241" t="s">
        <v>187</v>
      </c>
      <c r="E228" s="41"/>
      <c r="F228" s="242" t="s">
        <v>623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187</v>
      </c>
      <c r="AU228" s="18" t="s">
        <v>85</v>
      </c>
    </row>
    <row r="229" s="13" customFormat="1">
      <c r="A229" s="13"/>
      <c r="B229" s="246"/>
      <c r="C229" s="247"/>
      <c r="D229" s="241" t="s">
        <v>189</v>
      </c>
      <c r="E229" s="248" t="s">
        <v>1</v>
      </c>
      <c r="F229" s="249" t="s">
        <v>987</v>
      </c>
      <c r="G229" s="247"/>
      <c r="H229" s="248" t="s">
        <v>1</v>
      </c>
      <c r="I229" s="250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5" t="s">
        <v>189</v>
      </c>
      <c r="AU229" s="255" t="s">
        <v>85</v>
      </c>
      <c r="AV229" s="13" t="s">
        <v>83</v>
      </c>
      <c r="AW229" s="13" t="s">
        <v>33</v>
      </c>
      <c r="AX229" s="13" t="s">
        <v>76</v>
      </c>
      <c r="AY229" s="255" t="s">
        <v>178</v>
      </c>
    </row>
    <row r="230" s="13" customFormat="1">
      <c r="A230" s="13"/>
      <c r="B230" s="246"/>
      <c r="C230" s="247"/>
      <c r="D230" s="241" t="s">
        <v>189</v>
      </c>
      <c r="E230" s="248" t="s">
        <v>1</v>
      </c>
      <c r="F230" s="249" t="s">
        <v>625</v>
      </c>
      <c r="G230" s="247"/>
      <c r="H230" s="248" t="s">
        <v>1</v>
      </c>
      <c r="I230" s="250"/>
      <c r="J230" s="247"/>
      <c r="K230" s="247"/>
      <c r="L230" s="251"/>
      <c r="M230" s="252"/>
      <c r="N230" s="253"/>
      <c r="O230" s="253"/>
      <c r="P230" s="253"/>
      <c r="Q230" s="253"/>
      <c r="R230" s="253"/>
      <c r="S230" s="253"/>
      <c r="T230" s="25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5" t="s">
        <v>189</v>
      </c>
      <c r="AU230" s="255" t="s">
        <v>85</v>
      </c>
      <c r="AV230" s="13" t="s">
        <v>83</v>
      </c>
      <c r="AW230" s="13" t="s">
        <v>33</v>
      </c>
      <c r="AX230" s="13" t="s">
        <v>76</v>
      </c>
      <c r="AY230" s="255" t="s">
        <v>178</v>
      </c>
    </row>
    <row r="231" s="14" customFormat="1">
      <c r="A231" s="14"/>
      <c r="B231" s="256"/>
      <c r="C231" s="257"/>
      <c r="D231" s="241" t="s">
        <v>189</v>
      </c>
      <c r="E231" s="258" t="s">
        <v>1</v>
      </c>
      <c r="F231" s="259" t="s">
        <v>988</v>
      </c>
      <c r="G231" s="257"/>
      <c r="H231" s="260">
        <v>4355.3400000000001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6" t="s">
        <v>189</v>
      </c>
      <c r="AU231" s="266" t="s">
        <v>85</v>
      </c>
      <c r="AV231" s="14" t="s">
        <v>85</v>
      </c>
      <c r="AW231" s="14" t="s">
        <v>33</v>
      </c>
      <c r="AX231" s="14" t="s">
        <v>76</v>
      </c>
      <c r="AY231" s="266" t="s">
        <v>178</v>
      </c>
    </row>
    <row r="232" s="15" customFormat="1">
      <c r="A232" s="15"/>
      <c r="B232" s="267"/>
      <c r="C232" s="268"/>
      <c r="D232" s="241" t="s">
        <v>189</v>
      </c>
      <c r="E232" s="269" t="s">
        <v>1</v>
      </c>
      <c r="F232" s="270" t="s">
        <v>193</v>
      </c>
      <c r="G232" s="268"/>
      <c r="H232" s="271">
        <v>4355.3400000000001</v>
      </c>
      <c r="I232" s="272"/>
      <c r="J232" s="268"/>
      <c r="K232" s="268"/>
      <c r="L232" s="273"/>
      <c r="M232" s="274"/>
      <c r="N232" s="275"/>
      <c r="O232" s="275"/>
      <c r="P232" s="275"/>
      <c r="Q232" s="275"/>
      <c r="R232" s="275"/>
      <c r="S232" s="275"/>
      <c r="T232" s="276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7" t="s">
        <v>189</v>
      </c>
      <c r="AU232" s="277" t="s">
        <v>85</v>
      </c>
      <c r="AV232" s="15" t="s">
        <v>185</v>
      </c>
      <c r="AW232" s="15" t="s">
        <v>33</v>
      </c>
      <c r="AX232" s="15" t="s">
        <v>83</v>
      </c>
      <c r="AY232" s="277" t="s">
        <v>178</v>
      </c>
    </row>
    <row r="233" s="2" customFormat="1" ht="14.4" customHeight="1">
      <c r="A233" s="39"/>
      <c r="B233" s="40"/>
      <c r="C233" s="278" t="s">
        <v>8</v>
      </c>
      <c r="D233" s="278" t="s">
        <v>386</v>
      </c>
      <c r="E233" s="279" t="s">
        <v>627</v>
      </c>
      <c r="F233" s="280" t="s">
        <v>628</v>
      </c>
      <c r="G233" s="281" t="s">
        <v>629</v>
      </c>
      <c r="H233" s="282">
        <v>134.58000000000001</v>
      </c>
      <c r="I233" s="283"/>
      <c r="J233" s="284">
        <f>ROUND(I233*H233,2)</f>
        <v>0</v>
      </c>
      <c r="K233" s="280" t="s">
        <v>184</v>
      </c>
      <c r="L233" s="285"/>
      <c r="M233" s="286" t="s">
        <v>1</v>
      </c>
      <c r="N233" s="287" t="s">
        <v>41</v>
      </c>
      <c r="O233" s="92"/>
      <c r="P233" s="237">
        <f>O233*H233</f>
        <v>0</v>
      </c>
      <c r="Q233" s="237">
        <v>0.001</v>
      </c>
      <c r="R233" s="237">
        <f>Q233*H233</f>
        <v>0.13458000000000001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244</v>
      </c>
      <c r="AT233" s="239" t="s">
        <v>386</v>
      </c>
      <c r="AU233" s="239" t="s">
        <v>85</v>
      </c>
      <c r="AY233" s="18" t="s">
        <v>178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83</v>
      </c>
      <c r="BK233" s="240">
        <f>ROUND(I233*H233,2)</f>
        <v>0</v>
      </c>
      <c r="BL233" s="18" t="s">
        <v>185</v>
      </c>
      <c r="BM233" s="239" t="s">
        <v>989</v>
      </c>
    </row>
    <row r="234" s="2" customFormat="1">
      <c r="A234" s="39"/>
      <c r="B234" s="40"/>
      <c r="C234" s="41"/>
      <c r="D234" s="241" t="s">
        <v>187</v>
      </c>
      <c r="E234" s="41"/>
      <c r="F234" s="242" t="s">
        <v>628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187</v>
      </c>
      <c r="AU234" s="18" t="s">
        <v>85</v>
      </c>
    </row>
    <row r="235" s="13" customFormat="1">
      <c r="A235" s="13"/>
      <c r="B235" s="246"/>
      <c r="C235" s="247"/>
      <c r="D235" s="241" t="s">
        <v>189</v>
      </c>
      <c r="E235" s="248" t="s">
        <v>1</v>
      </c>
      <c r="F235" s="249" t="s">
        <v>631</v>
      </c>
      <c r="G235" s="247"/>
      <c r="H235" s="248" t="s">
        <v>1</v>
      </c>
      <c r="I235" s="250"/>
      <c r="J235" s="247"/>
      <c r="K235" s="247"/>
      <c r="L235" s="251"/>
      <c r="M235" s="252"/>
      <c r="N235" s="253"/>
      <c r="O235" s="253"/>
      <c r="P235" s="253"/>
      <c r="Q235" s="253"/>
      <c r="R235" s="253"/>
      <c r="S235" s="253"/>
      <c r="T235" s="25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5" t="s">
        <v>189</v>
      </c>
      <c r="AU235" s="255" t="s">
        <v>85</v>
      </c>
      <c r="AV235" s="13" t="s">
        <v>83</v>
      </c>
      <c r="AW235" s="13" t="s">
        <v>33</v>
      </c>
      <c r="AX235" s="13" t="s">
        <v>76</v>
      </c>
      <c r="AY235" s="255" t="s">
        <v>178</v>
      </c>
    </row>
    <row r="236" s="14" customFormat="1">
      <c r="A236" s="14"/>
      <c r="B236" s="256"/>
      <c r="C236" s="257"/>
      <c r="D236" s="241" t="s">
        <v>189</v>
      </c>
      <c r="E236" s="258" t="s">
        <v>1</v>
      </c>
      <c r="F236" s="259" t="s">
        <v>990</v>
      </c>
      <c r="G236" s="257"/>
      <c r="H236" s="260">
        <v>134.58000000000001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6" t="s">
        <v>189</v>
      </c>
      <c r="AU236" s="266" t="s">
        <v>85</v>
      </c>
      <c r="AV236" s="14" t="s">
        <v>85</v>
      </c>
      <c r="AW236" s="14" t="s">
        <v>33</v>
      </c>
      <c r="AX236" s="14" t="s">
        <v>76</v>
      </c>
      <c r="AY236" s="266" t="s">
        <v>178</v>
      </c>
    </row>
    <row r="237" s="15" customFormat="1">
      <c r="A237" s="15"/>
      <c r="B237" s="267"/>
      <c r="C237" s="268"/>
      <c r="D237" s="241" t="s">
        <v>189</v>
      </c>
      <c r="E237" s="269" t="s">
        <v>1</v>
      </c>
      <c r="F237" s="270" t="s">
        <v>193</v>
      </c>
      <c r="G237" s="268"/>
      <c r="H237" s="271">
        <v>134.58000000000001</v>
      </c>
      <c r="I237" s="272"/>
      <c r="J237" s="268"/>
      <c r="K237" s="268"/>
      <c r="L237" s="273"/>
      <c r="M237" s="274"/>
      <c r="N237" s="275"/>
      <c r="O237" s="275"/>
      <c r="P237" s="275"/>
      <c r="Q237" s="275"/>
      <c r="R237" s="275"/>
      <c r="S237" s="275"/>
      <c r="T237" s="276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7" t="s">
        <v>189</v>
      </c>
      <c r="AU237" s="277" t="s">
        <v>85</v>
      </c>
      <c r="AV237" s="15" t="s">
        <v>185</v>
      </c>
      <c r="AW237" s="15" t="s">
        <v>33</v>
      </c>
      <c r="AX237" s="15" t="s">
        <v>83</v>
      </c>
      <c r="AY237" s="277" t="s">
        <v>178</v>
      </c>
    </row>
    <row r="238" s="2" customFormat="1">
      <c r="A238" s="39"/>
      <c r="B238" s="40"/>
      <c r="C238" s="228" t="s">
        <v>305</v>
      </c>
      <c r="D238" s="228" t="s">
        <v>180</v>
      </c>
      <c r="E238" s="229" t="s">
        <v>266</v>
      </c>
      <c r="F238" s="230" t="s">
        <v>267</v>
      </c>
      <c r="G238" s="231" t="s">
        <v>268</v>
      </c>
      <c r="H238" s="232">
        <v>9578.0120000000006</v>
      </c>
      <c r="I238" s="233"/>
      <c r="J238" s="234">
        <f>ROUND(I238*H238,2)</f>
        <v>0</v>
      </c>
      <c r="K238" s="230" t="s">
        <v>184</v>
      </c>
      <c r="L238" s="45"/>
      <c r="M238" s="235" t="s">
        <v>1</v>
      </c>
      <c r="N238" s="236" t="s">
        <v>41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185</v>
      </c>
      <c r="AT238" s="239" t="s">
        <v>180</v>
      </c>
      <c r="AU238" s="239" t="s">
        <v>85</v>
      </c>
      <c r="AY238" s="18" t="s">
        <v>178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83</v>
      </c>
      <c r="BK238" s="240">
        <f>ROUND(I238*H238,2)</f>
        <v>0</v>
      </c>
      <c r="BL238" s="18" t="s">
        <v>185</v>
      </c>
      <c r="BM238" s="239" t="s">
        <v>991</v>
      </c>
    </row>
    <row r="239" s="2" customFormat="1">
      <c r="A239" s="39"/>
      <c r="B239" s="40"/>
      <c r="C239" s="41"/>
      <c r="D239" s="241" t="s">
        <v>187</v>
      </c>
      <c r="E239" s="41"/>
      <c r="F239" s="242" t="s">
        <v>270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187</v>
      </c>
      <c r="AU239" s="18" t="s">
        <v>85</v>
      </c>
    </row>
    <row r="240" s="13" customFormat="1">
      <c r="A240" s="13"/>
      <c r="B240" s="246"/>
      <c r="C240" s="247"/>
      <c r="D240" s="241" t="s">
        <v>189</v>
      </c>
      <c r="E240" s="248" t="s">
        <v>1</v>
      </c>
      <c r="F240" s="249" t="s">
        <v>992</v>
      </c>
      <c r="G240" s="247"/>
      <c r="H240" s="248" t="s">
        <v>1</v>
      </c>
      <c r="I240" s="250"/>
      <c r="J240" s="247"/>
      <c r="K240" s="247"/>
      <c r="L240" s="251"/>
      <c r="M240" s="252"/>
      <c r="N240" s="253"/>
      <c r="O240" s="253"/>
      <c r="P240" s="253"/>
      <c r="Q240" s="253"/>
      <c r="R240" s="253"/>
      <c r="S240" s="253"/>
      <c r="T240" s="25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5" t="s">
        <v>189</v>
      </c>
      <c r="AU240" s="255" t="s">
        <v>85</v>
      </c>
      <c r="AV240" s="13" t="s">
        <v>83</v>
      </c>
      <c r="AW240" s="13" t="s">
        <v>33</v>
      </c>
      <c r="AX240" s="13" t="s">
        <v>76</v>
      </c>
      <c r="AY240" s="255" t="s">
        <v>178</v>
      </c>
    </row>
    <row r="241" s="13" customFormat="1">
      <c r="A241" s="13"/>
      <c r="B241" s="246"/>
      <c r="C241" s="247"/>
      <c r="D241" s="241" t="s">
        <v>189</v>
      </c>
      <c r="E241" s="248" t="s">
        <v>1</v>
      </c>
      <c r="F241" s="249" t="s">
        <v>271</v>
      </c>
      <c r="G241" s="247"/>
      <c r="H241" s="248" t="s">
        <v>1</v>
      </c>
      <c r="I241" s="250"/>
      <c r="J241" s="247"/>
      <c r="K241" s="247"/>
      <c r="L241" s="251"/>
      <c r="M241" s="252"/>
      <c r="N241" s="253"/>
      <c r="O241" s="253"/>
      <c r="P241" s="253"/>
      <c r="Q241" s="253"/>
      <c r="R241" s="253"/>
      <c r="S241" s="253"/>
      <c r="T241" s="25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5" t="s">
        <v>189</v>
      </c>
      <c r="AU241" s="255" t="s">
        <v>85</v>
      </c>
      <c r="AV241" s="13" t="s">
        <v>83</v>
      </c>
      <c r="AW241" s="13" t="s">
        <v>33</v>
      </c>
      <c r="AX241" s="13" t="s">
        <v>76</v>
      </c>
      <c r="AY241" s="255" t="s">
        <v>178</v>
      </c>
    </row>
    <row r="242" s="14" customFormat="1">
      <c r="A242" s="14"/>
      <c r="B242" s="256"/>
      <c r="C242" s="257"/>
      <c r="D242" s="241" t="s">
        <v>189</v>
      </c>
      <c r="E242" s="258" t="s">
        <v>1</v>
      </c>
      <c r="F242" s="259" t="s">
        <v>993</v>
      </c>
      <c r="G242" s="257"/>
      <c r="H242" s="260">
        <v>9515.6200000000008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6" t="s">
        <v>189</v>
      </c>
      <c r="AU242" s="266" t="s">
        <v>85</v>
      </c>
      <c r="AV242" s="14" t="s">
        <v>85</v>
      </c>
      <c r="AW242" s="14" t="s">
        <v>33</v>
      </c>
      <c r="AX242" s="14" t="s">
        <v>76</v>
      </c>
      <c r="AY242" s="266" t="s">
        <v>178</v>
      </c>
    </row>
    <row r="243" s="13" customFormat="1">
      <c r="A243" s="13"/>
      <c r="B243" s="246"/>
      <c r="C243" s="247"/>
      <c r="D243" s="241" t="s">
        <v>189</v>
      </c>
      <c r="E243" s="248" t="s">
        <v>1</v>
      </c>
      <c r="F243" s="249" t="s">
        <v>941</v>
      </c>
      <c r="G243" s="247"/>
      <c r="H243" s="248" t="s">
        <v>1</v>
      </c>
      <c r="I243" s="250"/>
      <c r="J243" s="247"/>
      <c r="K243" s="247"/>
      <c r="L243" s="251"/>
      <c r="M243" s="252"/>
      <c r="N243" s="253"/>
      <c r="O243" s="253"/>
      <c r="P243" s="253"/>
      <c r="Q243" s="253"/>
      <c r="R243" s="253"/>
      <c r="S243" s="253"/>
      <c r="T243" s="25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5" t="s">
        <v>189</v>
      </c>
      <c r="AU243" s="255" t="s">
        <v>85</v>
      </c>
      <c r="AV243" s="13" t="s">
        <v>83</v>
      </c>
      <c r="AW243" s="13" t="s">
        <v>33</v>
      </c>
      <c r="AX243" s="13" t="s">
        <v>76</v>
      </c>
      <c r="AY243" s="255" t="s">
        <v>178</v>
      </c>
    </row>
    <row r="244" s="14" customFormat="1">
      <c r="A244" s="14"/>
      <c r="B244" s="256"/>
      <c r="C244" s="257"/>
      <c r="D244" s="241" t="s">
        <v>189</v>
      </c>
      <c r="E244" s="258" t="s">
        <v>1</v>
      </c>
      <c r="F244" s="259" t="s">
        <v>994</v>
      </c>
      <c r="G244" s="257"/>
      <c r="H244" s="260">
        <v>62.392000000000003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6" t="s">
        <v>189</v>
      </c>
      <c r="AU244" s="266" t="s">
        <v>85</v>
      </c>
      <c r="AV244" s="14" t="s">
        <v>85</v>
      </c>
      <c r="AW244" s="14" t="s">
        <v>33</v>
      </c>
      <c r="AX244" s="14" t="s">
        <v>76</v>
      </c>
      <c r="AY244" s="266" t="s">
        <v>178</v>
      </c>
    </row>
    <row r="245" s="15" customFormat="1">
      <c r="A245" s="15"/>
      <c r="B245" s="267"/>
      <c r="C245" s="268"/>
      <c r="D245" s="241" t="s">
        <v>189</v>
      </c>
      <c r="E245" s="269" t="s">
        <v>1</v>
      </c>
      <c r="F245" s="270" t="s">
        <v>193</v>
      </c>
      <c r="G245" s="268"/>
      <c r="H245" s="271">
        <v>9578.0120000000006</v>
      </c>
      <c r="I245" s="272"/>
      <c r="J245" s="268"/>
      <c r="K245" s="268"/>
      <c r="L245" s="273"/>
      <c r="M245" s="274"/>
      <c r="N245" s="275"/>
      <c r="O245" s="275"/>
      <c r="P245" s="275"/>
      <c r="Q245" s="275"/>
      <c r="R245" s="275"/>
      <c r="S245" s="275"/>
      <c r="T245" s="276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7" t="s">
        <v>189</v>
      </c>
      <c r="AU245" s="277" t="s">
        <v>85</v>
      </c>
      <c r="AV245" s="15" t="s">
        <v>185</v>
      </c>
      <c r="AW245" s="15" t="s">
        <v>33</v>
      </c>
      <c r="AX245" s="15" t="s">
        <v>83</v>
      </c>
      <c r="AY245" s="277" t="s">
        <v>178</v>
      </c>
    </row>
    <row r="246" s="2" customFormat="1">
      <c r="A246" s="39"/>
      <c r="B246" s="40"/>
      <c r="C246" s="228" t="s">
        <v>311</v>
      </c>
      <c r="D246" s="228" t="s">
        <v>180</v>
      </c>
      <c r="E246" s="229" t="s">
        <v>276</v>
      </c>
      <c r="F246" s="230" t="s">
        <v>277</v>
      </c>
      <c r="G246" s="231" t="s">
        <v>268</v>
      </c>
      <c r="H246" s="232">
        <v>4390.6499999999996</v>
      </c>
      <c r="I246" s="233"/>
      <c r="J246" s="234">
        <f>ROUND(I246*H246,2)</f>
        <v>0</v>
      </c>
      <c r="K246" s="230" t="s">
        <v>184</v>
      </c>
      <c r="L246" s="45"/>
      <c r="M246" s="235" t="s">
        <v>1</v>
      </c>
      <c r="N246" s="236" t="s">
        <v>41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185</v>
      </c>
      <c r="AT246" s="239" t="s">
        <v>180</v>
      </c>
      <c r="AU246" s="239" t="s">
        <v>85</v>
      </c>
      <c r="AY246" s="18" t="s">
        <v>178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83</v>
      </c>
      <c r="BK246" s="240">
        <f>ROUND(I246*H246,2)</f>
        <v>0</v>
      </c>
      <c r="BL246" s="18" t="s">
        <v>185</v>
      </c>
      <c r="BM246" s="239" t="s">
        <v>995</v>
      </c>
    </row>
    <row r="247" s="2" customFormat="1">
      <c r="A247" s="39"/>
      <c r="B247" s="40"/>
      <c r="C247" s="41"/>
      <c r="D247" s="241" t="s">
        <v>187</v>
      </c>
      <c r="E247" s="41"/>
      <c r="F247" s="242" t="s">
        <v>279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187</v>
      </c>
      <c r="AU247" s="18" t="s">
        <v>85</v>
      </c>
    </row>
    <row r="248" s="13" customFormat="1">
      <c r="A248" s="13"/>
      <c r="B248" s="246"/>
      <c r="C248" s="247"/>
      <c r="D248" s="241" t="s">
        <v>189</v>
      </c>
      <c r="E248" s="248" t="s">
        <v>1</v>
      </c>
      <c r="F248" s="249" t="s">
        <v>951</v>
      </c>
      <c r="G248" s="247"/>
      <c r="H248" s="248" t="s">
        <v>1</v>
      </c>
      <c r="I248" s="250"/>
      <c r="J248" s="247"/>
      <c r="K248" s="247"/>
      <c r="L248" s="251"/>
      <c r="M248" s="252"/>
      <c r="N248" s="253"/>
      <c r="O248" s="253"/>
      <c r="P248" s="253"/>
      <c r="Q248" s="253"/>
      <c r="R248" s="253"/>
      <c r="S248" s="253"/>
      <c r="T248" s="25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5" t="s">
        <v>189</v>
      </c>
      <c r="AU248" s="255" t="s">
        <v>85</v>
      </c>
      <c r="AV248" s="13" t="s">
        <v>83</v>
      </c>
      <c r="AW248" s="13" t="s">
        <v>33</v>
      </c>
      <c r="AX248" s="13" t="s">
        <v>76</v>
      </c>
      <c r="AY248" s="255" t="s">
        <v>178</v>
      </c>
    </row>
    <row r="249" s="13" customFormat="1">
      <c r="A249" s="13"/>
      <c r="B249" s="246"/>
      <c r="C249" s="247"/>
      <c r="D249" s="241" t="s">
        <v>189</v>
      </c>
      <c r="E249" s="248" t="s">
        <v>1</v>
      </c>
      <c r="F249" s="249" t="s">
        <v>638</v>
      </c>
      <c r="G249" s="247"/>
      <c r="H249" s="248" t="s">
        <v>1</v>
      </c>
      <c r="I249" s="250"/>
      <c r="J249" s="247"/>
      <c r="K249" s="247"/>
      <c r="L249" s="251"/>
      <c r="M249" s="252"/>
      <c r="N249" s="253"/>
      <c r="O249" s="253"/>
      <c r="P249" s="253"/>
      <c r="Q249" s="253"/>
      <c r="R249" s="253"/>
      <c r="S249" s="253"/>
      <c r="T249" s="25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5" t="s">
        <v>189</v>
      </c>
      <c r="AU249" s="255" t="s">
        <v>85</v>
      </c>
      <c r="AV249" s="13" t="s">
        <v>83</v>
      </c>
      <c r="AW249" s="13" t="s">
        <v>33</v>
      </c>
      <c r="AX249" s="13" t="s">
        <v>76</v>
      </c>
      <c r="AY249" s="255" t="s">
        <v>178</v>
      </c>
    </row>
    <row r="250" s="14" customFormat="1">
      <c r="A250" s="14"/>
      <c r="B250" s="256"/>
      <c r="C250" s="257"/>
      <c r="D250" s="241" t="s">
        <v>189</v>
      </c>
      <c r="E250" s="258" t="s">
        <v>1</v>
      </c>
      <c r="F250" s="259" t="s">
        <v>988</v>
      </c>
      <c r="G250" s="257"/>
      <c r="H250" s="260">
        <v>4355.3400000000001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6" t="s">
        <v>189</v>
      </c>
      <c r="AU250" s="266" t="s">
        <v>85</v>
      </c>
      <c r="AV250" s="14" t="s">
        <v>85</v>
      </c>
      <c r="AW250" s="14" t="s">
        <v>33</v>
      </c>
      <c r="AX250" s="14" t="s">
        <v>76</v>
      </c>
      <c r="AY250" s="266" t="s">
        <v>178</v>
      </c>
    </row>
    <row r="251" s="13" customFormat="1">
      <c r="A251" s="13"/>
      <c r="B251" s="246"/>
      <c r="C251" s="247"/>
      <c r="D251" s="241" t="s">
        <v>189</v>
      </c>
      <c r="E251" s="248" t="s">
        <v>1</v>
      </c>
      <c r="F251" s="249" t="s">
        <v>639</v>
      </c>
      <c r="G251" s="247"/>
      <c r="H251" s="248" t="s">
        <v>1</v>
      </c>
      <c r="I251" s="250"/>
      <c r="J251" s="247"/>
      <c r="K251" s="247"/>
      <c r="L251" s="251"/>
      <c r="M251" s="252"/>
      <c r="N251" s="253"/>
      <c r="O251" s="253"/>
      <c r="P251" s="253"/>
      <c r="Q251" s="253"/>
      <c r="R251" s="253"/>
      <c r="S251" s="253"/>
      <c r="T251" s="25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5" t="s">
        <v>189</v>
      </c>
      <c r="AU251" s="255" t="s">
        <v>85</v>
      </c>
      <c r="AV251" s="13" t="s">
        <v>83</v>
      </c>
      <c r="AW251" s="13" t="s">
        <v>33</v>
      </c>
      <c r="AX251" s="13" t="s">
        <v>76</v>
      </c>
      <c r="AY251" s="255" t="s">
        <v>178</v>
      </c>
    </row>
    <row r="252" s="14" customFormat="1">
      <c r="A252" s="14"/>
      <c r="B252" s="256"/>
      <c r="C252" s="257"/>
      <c r="D252" s="241" t="s">
        <v>189</v>
      </c>
      <c r="E252" s="258" t="s">
        <v>1</v>
      </c>
      <c r="F252" s="259" t="s">
        <v>996</v>
      </c>
      <c r="G252" s="257"/>
      <c r="H252" s="260">
        <v>10.67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6" t="s">
        <v>189</v>
      </c>
      <c r="AU252" s="266" t="s">
        <v>85</v>
      </c>
      <c r="AV252" s="14" t="s">
        <v>85</v>
      </c>
      <c r="AW252" s="14" t="s">
        <v>33</v>
      </c>
      <c r="AX252" s="14" t="s">
        <v>76</v>
      </c>
      <c r="AY252" s="266" t="s">
        <v>178</v>
      </c>
    </row>
    <row r="253" s="14" customFormat="1">
      <c r="A253" s="14"/>
      <c r="B253" s="256"/>
      <c r="C253" s="257"/>
      <c r="D253" s="241" t="s">
        <v>189</v>
      </c>
      <c r="E253" s="258" t="s">
        <v>1</v>
      </c>
      <c r="F253" s="259" t="s">
        <v>997</v>
      </c>
      <c r="G253" s="257"/>
      <c r="H253" s="260">
        <v>11.77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6" t="s">
        <v>189</v>
      </c>
      <c r="AU253" s="266" t="s">
        <v>85</v>
      </c>
      <c r="AV253" s="14" t="s">
        <v>85</v>
      </c>
      <c r="AW253" s="14" t="s">
        <v>33</v>
      </c>
      <c r="AX253" s="14" t="s">
        <v>76</v>
      </c>
      <c r="AY253" s="266" t="s">
        <v>178</v>
      </c>
    </row>
    <row r="254" s="14" customFormat="1">
      <c r="A254" s="14"/>
      <c r="B254" s="256"/>
      <c r="C254" s="257"/>
      <c r="D254" s="241" t="s">
        <v>189</v>
      </c>
      <c r="E254" s="258" t="s">
        <v>1</v>
      </c>
      <c r="F254" s="259" t="s">
        <v>998</v>
      </c>
      <c r="G254" s="257"/>
      <c r="H254" s="260">
        <v>12.869999999999999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6" t="s">
        <v>189</v>
      </c>
      <c r="AU254" s="266" t="s">
        <v>85</v>
      </c>
      <c r="AV254" s="14" t="s">
        <v>85</v>
      </c>
      <c r="AW254" s="14" t="s">
        <v>33</v>
      </c>
      <c r="AX254" s="14" t="s">
        <v>76</v>
      </c>
      <c r="AY254" s="266" t="s">
        <v>178</v>
      </c>
    </row>
    <row r="255" s="15" customFormat="1">
      <c r="A255" s="15"/>
      <c r="B255" s="267"/>
      <c r="C255" s="268"/>
      <c r="D255" s="241" t="s">
        <v>189</v>
      </c>
      <c r="E255" s="269" t="s">
        <v>1</v>
      </c>
      <c r="F255" s="270" t="s">
        <v>193</v>
      </c>
      <c r="G255" s="268"/>
      <c r="H255" s="271">
        <v>4390.6500000000005</v>
      </c>
      <c r="I255" s="272"/>
      <c r="J255" s="268"/>
      <c r="K255" s="268"/>
      <c r="L255" s="273"/>
      <c r="M255" s="274"/>
      <c r="N255" s="275"/>
      <c r="O255" s="275"/>
      <c r="P255" s="275"/>
      <c r="Q255" s="275"/>
      <c r="R255" s="275"/>
      <c r="S255" s="275"/>
      <c r="T255" s="276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7" t="s">
        <v>189</v>
      </c>
      <c r="AU255" s="277" t="s">
        <v>85</v>
      </c>
      <c r="AV255" s="15" t="s">
        <v>185</v>
      </c>
      <c r="AW255" s="15" t="s">
        <v>33</v>
      </c>
      <c r="AX255" s="15" t="s">
        <v>83</v>
      </c>
      <c r="AY255" s="277" t="s">
        <v>178</v>
      </c>
    </row>
    <row r="256" s="2" customFormat="1">
      <c r="A256" s="39"/>
      <c r="B256" s="40"/>
      <c r="C256" s="228" t="s">
        <v>318</v>
      </c>
      <c r="D256" s="228" t="s">
        <v>180</v>
      </c>
      <c r="E256" s="229" t="s">
        <v>645</v>
      </c>
      <c r="F256" s="230" t="s">
        <v>646</v>
      </c>
      <c r="G256" s="231" t="s">
        <v>268</v>
      </c>
      <c r="H256" s="232">
        <v>4355.3400000000001</v>
      </c>
      <c r="I256" s="233"/>
      <c r="J256" s="234">
        <f>ROUND(I256*H256,2)</f>
        <v>0</v>
      </c>
      <c r="K256" s="230" t="s">
        <v>184</v>
      </c>
      <c r="L256" s="45"/>
      <c r="M256" s="235" t="s">
        <v>1</v>
      </c>
      <c r="N256" s="236" t="s">
        <v>41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185</v>
      </c>
      <c r="AT256" s="239" t="s">
        <v>180</v>
      </c>
      <c r="AU256" s="239" t="s">
        <v>85</v>
      </c>
      <c r="AY256" s="18" t="s">
        <v>178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83</v>
      </c>
      <c r="BK256" s="240">
        <f>ROUND(I256*H256,2)</f>
        <v>0</v>
      </c>
      <c r="BL256" s="18" t="s">
        <v>185</v>
      </c>
      <c r="BM256" s="239" t="s">
        <v>999</v>
      </c>
    </row>
    <row r="257" s="2" customFormat="1">
      <c r="A257" s="39"/>
      <c r="B257" s="40"/>
      <c r="C257" s="41"/>
      <c r="D257" s="241" t="s">
        <v>187</v>
      </c>
      <c r="E257" s="41"/>
      <c r="F257" s="242" t="s">
        <v>648</v>
      </c>
      <c r="G257" s="41"/>
      <c r="H257" s="41"/>
      <c r="I257" s="243"/>
      <c r="J257" s="41"/>
      <c r="K257" s="41"/>
      <c r="L257" s="45"/>
      <c r="M257" s="244"/>
      <c r="N257" s="245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187</v>
      </c>
      <c r="AU257" s="18" t="s">
        <v>85</v>
      </c>
    </row>
    <row r="258" s="13" customFormat="1">
      <c r="A258" s="13"/>
      <c r="B258" s="246"/>
      <c r="C258" s="247"/>
      <c r="D258" s="241" t="s">
        <v>189</v>
      </c>
      <c r="E258" s="248" t="s">
        <v>1</v>
      </c>
      <c r="F258" s="249" t="s">
        <v>951</v>
      </c>
      <c r="G258" s="247"/>
      <c r="H258" s="248" t="s">
        <v>1</v>
      </c>
      <c r="I258" s="250"/>
      <c r="J258" s="247"/>
      <c r="K258" s="247"/>
      <c r="L258" s="251"/>
      <c r="M258" s="252"/>
      <c r="N258" s="253"/>
      <c r="O258" s="253"/>
      <c r="P258" s="253"/>
      <c r="Q258" s="253"/>
      <c r="R258" s="253"/>
      <c r="S258" s="253"/>
      <c r="T258" s="25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5" t="s">
        <v>189</v>
      </c>
      <c r="AU258" s="255" t="s">
        <v>85</v>
      </c>
      <c r="AV258" s="13" t="s">
        <v>83</v>
      </c>
      <c r="AW258" s="13" t="s">
        <v>33</v>
      </c>
      <c r="AX258" s="13" t="s">
        <v>76</v>
      </c>
      <c r="AY258" s="255" t="s">
        <v>178</v>
      </c>
    </row>
    <row r="259" s="13" customFormat="1">
      <c r="A259" s="13"/>
      <c r="B259" s="246"/>
      <c r="C259" s="247"/>
      <c r="D259" s="241" t="s">
        <v>189</v>
      </c>
      <c r="E259" s="248" t="s">
        <v>1</v>
      </c>
      <c r="F259" s="249" t="s">
        <v>649</v>
      </c>
      <c r="G259" s="247"/>
      <c r="H259" s="248" t="s">
        <v>1</v>
      </c>
      <c r="I259" s="250"/>
      <c r="J259" s="247"/>
      <c r="K259" s="247"/>
      <c r="L259" s="251"/>
      <c r="M259" s="252"/>
      <c r="N259" s="253"/>
      <c r="O259" s="253"/>
      <c r="P259" s="253"/>
      <c r="Q259" s="253"/>
      <c r="R259" s="253"/>
      <c r="S259" s="253"/>
      <c r="T259" s="25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5" t="s">
        <v>189</v>
      </c>
      <c r="AU259" s="255" t="s">
        <v>85</v>
      </c>
      <c r="AV259" s="13" t="s">
        <v>83</v>
      </c>
      <c r="AW259" s="13" t="s">
        <v>33</v>
      </c>
      <c r="AX259" s="13" t="s">
        <v>76</v>
      </c>
      <c r="AY259" s="255" t="s">
        <v>178</v>
      </c>
    </row>
    <row r="260" s="14" customFormat="1">
      <c r="A260" s="14"/>
      <c r="B260" s="256"/>
      <c r="C260" s="257"/>
      <c r="D260" s="241" t="s">
        <v>189</v>
      </c>
      <c r="E260" s="258" t="s">
        <v>1</v>
      </c>
      <c r="F260" s="259" t="s">
        <v>988</v>
      </c>
      <c r="G260" s="257"/>
      <c r="H260" s="260">
        <v>4355.3400000000001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6" t="s">
        <v>189</v>
      </c>
      <c r="AU260" s="266" t="s">
        <v>85</v>
      </c>
      <c r="AV260" s="14" t="s">
        <v>85</v>
      </c>
      <c r="AW260" s="14" t="s">
        <v>33</v>
      </c>
      <c r="AX260" s="14" t="s">
        <v>76</v>
      </c>
      <c r="AY260" s="266" t="s">
        <v>178</v>
      </c>
    </row>
    <row r="261" s="15" customFormat="1">
      <c r="A261" s="15"/>
      <c r="B261" s="267"/>
      <c r="C261" s="268"/>
      <c r="D261" s="241" t="s">
        <v>189</v>
      </c>
      <c r="E261" s="269" t="s">
        <v>1</v>
      </c>
      <c r="F261" s="270" t="s">
        <v>193</v>
      </c>
      <c r="G261" s="268"/>
      <c r="H261" s="271">
        <v>4355.3400000000001</v>
      </c>
      <c r="I261" s="272"/>
      <c r="J261" s="268"/>
      <c r="K261" s="268"/>
      <c r="L261" s="273"/>
      <c r="M261" s="274"/>
      <c r="N261" s="275"/>
      <c r="O261" s="275"/>
      <c r="P261" s="275"/>
      <c r="Q261" s="275"/>
      <c r="R261" s="275"/>
      <c r="S261" s="275"/>
      <c r="T261" s="276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7" t="s">
        <v>189</v>
      </c>
      <c r="AU261" s="277" t="s">
        <v>85</v>
      </c>
      <c r="AV261" s="15" t="s">
        <v>185</v>
      </c>
      <c r="AW261" s="15" t="s">
        <v>33</v>
      </c>
      <c r="AX261" s="15" t="s">
        <v>83</v>
      </c>
      <c r="AY261" s="277" t="s">
        <v>178</v>
      </c>
    </row>
    <row r="262" s="12" customFormat="1" ht="22.8" customHeight="1">
      <c r="A262" s="12"/>
      <c r="B262" s="212"/>
      <c r="C262" s="213"/>
      <c r="D262" s="214" t="s">
        <v>75</v>
      </c>
      <c r="E262" s="226" t="s">
        <v>85</v>
      </c>
      <c r="F262" s="226" t="s">
        <v>285</v>
      </c>
      <c r="G262" s="213"/>
      <c r="H262" s="213"/>
      <c r="I262" s="216"/>
      <c r="J262" s="227">
        <f>BK262</f>
        <v>0</v>
      </c>
      <c r="K262" s="213"/>
      <c r="L262" s="218"/>
      <c r="M262" s="219"/>
      <c r="N262" s="220"/>
      <c r="O262" s="220"/>
      <c r="P262" s="221">
        <f>SUM(P263:P278)</f>
        <v>0</v>
      </c>
      <c r="Q262" s="220"/>
      <c r="R262" s="221">
        <f>SUM(R263:R278)</f>
        <v>87.236799999999988</v>
      </c>
      <c r="S262" s="220"/>
      <c r="T262" s="222">
        <f>SUM(T263:T278)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3" t="s">
        <v>83</v>
      </c>
      <c r="AT262" s="224" t="s">
        <v>75</v>
      </c>
      <c r="AU262" s="224" t="s">
        <v>83</v>
      </c>
      <c r="AY262" s="223" t="s">
        <v>178</v>
      </c>
      <c r="BK262" s="225">
        <f>SUM(BK263:BK278)</f>
        <v>0</v>
      </c>
    </row>
    <row r="263" s="2" customFormat="1">
      <c r="A263" s="39"/>
      <c r="B263" s="40"/>
      <c r="C263" s="228" t="s">
        <v>324</v>
      </c>
      <c r="D263" s="228" t="s">
        <v>180</v>
      </c>
      <c r="E263" s="229" t="s">
        <v>287</v>
      </c>
      <c r="F263" s="230" t="s">
        <v>288</v>
      </c>
      <c r="G263" s="231" t="s">
        <v>183</v>
      </c>
      <c r="H263" s="232">
        <v>30.719999999999999</v>
      </c>
      <c r="I263" s="233"/>
      <c r="J263" s="234">
        <f>ROUND(I263*H263,2)</f>
        <v>0</v>
      </c>
      <c r="K263" s="230" t="s">
        <v>184</v>
      </c>
      <c r="L263" s="45"/>
      <c r="M263" s="235" t="s">
        <v>1</v>
      </c>
      <c r="N263" s="236" t="s">
        <v>41</v>
      </c>
      <c r="O263" s="92"/>
      <c r="P263" s="237">
        <f>O263*H263</f>
        <v>0</v>
      </c>
      <c r="Q263" s="237">
        <v>1.9205000000000001</v>
      </c>
      <c r="R263" s="237">
        <f>Q263*H263</f>
        <v>58.99776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185</v>
      </c>
      <c r="AT263" s="239" t="s">
        <v>180</v>
      </c>
      <c r="AU263" s="239" t="s">
        <v>85</v>
      </c>
      <c r="AY263" s="18" t="s">
        <v>178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83</v>
      </c>
      <c r="BK263" s="240">
        <f>ROUND(I263*H263,2)</f>
        <v>0</v>
      </c>
      <c r="BL263" s="18" t="s">
        <v>185</v>
      </c>
      <c r="BM263" s="239" t="s">
        <v>1000</v>
      </c>
    </row>
    <row r="264" s="2" customFormat="1">
      <c r="A264" s="39"/>
      <c r="B264" s="40"/>
      <c r="C264" s="41"/>
      <c r="D264" s="241" t="s">
        <v>187</v>
      </c>
      <c r="E264" s="41"/>
      <c r="F264" s="242" t="s">
        <v>290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187</v>
      </c>
      <c r="AU264" s="18" t="s">
        <v>85</v>
      </c>
    </row>
    <row r="265" s="13" customFormat="1">
      <c r="A265" s="13"/>
      <c r="B265" s="246"/>
      <c r="C265" s="247"/>
      <c r="D265" s="241" t="s">
        <v>189</v>
      </c>
      <c r="E265" s="248" t="s">
        <v>1</v>
      </c>
      <c r="F265" s="249" t="s">
        <v>951</v>
      </c>
      <c r="G265" s="247"/>
      <c r="H265" s="248" t="s">
        <v>1</v>
      </c>
      <c r="I265" s="250"/>
      <c r="J265" s="247"/>
      <c r="K265" s="247"/>
      <c r="L265" s="251"/>
      <c r="M265" s="252"/>
      <c r="N265" s="253"/>
      <c r="O265" s="253"/>
      <c r="P265" s="253"/>
      <c r="Q265" s="253"/>
      <c r="R265" s="253"/>
      <c r="S265" s="253"/>
      <c r="T265" s="25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5" t="s">
        <v>189</v>
      </c>
      <c r="AU265" s="255" t="s">
        <v>85</v>
      </c>
      <c r="AV265" s="13" t="s">
        <v>83</v>
      </c>
      <c r="AW265" s="13" t="s">
        <v>33</v>
      </c>
      <c r="AX265" s="13" t="s">
        <v>76</v>
      </c>
      <c r="AY265" s="255" t="s">
        <v>178</v>
      </c>
    </row>
    <row r="266" s="14" customFormat="1">
      <c r="A266" s="14"/>
      <c r="B266" s="256"/>
      <c r="C266" s="257"/>
      <c r="D266" s="241" t="s">
        <v>189</v>
      </c>
      <c r="E266" s="258" t="s">
        <v>1</v>
      </c>
      <c r="F266" s="259" t="s">
        <v>1001</v>
      </c>
      <c r="G266" s="257"/>
      <c r="H266" s="260">
        <v>30.719999999999999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6" t="s">
        <v>189</v>
      </c>
      <c r="AU266" s="266" t="s">
        <v>85</v>
      </c>
      <c r="AV266" s="14" t="s">
        <v>85</v>
      </c>
      <c r="AW266" s="14" t="s">
        <v>33</v>
      </c>
      <c r="AX266" s="14" t="s">
        <v>76</v>
      </c>
      <c r="AY266" s="266" t="s">
        <v>178</v>
      </c>
    </row>
    <row r="267" s="15" customFormat="1">
      <c r="A267" s="15"/>
      <c r="B267" s="267"/>
      <c r="C267" s="268"/>
      <c r="D267" s="241" t="s">
        <v>189</v>
      </c>
      <c r="E267" s="269" t="s">
        <v>1</v>
      </c>
      <c r="F267" s="270" t="s">
        <v>193</v>
      </c>
      <c r="G267" s="268"/>
      <c r="H267" s="271">
        <v>30.719999999999999</v>
      </c>
      <c r="I267" s="272"/>
      <c r="J267" s="268"/>
      <c r="K267" s="268"/>
      <c r="L267" s="273"/>
      <c r="M267" s="274"/>
      <c r="N267" s="275"/>
      <c r="O267" s="275"/>
      <c r="P267" s="275"/>
      <c r="Q267" s="275"/>
      <c r="R267" s="275"/>
      <c r="S267" s="275"/>
      <c r="T267" s="276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7" t="s">
        <v>189</v>
      </c>
      <c r="AU267" s="277" t="s">
        <v>85</v>
      </c>
      <c r="AV267" s="15" t="s">
        <v>185</v>
      </c>
      <c r="AW267" s="15" t="s">
        <v>33</v>
      </c>
      <c r="AX267" s="15" t="s">
        <v>83</v>
      </c>
      <c r="AY267" s="277" t="s">
        <v>178</v>
      </c>
    </row>
    <row r="268" s="2" customFormat="1" ht="14.4" customHeight="1">
      <c r="A268" s="39"/>
      <c r="B268" s="40"/>
      <c r="C268" s="228" t="s">
        <v>331</v>
      </c>
      <c r="D268" s="228" t="s">
        <v>180</v>
      </c>
      <c r="E268" s="229" t="s">
        <v>293</v>
      </c>
      <c r="F268" s="230" t="s">
        <v>294</v>
      </c>
      <c r="G268" s="231" t="s">
        <v>183</v>
      </c>
      <c r="H268" s="232">
        <v>14.210000000000001</v>
      </c>
      <c r="I268" s="233"/>
      <c r="J268" s="234">
        <f>ROUND(I268*H268,2)</f>
        <v>0</v>
      </c>
      <c r="K268" s="230" t="s">
        <v>184</v>
      </c>
      <c r="L268" s="45"/>
      <c r="M268" s="235" t="s">
        <v>1</v>
      </c>
      <c r="N268" s="236" t="s">
        <v>41</v>
      </c>
      <c r="O268" s="92"/>
      <c r="P268" s="237">
        <f>O268*H268</f>
        <v>0</v>
      </c>
      <c r="Q268" s="237">
        <v>1.9199999999999999</v>
      </c>
      <c r="R268" s="237">
        <f>Q268*H268</f>
        <v>27.283200000000001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185</v>
      </c>
      <c r="AT268" s="239" t="s">
        <v>180</v>
      </c>
      <c r="AU268" s="239" t="s">
        <v>85</v>
      </c>
      <c r="AY268" s="18" t="s">
        <v>178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83</v>
      </c>
      <c r="BK268" s="240">
        <f>ROUND(I268*H268,2)</f>
        <v>0</v>
      </c>
      <c r="BL268" s="18" t="s">
        <v>185</v>
      </c>
      <c r="BM268" s="239" t="s">
        <v>1002</v>
      </c>
    </row>
    <row r="269" s="2" customFormat="1">
      <c r="A269" s="39"/>
      <c r="B269" s="40"/>
      <c r="C269" s="41"/>
      <c r="D269" s="241" t="s">
        <v>187</v>
      </c>
      <c r="E269" s="41"/>
      <c r="F269" s="242" t="s">
        <v>294</v>
      </c>
      <c r="G269" s="41"/>
      <c r="H269" s="41"/>
      <c r="I269" s="243"/>
      <c r="J269" s="41"/>
      <c r="K269" s="41"/>
      <c r="L269" s="45"/>
      <c r="M269" s="244"/>
      <c r="N269" s="245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187</v>
      </c>
      <c r="AU269" s="18" t="s">
        <v>85</v>
      </c>
    </row>
    <row r="270" s="13" customFormat="1">
      <c r="A270" s="13"/>
      <c r="B270" s="246"/>
      <c r="C270" s="247"/>
      <c r="D270" s="241" t="s">
        <v>189</v>
      </c>
      <c r="E270" s="248" t="s">
        <v>1</v>
      </c>
      <c r="F270" s="249" t="s">
        <v>951</v>
      </c>
      <c r="G270" s="247"/>
      <c r="H270" s="248" t="s">
        <v>1</v>
      </c>
      <c r="I270" s="250"/>
      <c r="J270" s="247"/>
      <c r="K270" s="247"/>
      <c r="L270" s="251"/>
      <c r="M270" s="252"/>
      <c r="N270" s="253"/>
      <c r="O270" s="253"/>
      <c r="P270" s="253"/>
      <c r="Q270" s="253"/>
      <c r="R270" s="253"/>
      <c r="S270" s="253"/>
      <c r="T270" s="25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5" t="s">
        <v>189</v>
      </c>
      <c r="AU270" s="255" t="s">
        <v>85</v>
      </c>
      <c r="AV270" s="13" t="s">
        <v>83</v>
      </c>
      <c r="AW270" s="13" t="s">
        <v>33</v>
      </c>
      <c r="AX270" s="13" t="s">
        <v>76</v>
      </c>
      <c r="AY270" s="255" t="s">
        <v>178</v>
      </c>
    </row>
    <row r="271" s="14" customFormat="1">
      <c r="A271" s="14"/>
      <c r="B271" s="256"/>
      <c r="C271" s="257"/>
      <c r="D271" s="241" t="s">
        <v>189</v>
      </c>
      <c r="E271" s="258" t="s">
        <v>1</v>
      </c>
      <c r="F271" s="259" t="s">
        <v>1003</v>
      </c>
      <c r="G271" s="257"/>
      <c r="H271" s="260">
        <v>14.210000000000001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6" t="s">
        <v>189</v>
      </c>
      <c r="AU271" s="266" t="s">
        <v>85</v>
      </c>
      <c r="AV271" s="14" t="s">
        <v>85</v>
      </c>
      <c r="AW271" s="14" t="s">
        <v>33</v>
      </c>
      <c r="AX271" s="14" t="s">
        <v>76</v>
      </c>
      <c r="AY271" s="266" t="s">
        <v>178</v>
      </c>
    </row>
    <row r="272" s="15" customFormat="1">
      <c r="A272" s="15"/>
      <c r="B272" s="267"/>
      <c r="C272" s="268"/>
      <c r="D272" s="241" t="s">
        <v>189</v>
      </c>
      <c r="E272" s="269" t="s">
        <v>1</v>
      </c>
      <c r="F272" s="270" t="s">
        <v>193</v>
      </c>
      <c r="G272" s="268"/>
      <c r="H272" s="271">
        <v>14.210000000000001</v>
      </c>
      <c r="I272" s="272"/>
      <c r="J272" s="268"/>
      <c r="K272" s="268"/>
      <c r="L272" s="273"/>
      <c r="M272" s="274"/>
      <c r="N272" s="275"/>
      <c r="O272" s="275"/>
      <c r="P272" s="275"/>
      <c r="Q272" s="275"/>
      <c r="R272" s="275"/>
      <c r="S272" s="275"/>
      <c r="T272" s="276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7" t="s">
        <v>189</v>
      </c>
      <c r="AU272" s="277" t="s">
        <v>85</v>
      </c>
      <c r="AV272" s="15" t="s">
        <v>185</v>
      </c>
      <c r="AW272" s="15" t="s">
        <v>33</v>
      </c>
      <c r="AX272" s="15" t="s">
        <v>83</v>
      </c>
      <c r="AY272" s="277" t="s">
        <v>178</v>
      </c>
    </row>
    <row r="273" s="2" customFormat="1">
      <c r="A273" s="39"/>
      <c r="B273" s="40"/>
      <c r="C273" s="228" t="s">
        <v>7</v>
      </c>
      <c r="D273" s="228" t="s">
        <v>180</v>
      </c>
      <c r="E273" s="229" t="s">
        <v>297</v>
      </c>
      <c r="F273" s="230" t="s">
        <v>298</v>
      </c>
      <c r="G273" s="231" t="s">
        <v>299</v>
      </c>
      <c r="H273" s="232">
        <v>824</v>
      </c>
      <c r="I273" s="233"/>
      <c r="J273" s="234">
        <f>ROUND(I273*H273,2)</f>
        <v>0</v>
      </c>
      <c r="K273" s="230" t="s">
        <v>184</v>
      </c>
      <c r="L273" s="45"/>
      <c r="M273" s="235" t="s">
        <v>1</v>
      </c>
      <c r="N273" s="236" t="s">
        <v>41</v>
      </c>
      <c r="O273" s="92"/>
      <c r="P273" s="237">
        <f>O273*H273</f>
        <v>0</v>
      </c>
      <c r="Q273" s="237">
        <v>0.00116</v>
      </c>
      <c r="R273" s="237">
        <f>Q273*H273</f>
        <v>0.95584000000000002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185</v>
      </c>
      <c r="AT273" s="239" t="s">
        <v>180</v>
      </c>
      <c r="AU273" s="239" t="s">
        <v>85</v>
      </c>
      <c r="AY273" s="18" t="s">
        <v>178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83</v>
      </c>
      <c r="BK273" s="240">
        <f>ROUND(I273*H273,2)</f>
        <v>0</v>
      </c>
      <c r="BL273" s="18" t="s">
        <v>185</v>
      </c>
      <c r="BM273" s="239" t="s">
        <v>1004</v>
      </c>
    </row>
    <row r="274" s="2" customFormat="1">
      <c r="A274" s="39"/>
      <c r="B274" s="40"/>
      <c r="C274" s="41"/>
      <c r="D274" s="241" t="s">
        <v>187</v>
      </c>
      <c r="E274" s="41"/>
      <c r="F274" s="242" t="s">
        <v>301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187</v>
      </c>
      <c r="AU274" s="18" t="s">
        <v>85</v>
      </c>
    </row>
    <row r="275" s="13" customFormat="1">
      <c r="A275" s="13"/>
      <c r="B275" s="246"/>
      <c r="C275" s="247"/>
      <c r="D275" s="241" t="s">
        <v>189</v>
      </c>
      <c r="E275" s="248" t="s">
        <v>1</v>
      </c>
      <c r="F275" s="249" t="s">
        <v>951</v>
      </c>
      <c r="G275" s="247"/>
      <c r="H275" s="248" t="s">
        <v>1</v>
      </c>
      <c r="I275" s="250"/>
      <c r="J275" s="247"/>
      <c r="K275" s="247"/>
      <c r="L275" s="251"/>
      <c r="M275" s="252"/>
      <c r="N275" s="253"/>
      <c r="O275" s="253"/>
      <c r="P275" s="253"/>
      <c r="Q275" s="253"/>
      <c r="R275" s="253"/>
      <c r="S275" s="253"/>
      <c r="T275" s="25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5" t="s">
        <v>189</v>
      </c>
      <c r="AU275" s="255" t="s">
        <v>85</v>
      </c>
      <c r="AV275" s="13" t="s">
        <v>83</v>
      </c>
      <c r="AW275" s="13" t="s">
        <v>33</v>
      </c>
      <c r="AX275" s="13" t="s">
        <v>76</v>
      </c>
      <c r="AY275" s="255" t="s">
        <v>178</v>
      </c>
    </row>
    <row r="276" s="14" customFormat="1">
      <c r="A276" s="14"/>
      <c r="B276" s="256"/>
      <c r="C276" s="257"/>
      <c r="D276" s="241" t="s">
        <v>189</v>
      </c>
      <c r="E276" s="258" t="s">
        <v>1</v>
      </c>
      <c r="F276" s="259" t="s">
        <v>1005</v>
      </c>
      <c r="G276" s="257"/>
      <c r="H276" s="260">
        <v>812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6" t="s">
        <v>189</v>
      </c>
      <c r="AU276" s="266" t="s">
        <v>85</v>
      </c>
      <c r="AV276" s="14" t="s">
        <v>85</v>
      </c>
      <c r="AW276" s="14" t="s">
        <v>33</v>
      </c>
      <c r="AX276" s="14" t="s">
        <v>76</v>
      </c>
      <c r="AY276" s="266" t="s">
        <v>178</v>
      </c>
    </row>
    <row r="277" s="14" customFormat="1">
      <c r="A277" s="14"/>
      <c r="B277" s="256"/>
      <c r="C277" s="257"/>
      <c r="D277" s="241" t="s">
        <v>189</v>
      </c>
      <c r="E277" s="258" t="s">
        <v>1</v>
      </c>
      <c r="F277" s="259" t="s">
        <v>1006</v>
      </c>
      <c r="G277" s="257"/>
      <c r="H277" s="260">
        <v>12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6" t="s">
        <v>189</v>
      </c>
      <c r="AU277" s="266" t="s">
        <v>85</v>
      </c>
      <c r="AV277" s="14" t="s">
        <v>85</v>
      </c>
      <c r="AW277" s="14" t="s">
        <v>33</v>
      </c>
      <c r="AX277" s="14" t="s">
        <v>76</v>
      </c>
      <c r="AY277" s="266" t="s">
        <v>178</v>
      </c>
    </row>
    <row r="278" s="15" customFormat="1">
      <c r="A278" s="15"/>
      <c r="B278" s="267"/>
      <c r="C278" s="268"/>
      <c r="D278" s="241" t="s">
        <v>189</v>
      </c>
      <c r="E278" s="269" t="s">
        <v>1</v>
      </c>
      <c r="F278" s="270" t="s">
        <v>193</v>
      </c>
      <c r="G278" s="268"/>
      <c r="H278" s="271">
        <v>824</v>
      </c>
      <c r="I278" s="272"/>
      <c r="J278" s="268"/>
      <c r="K278" s="268"/>
      <c r="L278" s="273"/>
      <c r="M278" s="274"/>
      <c r="N278" s="275"/>
      <c r="O278" s="275"/>
      <c r="P278" s="275"/>
      <c r="Q278" s="275"/>
      <c r="R278" s="275"/>
      <c r="S278" s="275"/>
      <c r="T278" s="276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7" t="s">
        <v>189</v>
      </c>
      <c r="AU278" s="277" t="s">
        <v>85</v>
      </c>
      <c r="AV278" s="15" t="s">
        <v>185</v>
      </c>
      <c r="AW278" s="15" t="s">
        <v>33</v>
      </c>
      <c r="AX278" s="15" t="s">
        <v>83</v>
      </c>
      <c r="AY278" s="277" t="s">
        <v>178</v>
      </c>
    </row>
    <row r="279" s="12" customFormat="1" ht="22.8" customHeight="1">
      <c r="A279" s="12"/>
      <c r="B279" s="212"/>
      <c r="C279" s="213"/>
      <c r="D279" s="214" t="s">
        <v>75</v>
      </c>
      <c r="E279" s="226" t="s">
        <v>185</v>
      </c>
      <c r="F279" s="226" t="s">
        <v>304</v>
      </c>
      <c r="G279" s="213"/>
      <c r="H279" s="213"/>
      <c r="I279" s="216"/>
      <c r="J279" s="227">
        <f>BK279</f>
        <v>0</v>
      </c>
      <c r="K279" s="213"/>
      <c r="L279" s="218"/>
      <c r="M279" s="219"/>
      <c r="N279" s="220"/>
      <c r="O279" s="220"/>
      <c r="P279" s="221">
        <f>SUM(P280:P365)</f>
        <v>0</v>
      </c>
      <c r="Q279" s="220"/>
      <c r="R279" s="221">
        <f>SUM(R280:R365)</f>
        <v>44.180369060000004</v>
      </c>
      <c r="S279" s="220"/>
      <c r="T279" s="222">
        <f>SUM(T280:T365)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23" t="s">
        <v>83</v>
      </c>
      <c r="AT279" s="224" t="s">
        <v>75</v>
      </c>
      <c r="AU279" s="224" t="s">
        <v>83</v>
      </c>
      <c r="AY279" s="223" t="s">
        <v>178</v>
      </c>
      <c r="BK279" s="225">
        <f>SUM(BK280:BK365)</f>
        <v>0</v>
      </c>
    </row>
    <row r="280" s="2" customFormat="1">
      <c r="A280" s="39"/>
      <c r="B280" s="40"/>
      <c r="C280" s="228" t="s">
        <v>347</v>
      </c>
      <c r="D280" s="228" t="s">
        <v>180</v>
      </c>
      <c r="E280" s="229" t="s">
        <v>306</v>
      </c>
      <c r="F280" s="230" t="s">
        <v>307</v>
      </c>
      <c r="G280" s="231" t="s">
        <v>268</v>
      </c>
      <c r="H280" s="232">
        <v>35.310000000000002</v>
      </c>
      <c r="I280" s="233"/>
      <c r="J280" s="234">
        <f>ROUND(I280*H280,2)</f>
        <v>0</v>
      </c>
      <c r="K280" s="230" t="s">
        <v>184</v>
      </c>
      <c r="L280" s="45"/>
      <c r="M280" s="235" t="s">
        <v>1</v>
      </c>
      <c r="N280" s="236" t="s">
        <v>41</v>
      </c>
      <c r="O280" s="92"/>
      <c r="P280" s="237">
        <f>O280*H280</f>
        <v>0</v>
      </c>
      <c r="Q280" s="237">
        <v>0</v>
      </c>
      <c r="R280" s="237">
        <f>Q280*H280</f>
        <v>0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185</v>
      </c>
      <c r="AT280" s="239" t="s">
        <v>180</v>
      </c>
      <c r="AU280" s="239" t="s">
        <v>85</v>
      </c>
      <c r="AY280" s="18" t="s">
        <v>178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83</v>
      </c>
      <c r="BK280" s="240">
        <f>ROUND(I280*H280,2)</f>
        <v>0</v>
      </c>
      <c r="BL280" s="18" t="s">
        <v>185</v>
      </c>
      <c r="BM280" s="239" t="s">
        <v>1007</v>
      </c>
    </row>
    <row r="281" s="2" customFormat="1">
      <c r="A281" s="39"/>
      <c r="B281" s="40"/>
      <c r="C281" s="41"/>
      <c r="D281" s="241" t="s">
        <v>187</v>
      </c>
      <c r="E281" s="41"/>
      <c r="F281" s="242" t="s">
        <v>309</v>
      </c>
      <c r="G281" s="41"/>
      <c r="H281" s="41"/>
      <c r="I281" s="243"/>
      <c r="J281" s="41"/>
      <c r="K281" s="41"/>
      <c r="L281" s="45"/>
      <c r="M281" s="244"/>
      <c r="N281" s="245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187</v>
      </c>
      <c r="AU281" s="18" t="s">
        <v>85</v>
      </c>
    </row>
    <row r="282" s="13" customFormat="1">
      <c r="A282" s="13"/>
      <c r="B282" s="246"/>
      <c r="C282" s="247"/>
      <c r="D282" s="241" t="s">
        <v>189</v>
      </c>
      <c r="E282" s="248" t="s">
        <v>1</v>
      </c>
      <c r="F282" s="249" t="s">
        <v>965</v>
      </c>
      <c r="G282" s="247"/>
      <c r="H282" s="248" t="s">
        <v>1</v>
      </c>
      <c r="I282" s="250"/>
      <c r="J282" s="247"/>
      <c r="K282" s="247"/>
      <c r="L282" s="251"/>
      <c r="M282" s="252"/>
      <c r="N282" s="253"/>
      <c r="O282" s="253"/>
      <c r="P282" s="253"/>
      <c r="Q282" s="253"/>
      <c r="R282" s="253"/>
      <c r="S282" s="253"/>
      <c r="T282" s="25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5" t="s">
        <v>189</v>
      </c>
      <c r="AU282" s="255" t="s">
        <v>85</v>
      </c>
      <c r="AV282" s="13" t="s">
        <v>83</v>
      </c>
      <c r="AW282" s="13" t="s">
        <v>33</v>
      </c>
      <c r="AX282" s="13" t="s">
        <v>76</v>
      </c>
      <c r="AY282" s="255" t="s">
        <v>178</v>
      </c>
    </row>
    <row r="283" s="13" customFormat="1">
      <c r="A283" s="13"/>
      <c r="B283" s="246"/>
      <c r="C283" s="247"/>
      <c r="D283" s="241" t="s">
        <v>189</v>
      </c>
      <c r="E283" s="248" t="s">
        <v>1</v>
      </c>
      <c r="F283" s="249" t="s">
        <v>310</v>
      </c>
      <c r="G283" s="247"/>
      <c r="H283" s="248" t="s">
        <v>1</v>
      </c>
      <c r="I283" s="250"/>
      <c r="J283" s="247"/>
      <c r="K283" s="247"/>
      <c r="L283" s="251"/>
      <c r="M283" s="252"/>
      <c r="N283" s="253"/>
      <c r="O283" s="253"/>
      <c r="P283" s="253"/>
      <c r="Q283" s="253"/>
      <c r="R283" s="253"/>
      <c r="S283" s="253"/>
      <c r="T283" s="25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5" t="s">
        <v>189</v>
      </c>
      <c r="AU283" s="255" t="s">
        <v>85</v>
      </c>
      <c r="AV283" s="13" t="s">
        <v>83</v>
      </c>
      <c r="AW283" s="13" t="s">
        <v>33</v>
      </c>
      <c r="AX283" s="13" t="s">
        <v>76</v>
      </c>
      <c r="AY283" s="255" t="s">
        <v>178</v>
      </c>
    </row>
    <row r="284" s="14" customFormat="1">
      <c r="A284" s="14"/>
      <c r="B284" s="256"/>
      <c r="C284" s="257"/>
      <c r="D284" s="241" t="s">
        <v>189</v>
      </c>
      <c r="E284" s="258" t="s">
        <v>1</v>
      </c>
      <c r="F284" s="259" t="s">
        <v>996</v>
      </c>
      <c r="G284" s="257"/>
      <c r="H284" s="260">
        <v>10.67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6" t="s">
        <v>189</v>
      </c>
      <c r="AU284" s="266" t="s">
        <v>85</v>
      </c>
      <c r="AV284" s="14" t="s">
        <v>85</v>
      </c>
      <c r="AW284" s="14" t="s">
        <v>33</v>
      </c>
      <c r="AX284" s="14" t="s">
        <v>76</v>
      </c>
      <c r="AY284" s="266" t="s">
        <v>178</v>
      </c>
    </row>
    <row r="285" s="14" customFormat="1">
      <c r="A285" s="14"/>
      <c r="B285" s="256"/>
      <c r="C285" s="257"/>
      <c r="D285" s="241" t="s">
        <v>189</v>
      </c>
      <c r="E285" s="258" t="s">
        <v>1</v>
      </c>
      <c r="F285" s="259" t="s">
        <v>997</v>
      </c>
      <c r="G285" s="257"/>
      <c r="H285" s="260">
        <v>11.77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6" t="s">
        <v>189</v>
      </c>
      <c r="AU285" s="266" t="s">
        <v>85</v>
      </c>
      <c r="AV285" s="14" t="s">
        <v>85</v>
      </c>
      <c r="AW285" s="14" t="s">
        <v>33</v>
      </c>
      <c r="AX285" s="14" t="s">
        <v>76</v>
      </c>
      <c r="AY285" s="266" t="s">
        <v>178</v>
      </c>
    </row>
    <row r="286" s="14" customFormat="1">
      <c r="A286" s="14"/>
      <c r="B286" s="256"/>
      <c r="C286" s="257"/>
      <c r="D286" s="241" t="s">
        <v>189</v>
      </c>
      <c r="E286" s="258" t="s">
        <v>1</v>
      </c>
      <c r="F286" s="259" t="s">
        <v>998</v>
      </c>
      <c r="G286" s="257"/>
      <c r="H286" s="260">
        <v>12.869999999999999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6" t="s">
        <v>189</v>
      </c>
      <c r="AU286" s="266" t="s">
        <v>85</v>
      </c>
      <c r="AV286" s="14" t="s">
        <v>85</v>
      </c>
      <c r="AW286" s="14" t="s">
        <v>33</v>
      </c>
      <c r="AX286" s="14" t="s">
        <v>76</v>
      </c>
      <c r="AY286" s="266" t="s">
        <v>178</v>
      </c>
    </row>
    <row r="287" s="15" customFormat="1">
      <c r="A287" s="15"/>
      <c r="B287" s="267"/>
      <c r="C287" s="268"/>
      <c r="D287" s="241" t="s">
        <v>189</v>
      </c>
      <c r="E287" s="269" t="s">
        <v>1</v>
      </c>
      <c r="F287" s="270" t="s">
        <v>193</v>
      </c>
      <c r="G287" s="268"/>
      <c r="H287" s="271">
        <v>35.310000000000002</v>
      </c>
      <c r="I287" s="272"/>
      <c r="J287" s="268"/>
      <c r="K287" s="268"/>
      <c r="L287" s="273"/>
      <c r="M287" s="274"/>
      <c r="N287" s="275"/>
      <c r="O287" s="275"/>
      <c r="P287" s="275"/>
      <c r="Q287" s="275"/>
      <c r="R287" s="275"/>
      <c r="S287" s="275"/>
      <c r="T287" s="27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7" t="s">
        <v>189</v>
      </c>
      <c r="AU287" s="277" t="s">
        <v>85</v>
      </c>
      <c r="AV287" s="15" t="s">
        <v>185</v>
      </c>
      <c r="AW287" s="15" t="s">
        <v>33</v>
      </c>
      <c r="AX287" s="15" t="s">
        <v>83</v>
      </c>
      <c r="AY287" s="277" t="s">
        <v>178</v>
      </c>
    </row>
    <row r="288" s="2" customFormat="1">
      <c r="A288" s="39"/>
      <c r="B288" s="40"/>
      <c r="C288" s="228" t="s">
        <v>354</v>
      </c>
      <c r="D288" s="228" t="s">
        <v>180</v>
      </c>
      <c r="E288" s="229" t="s">
        <v>1008</v>
      </c>
      <c r="F288" s="230" t="s">
        <v>1009</v>
      </c>
      <c r="G288" s="231" t="s">
        <v>268</v>
      </c>
      <c r="H288" s="232">
        <v>90</v>
      </c>
      <c r="I288" s="233"/>
      <c r="J288" s="234">
        <f>ROUND(I288*H288,2)</f>
        <v>0</v>
      </c>
      <c r="K288" s="230" t="s">
        <v>184</v>
      </c>
      <c r="L288" s="45"/>
      <c r="M288" s="235" t="s">
        <v>1</v>
      </c>
      <c r="N288" s="236" t="s">
        <v>41</v>
      </c>
      <c r="O288" s="92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185</v>
      </c>
      <c r="AT288" s="239" t="s">
        <v>180</v>
      </c>
      <c r="AU288" s="239" t="s">
        <v>85</v>
      </c>
      <c r="AY288" s="18" t="s">
        <v>178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83</v>
      </c>
      <c r="BK288" s="240">
        <f>ROUND(I288*H288,2)</f>
        <v>0</v>
      </c>
      <c r="BL288" s="18" t="s">
        <v>185</v>
      </c>
      <c r="BM288" s="239" t="s">
        <v>1010</v>
      </c>
    </row>
    <row r="289" s="2" customFormat="1">
      <c r="A289" s="39"/>
      <c r="B289" s="40"/>
      <c r="C289" s="41"/>
      <c r="D289" s="241" t="s">
        <v>187</v>
      </c>
      <c r="E289" s="41"/>
      <c r="F289" s="242" t="s">
        <v>1011</v>
      </c>
      <c r="G289" s="41"/>
      <c r="H289" s="41"/>
      <c r="I289" s="243"/>
      <c r="J289" s="41"/>
      <c r="K289" s="41"/>
      <c r="L289" s="45"/>
      <c r="M289" s="244"/>
      <c r="N289" s="245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187</v>
      </c>
      <c r="AU289" s="18" t="s">
        <v>85</v>
      </c>
    </row>
    <row r="290" s="13" customFormat="1">
      <c r="A290" s="13"/>
      <c r="B290" s="246"/>
      <c r="C290" s="247"/>
      <c r="D290" s="241" t="s">
        <v>189</v>
      </c>
      <c r="E290" s="248" t="s">
        <v>1</v>
      </c>
      <c r="F290" s="249" t="s">
        <v>1012</v>
      </c>
      <c r="G290" s="247"/>
      <c r="H290" s="248" t="s">
        <v>1</v>
      </c>
      <c r="I290" s="250"/>
      <c r="J290" s="247"/>
      <c r="K290" s="247"/>
      <c r="L290" s="251"/>
      <c r="M290" s="252"/>
      <c r="N290" s="253"/>
      <c r="O290" s="253"/>
      <c r="P290" s="253"/>
      <c r="Q290" s="253"/>
      <c r="R290" s="253"/>
      <c r="S290" s="253"/>
      <c r="T290" s="25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5" t="s">
        <v>189</v>
      </c>
      <c r="AU290" s="255" t="s">
        <v>85</v>
      </c>
      <c r="AV290" s="13" t="s">
        <v>83</v>
      </c>
      <c r="AW290" s="13" t="s">
        <v>33</v>
      </c>
      <c r="AX290" s="13" t="s">
        <v>76</v>
      </c>
      <c r="AY290" s="255" t="s">
        <v>178</v>
      </c>
    </row>
    <row r="291" s="13" customFormat="1">
      <c r="A291" s="13"/>
      <c r="B291" s="246"/>
      <c r="C291" s="247"/>
      <c r="D291" s="241" t="s">
        <v>189</v>
      </c>
      <c r="E291" s="248" t="s">
        <v>1</v>
      </c>
      <c r="F291" s="249" t="s">
        <v>1013</v>
      </c>
      <c r="G291" s="247"/>
      <c r="H291" s="248" t="s">
        <v>1</v>
      </c>
      <c r="I291" s="250"/>
      <c r="J291" s="247"/>
      <c r="K291" s="247"/>
      <c r="L291" s="251"/>
      <c r="M291" s="252"/>
      <c r="N291" s="253"/>
      <c r="O291" s="253"/>
      <c r="P291" s="253"/>
      <c r="Q291" s="253"/>
      <c r="R291" s="253"/>
      <c r="S291" s="253"/>
      <c r="T291" s="25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5" t="s">
        <v>189</v>
      </c>
      <c r="AU291" s="255" t="s">
        <v>85</v>
      </c>
      <c r="AV291" s="13" t="s">
        <v>83</v>
      </c>
      <c r="AW291" s="13" t="s">
        <v>33</v>
      </c>
      <c r="AX291" s="13" t="s">
        <v>76</v>
      </c>
      <c r="AY291" s="255" t="s">
        <v>178</v>
      </c>
    </row>
    <row r="292" s="14" customFormat="1">
      <c r="A292" s="14"/>
      <c r="B292" s="256"/>
      <c r="C292" s="257"/>
      <c r="D292" s="241" t="s">
        <v>189</v>
      </c>
      <c r="E292" s="258" t="s">
        <v>1</v>
      </c>
      <c r="F292" s="259" t="s">
        <v>1014</v>
      </c>
      <c r="G292" s="257"/>
      <c r="H292" s="260">
        <v>90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6" t="s">
        <v>189</v>
      </c>
      <c r="AU292" s="266" t="s">
        <v>85</v>
      </c>
      <c r="AV292" s="14" t="s">
        <v>85</v>
      </c>
      <c r="AW292" s="14" t="s">
        <v>33</v>
      </c>
      <c r="AX292" s="14" t="s">
        <v>76</v>
      </c>
      <c r="AY292" s="266" t="s">
        <v>178</v>
      </c>
    </row>
    <row r="293" s="15" customFormat="1">
      <c r="A293" s="15"/>
      <c r="B293" s="267"/>
      <c r="C293" s="268"/>
      <c r="D293" s="241" t="s">
        <v>189</v>
      </c>
      <c r="E293" s="269" t="s">
        <v>1</v>
      </c>
      <c r="F293" s="270" t="s">
        <v>193</v>
      </c>
      <c r="G293" s="268"/>
      <c r="H293" s="271">
        <v>90</v>
      </c>
      <c r="I293" s="272"/>
      <c r="J293" s="268"/>
      <c r="K293" s="268"/>
      <c r="L293" s="273"/>
      <c r="M293" s="274"/>
      <c r="N293" s="275"/>
      <c r="O293" s="275"/>
      <c r="P293" s="275"/>
      <c r="Q293" s="275"/>
      <c r="R293" s="275"/>
      <c r="S293" s="275"/>
      <c r="T293" s="276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7" t="s">
        <v>189</v>
      </c>
      <c r="AU293" s="277" t="s">
        <v>85</v>
      </c>
      <c r="AV293" s="15" t="s">
        <v>185</v>
      </c>
      <c r="AW293" s="15" t="s">
        <v>33</v>
      </c>
      <c r="AX293" s="15" t="s">
        <v>83</v>
      </c>
      <c r="AY293" s="277" t="s">
        <v>178</v>
      </c>
    </row>
    <row r="294" s="2" customFormat="1">
      <c r="A294" s="39"/>
      <c r="B294" s="40"/>
      <c r="C294" s="228" t="s">
        <v>361</v>
      </c>
      <c r="D294" s="228" t="s">
        <v>180</v>
      </c>
      <c r="E294" s="229" t="s">
        <v>312</v>
      </c>
      <c r="F294" s="230" t="s">
        <v>313</v>
      </c>
      <c r="G294" s="231" t="s">
        <v>183</v>
      </c>
      <c r="H294" s="232">
        <v>12.478</v>
      </c>
      <c r="I294" s="233"/>
      <c r="J294" s="234">
        <f>ROUND(I294*H294,2)</f>
        <v>0</v>
      </c>
      <c r="K294" s="230" t="s">
        <v>184</v>
      </c>
      <c r="L294" s="45"/>
      <c r="M294" s="235" t="s">
        <v>1</v>
      </c>
      <c r="N294" s="236" t="s">
        <v>41</v>
      </c>
      <c r="O294" s="92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185</v>
      </c>
      <c r="AT294" s="239" t="s">
        <v>180</v>
      </c>
      <c r="AU294" s="239" t="s">
        <v>85</v>
      </c>
      <c r="AY294" s="18" t="s">
        <v>178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83</v>
      </c>
      <c r="BK294" s="240">
        <f>ROUND(I294*H294,2)</f>
        <v>0</v>
      </c>
      <c r="BL294" s="18" t="s">
        <v>185</v>
      </c>
      <c r="BM294" s="239" t="s">
        <v>1015</v>
      </c>
    </row>
    <row r="295" s="2" customFormat="1">
      <c r="A295" s="39"/>
      <c r="B295" s="40"/>
      <c r="C295" s="41"/>
      <c r="D295" s="241" t="s">
        <v>187</v>
      </c>
      <c r="E295" s="41"/>
      <c r="F295" s="242" t="s">
        <v>315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187</v>
      </c>
      <c r="AU295" s="18" t="s">
        <v>85</v>
      </c>
    </row>
    <row r="296" s="13" customFormat="1">
      <c r="A296" s="13"/>
      <c r="B296" s="246"/>
      <c r="C296" s="247"/>
      <c r="D296" s="241" t="s">
        <v>189</v>
      </c>
      <c r="E296" s="248" t="s">
        <v>1</v>
      </c>
      <c r="F296" s="249" t="s">
        <v>965</v>
      </c>
      <c r="G296" s="247"/>
      <c r="H296" s="248" t="s">
        <v>1</v>
      </c>
      <c r="I296" s="250"/>
      <c r="J296" s="247"/>
      <c r="K296" s="247"/>
      <c r="L296" s="251"/>
      <c r="M296" s="252"/>
      <c r="N296" s="253"/>
      <c r="O296" s="253"/>
      <c r="P296" s="253"/>
      <c r="Q296" s="253"/>
      <c r="R296" s="253"/>
      <c r="S296" s="253"/>
      <c r="T296" s="25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5" t="s">
        <v>189</v>
      </c>
      <c r="AU296" s="255" t="s">
        <v>85</v>
      </c>
      <c r="AV296" s="13" t="s">
        <v>83</v>
      </c>
      <c r="AW296" s="13" t="s">
        <v>33</v>
      </c>
      <c r="AX296" s="13" t="s">
        <v>76</v>
      </c>
      <c r="AY296" s="255" t="s">
        <v>178</v>
      </c>
    </row>
    <row r="297" s="13" customFormat="1">
      <c r="A297" s="13"/>
      <c r="B297" s="246"/>
      <c r="C297" s="247"/>
      <c r="D297" s="241" t="s">
        <v>189</v>
      </c>
      <c r="E297" s="248" t="s">
        <v>1</v>
      </c>
      <c r="F297" s="249" t="s">
        <v>316</v>
      </c>
      <c r="G297" s="247"/>
      <c r="H297" s="248" t="s">
        <v>1</v>
      </c>
      <c r="I297" s="250"/>
      <c r="J297" s="247"/>
      <c r="K297" s="247"/>
      <c r="L297" s="251"/>
      <c r="M297" s="252"/>
      <c r="N297" s="253"/>
      <c r="O297" s="253"/>
      <c r="P297" s="253"/>
      <c r="Q297" s="253"/>
      <c r="R297" s="253"/>
      <c r="S297" s="253"/>
      <c r="T297" s="25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5" t="s">
        <v>189</v>
      </c>
      <c r="AU297" s="255" t="s">
        <v>85</v>
      </c>
      <c r="AV297" s="13" t="s">
        <v>83</v>
      </c>
      <c r="AW297" s="13" t="s">
        <v>33</v>
      </c>
      <c r="AX297" s="13" t="s">
        <v>76</v>
      </c>
      <c r="AY297" s="255" t="s">
        <v>178</v>
      </c>
    </row>
    <row r="298" s="14" customFormat="1">
      <c r="A298" s="14"/>
      <c r="B298" s="256"/>
      <c r="C298" s="257"/>
      <c r="D298" s="241" t="s">
        <v>189</v>
      </c>
      <c r="E298" s="258" t="s">
        <v>1</v>
      </c>
      <c r="F298" s="259" t="s">
        <v>1016</v>
      </c>
      <c r="G298" s="257"/>
      <c r="H298" s="260">
        <v>12.478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6" t="s">
        <v>189</v>
      </c>
      <c r="AU298" s="266" t="s">
        <v>85</v>
      </c>
      <c r="AV298" s="14" t="s">
        <v>85</v>
      </c>
      <c r="AW298" s="14" t="s">
        <v>33</v>
      </c>
      <c r="AX298" s="14" t="s">
        <v>76</v>
      </c>
      <c r="AY298" s="266" t="s">
        <v>178</v>
      </c>
    </row>
    <row r="299" s="15" customFormat="1">
      <c r="A299" s="15"/>
      <c r="B299" s="267"/>
      <c r="C299" s="268"/>
      <c r="D299" s="241" t="s">
        <v>189</v>
      </c>
      <c r="E299" s="269" t="s">
        <v>1</v>
      </c>
      <c r="F299" s="270" t="s">
        <v>193</v>
      </c>
      <c r="G299" s="268"/>
      <c r="H299" s="271">
        <v>12.478</v>
      </c>
      <c r="I299" s="272"/>
      <c r="J299" s="268"/>
      <c r="K299" s="268"/>
      <c r="L299" s="273"/>
      <c r="M299" s="274"/>
      <c r="N299" s="275"/>
      <c r="O299" s="275"/>
      <c r="P299" s="275"/>
      <c r="Q299" s="275"/>
      <c r="R299" s="275"/>
      <c r="S299" s="275"/>
      <c r="T299" s="276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7" t="s">
        <v>189</v>
      </c>
      <c r="AU299" s="277" t="s">
        <v>85</v>
      </c>
      <c r="AV299" s="15" t="s">
        <v>185</v>
      </c>
      <c r="AW299" s="15" t="s">
        <v>33</v>
      </c>
      <c r="AX299" s="15" t="s">
        <v>83</v>
      </c>
      <c r="AY299" s="277" t="s">
        <v>178</v>
      </c>
    </row>
    <row r="300" s="2" customFormat="1">
      <c r="A300" s="39"/>
      <c r="B300" s="40"/>
      <c r="C300" s="228" t="s">
        <v>367</v>
      </c>
      <c r="D300" s="228" t="s">
        <v>180</v>
      </c>
      <c r="E300" s="229" t="s">
        <v>319</v>
      </c>
      <c r="F300" s="230" t="s">
        <v>320</v>
      </c>
      <c r="G300" s="231" t="s">
        <v>183</v>
      </c>
      <c r="H300" s="232">
        <v>4.0199999999999996</v>
      </c>
      <c r="I300" s="233"/>
      <c r="J300" s="234">
        <f>ROUND(I300*H300,2)</f>
        <v>0</v>
      </c>
      <c r="K300" s="230" t="s">
        <v>184</v>
      </c>
      <c r="L300" s="45"/>
      <c r="M300" s="235" t="s">
        <v>1</v>
      </c>
      <c r="N300" s="236" t="s">
        <v>41</v>
      </c>
      <c r="O300" s="92"/>
      <c r="P300" s="237">
        <f>O300*H300</f>
        <v>0</v>
      </c>
      <c r="Q300" s="237">
        <v>0</v>
      </c>
      <c r="R300" s="237">
        <f>Q300*H300</f>
        <v>0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185</v>
      </c>
      <c r="AT300" s="239" t="s">
        <v>180</v>
      </c>
      <c r="AU300" s="239" t="s">
        <v>85</v>
      </c>
      <c r="AY300" s="18" t="s">
        <v>178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83</v>
      </c>
      <c r="BK300" s="240">
        <f>ROUND(I300*H300,2)</f>
        <v>0</v>
      </c>
      <c r="BL300" s="18" t="s">
        <v>185</v>
      </c>
      <c r="BM300" s="239" t="s">
        <v>1017</v>
      </c>
    </row>
    <row r="301" s="2" customFormat="1">
      <c r="A301" s="39"/>
      <c r="B301" s="40"/>
      <c r="C301" s="41"/>
      <c r="D301" s="241" t="s">
        <v>187</v>
      </c>
      <c r="E301" s="41"/>
      <c r="F301" s="242" t="s">
        <v>322</v>
      </c>
      <c r="G301" s="41"/>
      <c r="H301" s="41"/>
      <c r="I301" s="243"/>
      <c r="J301" s="41"/>
      <c r="K301" s="41"/>
      <c r="L301" s="45"/>
      <c r="M301" s="244"/>
      <c r="N301" s="245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187</v>
      </c>
      <c r="AU301" s="18" t="s">
        <v>85</v>
      </c>
    </row>
    <row r="302" s="13" customFormat="1">
      <c r="A302" s="13"/>
      <c r="B302" s="246"/>
      <c r="C302" s="247"/>
      <c r="D302" s="241" t="s">
        <v>189</v>
      </c>
      <c r="E302" s="248" t="s">
        <v>1</v>
      </c>
      <c r="F302" s="249" t="s">
        <v>965</v>
      </c>
      <c r="G302" s="247"/>
      <c r="H302" s="248" t="s">
        <v>1</v>
      </c>
      <c r="I302" s="250"/>
      <c r="J302" s="247"/>
      <c r="K302" s="247"/>
      <c r="L302" s="251"/>
      <c r="M302" s="252"/>
      <c r="N302" s="253"/>
      <c r="O302" s="253"/>
      <c r="P302" s="253"/>
      <c r="Q302" s="253"/>
      <c r="R302" s="253"/>
      <c r="S302" s="253"/>
      <c r="T302" s="25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5" t="s">
        <v>189</v>
      </c>
      <c r="AU302" s="255" t="s">
        <v>85</v>
      </c>
      <c r="AV302" s="13" t="s">
        <v>83</v>
      </c>
      <c r="AW302" s="13" t="s">
        <v>33</v>
      </c>
      <c r="AX302" s="13" t="s">
        <v>76</v>
      </c>
      <c r="AY302" s="255" t="s">
        <v>178</v>
      </c>
    </row>
    <row r="303" s="14" customFormat="1">
      <c r="A303" s="14"/>
      <c r="B303" s="256"/>
      <c r="C303" s="257"/>
      <c r="D303" s="241" t="s">
        <v>189</v>
      </c>
      <c r="E303" s="258" t="s">
        <v>1</v>
      </c>
      <c r="F303" s="259" t="s">
        <v>1018</v>
      </c>
      <c r="G303" s="257"/>
      <c r="H303" s="260">
        <v>1.129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6" t="s">
        <v>189</v>
      </c>
      <c r="AU303" s="266" t="s">
        <v>85</v>
      </c>
      <c r="AV303" s="14" t="s">
        <v>85</v>
      </c>
      <c r="AW303" s="14" t="s">
        <v>33</v>
      </c>
      <c r="AX303" s="14" t="s">
        <v>76</v>
      </c>
      <c r="AY303" s="266" t="s">
        <v>178</v>
      </c>
    </row>
    <row r="304" s="14" customFormat="1">
      <c r="A304" s="14"/>
      <c r="B304" s="256"/>
      <c r="C304" s="257"/>
      <c r="D304" s="241" t="s">
        <v>189</v>
      </c>
      <c r="E304" s="258" t="s">
        <v>1</v>
      </c>
      <c r="F304" s="259" t="s">
        <v>1019</v>
      </c>
      <c r="G304" s="257"/>
      <c r="H304" s="260">
        <v>1.4059999999999999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6" t="s">
        <v>189</v>
      </c>
      <c r="AU304" s="266" t="s">
        <v>85</v>
      </c>
      <c r="AV304" s="14" t="s">
        <v>85</v>
      </c>
      <c r="AW304" s="14" t="s">
        <v>33</v>
      </c>
      <c r="AX304" s="14" t="s">
        <v>76</v>
      </c>
      <c r="AY304" s="266" t="s">
        <v>178</v>
      </c>
    </row>
    <row r="305" s="14" customFormat="1">
      <c r="A305" s="14"/>
      <c r="B305" s="256"/>
      <c r="C305" s="257"/>
      <c r="D305" s="241" t="s">
        <v>189</v>
      </c>
      <c r="E305" s="258" t="s">
        <v>1</v>
      </c>
      <c r="F305" s="259" t="s">
        <v>1020</v>
      </c>
      <c r="G305" s="257"/>
      <c r="H305" s="260">
        <v>1.4850000000000001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6" t="s">
        <v>189</v>
      </c>
      <c r="AU305" s="266" t="s">
        <v>85</v>
      </c>
      <c r="AV305" s="14" t="s">
        <v>85</v>
      </c>
      <c r="AW305" s="14" t="s">
        <v>33</v>
      </c>
      <c r="AX305" s="14" t="s">
        <v>76</v>
      </c>
      <c r="AY305" s="266" t="s">
        <v>178</v>
      </c>
    </row>
    <row r="306" s="15" customFormat="1">
      <c r="A306" s="15"/>
      <c r="B306" s="267"/>
      <c r="C306" s="268"/>
      <c r="D306" s="241" t="s">
        <v>189</v>
      </c>
      <c r="E306" s="269" t="s">
        <v>1</v>
      </c>
      <c r="F306" s="270" t="s">
        <v>193</v>
      </c>
      <c r="G306" s="268"/>
      <c r="H306" s="271">
        <v>4.0199999999999996</v>
      </c>
      <c r="I306" s="272"/>
      <c r="J306" s="268"/>
      <c r="K306" s="268"/>
      <c r="L306" s="273"/>
      <c r="M306" s="274"/>
      <c r="N306" s="275"/>
      <c r="O306" s="275"/>
      <c r="P306" s="275"/>
      <c r="Q306" s="275"/>
      <c r="R306" s="275"/>
      <c r="S306" s="275"/>
      <c r="T306" s="276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7" t="s">
        <v>189</v>
      </c>
      <c r="AU306" s="277" t="s">
        <v>85</v>
      </c>
      <c r="AV306" s="15" t="s">
        <v>185</v>
      </c>
      <c r="AW306" s="15" t="s">
        <v>33</v>
      </c>
      <c r="AX306" s="15" t="s">
        <v>83</v>
      </c>
      <c r="AY306" s="277" t="s">
        <v>178</v>
      </c>
    </row>
    <row r="307" s="2" customFormat="1">
      <c r="A307" s="39"/>
      <c r="B307" s="40"/>
      <c r="C307" s="228" t="s">
        <v>373</v>
      </c>
      <c r="D307" s="228" t="s">
        <v>180</v>
      </c>
      <c r="E307" s="229" t="s">
        <v>325</v>
      </c>
      <c r="F307" s="230" t="s">
        <v>326</v>
      </c>
      <c r="G307" s="231" t="s">
        <v>268</v>
      </c>
      <c r="H307" s="232">
        <v>23.347999999999999</v>
      </c>
      <c r="I307" s="233"/>
      <c r="J307" s="234">
        <f>ROUND(I307*H307,2)</f>
        <v>0</v>
      </c>
      <c r="K307" s="230" t="s">
        <v>184</v>
      </c>
      <c r="L307" s="45"/>
      <c r="M307" s="235" t="s">
        <v>1</v>
      </c>
      <c r="N307" s="236" t="s">
        <v>41</v>
      </c>
      <c r="O307" s="92"/>
      <c r="P307" s="237">
        <f>O307*H307</f>
        <v>0</v>
      </c>
      <c r="Q307" s="237">
        <v>0.0063200000000000001</v>
      </c>
      <c r="R307" s="237">
        <f>Q307*H307</f>
        <v>0.14755936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185</v>
      </c>
      <c r="AT307" s="239" t="s">
        <v>180</v>
      </c>
      <c r="AU307" s="239" t="s">
        <v>85</v>
      </c>
      <c r="AY307" s="18" t="s">
        <v>178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83</v>
      </c>
      <c r="BK307" s="240">
        <f>ROUND(I307*H307,2)</f>
        <v>0</v>
      </c>
      <c r="BL307" s="18" t="s">
        <v>185</v>
      </c>
      <c r="BM307" s="239" t="s">
        <v>1021</v>
      </c>
    </row>
    <row r="308" s="2" customFormat="1">
      <c r="A308" s="39"/>
      <c r="B308" s="40"/>
      <c r="C308" s="41"/>
      <c r="D308" s="241" t="s">
        <v>187</v>
      </c>
      <c r="E308" s="41"/>
      <c r="F308" s="242" t="s">
        <v>328</v>
      </c>
      <c r="G308" s="41"/>
      <c r="H308" s="41"/>
      <c r="I308" s="243"/>
      <c r="J308" s="41"/>
      <c r="K308" s="41"/>
      <c r="L308" s="45"/>
      <c r="M308" s="244"/>
      <c r="N308" s="245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187</v>
      </c>
      <c r="AU308" s="18" t="s">
        <v>85</v>
      </c>
    </row>
    <row r="309" s="13" customFormat="1">
      <c r="A309" s="13"/>
      <c r="B309" s="246"/>
      <c r="C309" s="247"/>
      <c r="D309" s="241" t="s">
        <v>189</v>
      </c>
      <c r="E309" s="248" t="s">
        <v>1</v>
      </c>
      <c r="F309" s="249" t="s">
        <v>965</v>
      </c>
      <c r="G309" s="247"/>
      <c r="H309" s="248" t="s">
        <v>1</v>
      </c>
      <c r="I309" s="250"/>
      <c r="J309" s="247"/>
      <c r="K309" s="247"/>
      <c r="L309" s="251"/>
      <c r="M309" s="252"/>
      <c r="N309" s="253"/>
      <c r="O309" s="253"/>
      <c r="P309" s="253"/>
      <c r="Q309" s="253"/>
      <c r="R309" s="253"/>
      <c r="S309" s="253"/>
      <c r="T309" s="25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5" t="s">
        <v>189</v>
      </c>
      <c r="AU309" s="255" t="s">
        <v>85</v>
      </c>
      <c r="AV309" s="13" t="s">
        <v>83</v>
      </c>
      <c r="AW309" s="13" t="s">
        <v>33</v>
      </c>
      <c r="AX309" s="13" t="s">
        <v>76</v>
      </c>
      <c r="AY309" s="255" t="s">
        <v>178</v>
      </c>
    </row>
    <row r="310" s="14" customFormat="1">
      <c r="A310" s="14"/>
      <c r="B310" s="256"/>
      <c r="C310" s="257"/>
      <c r="D310" s="241" t="s">
        <v>189</v>
      </c>
      <c r="E310" s="258" t="s">
        <v>1</v>
      </c>
      <c r="F310" s="259" t="s">
        <v>1022</v>
      </c>
      <c r="G310" s="257"/>
      <c r="H310" s="260">
        <v>22.687999999999999</v>
      </c>
      <c r="I310" s="261"/>
      <c r="J310" s="257"/>
      <c r="K310" s="257"/>
      <c r="L310" s="262"/>
      <c r="M310" s="263"/>
      <c r="N310" s="264"/>
      <c r="O310" s="264"/>
      <c r="P310" s="264"/>
      <c r="Q310" s="264"/>
      <c r="R310" s="264"/>
      <c r="S310" s="264"/>
      <c r="T310" s="26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6" t="s">
        <v>189</v>
      </c>
      <c r="AU310" s="266" t="s">
        <v>85</v>
      </c>
      <c r="AV310" s="14" t="s">
        <v>85</v>
      </c>
      <c r="AW310" s="14" t="s">
        <v>33</v>
      </c>
      <c r="AX310" s="14" t="s">
        <v>76</v>
      </c>
      <c r="AY310" s="266" t="s">
        <v>178</v>
      </c>
    </row>
    <row r="311" s="14" customFormat="1">
      <c r="A311" s="14"/>
      <c r="B311" s="256"/>
      <c r="C311" s="257"/>
      <c r="D311" s="241" t="s">
        <v>189</v>
      </c>
      <c r="E311" s="258" t="s">
        <v>1</v>
      </c>
      <c r="F311" s="259" t="s">
        <v>1023</v>
      </c>
      <c r="G311" s="257"/>
      <c r="H311" s="260">
        <v>0.66000000000000003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6" t="s">
        <v>189</v>
      </c>
      <c r="AU311" s="266" t="s">
        <v>85</v>
      </c>
      <c r="AV311" s="14" t="s">
        <v>85</v>
      </c>
      <c r="AW311" s="14" t="s">
        <v>33</v>
      </c>
      <c r="AX311" s="14" t="s">
        <v>76</v>
      </c>
      <c r="AY311" s="266" t="s">
        <v>178</v>
      </c>
    </row>
    <row r="312" s="15" customFormat="1">
      <c r="A312" s="15"/>
      <c r="B312" s="267"/>
      <c r="C312" s="268"/>
      <c r="D312" s="241" t="s">
        <v>189</v>
      </c>
      <c r="E312" s="269" t="s">
        <v>1</v>
      </c>
      <c r="F312" s="270" t="s">
        <v>193</v>
      </c>
      <c r="G312" s="268"/>
      <c r="H312" s="271">
        <v>23.347999999999999</v>
      </c>
      <c r="I312" s="272"/>
      <c r="J312" s="268"/>
      <c r="K312" s="268"/>
      <c r="L312" s="273"/>
      <c r="M312" s="274"/>
      <c r="N312" s="275"/>
      <c r="O312" s="275"/>
      <c r="P312" s="275"/>
      <c r="Q312" s="275"/>
      <c r="R312" s="275"/>
      <c r="S312" s="275"/>
      <c r="T312" s="276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7" t="s">
        <v>189</v>
      </c>
      <c r="AU312" s="277" t="s">
        <v>85</v>
      </c>
      <c r="AV312" s="15" t="s">
        <v>185</v>
      </c>
      <c r="AW312" s="15" t="s">
        <v>33</v>
      </c>
      <c r="AX312" s="15" t="s">
        <v>83</v>
      </c>
      <c r="AY312" s="277" t="s">
        <v>178</v>
      </c>
    </row>
    <row r="313" s="2" customFormat="1">
      <c r="A313" s="39"/>
      <c r="B313" s="40"/>
      <c r="C313" s="228" t="s">
        <v>379</v>
      </c>
      <c r="D313" s="228" t="s">
        <v>180</v>
      </c>
      <c r="E313" s="229" t="s">
        <v>332</v>
      </c>
      <c r="F313" s="230" t="s">
        <v>333</v>
      </c>
      <c r="G313" s="231" t="s">
        <v>299</v>
      </c>
      <c r="H313" s="232">
        <v>18.899999999999999</v>
      </c>
      <c r="I313" s="233"/>
      <c r="J313" s="234">
        <f>ROUND(I313*H313,2)</f>
        <v>0</v>
      </c>
      <c r="K313" s="230" t="s">
        <v>184</v>
      </c>
      <c r="L313" s="45"/>
      <c r="M313" s="235" t="s">
        <v>1</v>
      </c>
      <c r="N313" s="236" t="s">
        <v>41</v>
      </c>
      <c r="O313" s="92"/>
      <c r="P313" s="237">
        <f>O313*H313</f>
        <v>0</v>
      </c>
      <c r="Q313" s="237">
        <v>0.1153</v>
      </c>
      <c r="R313" s="237">
        <f>Q313*H313</f>
        <v>2.1791700000000001</v>
      </c>
      <c r="S313" s="237">
        <v>0</v>
      </c>
      <c r="T313" s="238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9" t="s">
        <v>185</v>
      </c>
      <c r="AT313" s="239" t="s">
        <v>180</v>
      </c>
      <c r="AU313" s="239" t="s">
        <v>85</v>
      </c>
      <c r="AY313" s="18" t="s">
        <v>178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83</v>
      </c>
      <c r="BK313" s="240">
        <f>ROUND(I313*H313,2)</f>
        <v>0</v>
      </c>
      <c r="BL313" s="18" t="s">
        <v>185</v>
      </c>
      <c r="BM313" s="239" t="s">
        <v>1024</v>
      </c>
    </row>
    <row r="314" s="2" customFormat="1">
      <c r="A314" s="39"/>
      <c r="B314" s="40"/>
      <c r="C314" s="41"/>
      <c r="D314" s="241" t="s">
        <v>187</v>
      </c>
      <c r="E314" s="41"/>
      <c r="F314" s="242" t="s">
        <v>335</v>
      </c>
      <c r="G314" s="41"/>
      <c r="H314" s="41"/>
      <c r="I314" s="243"/>
      <c r="J314" s="41"/>
      <c r="K314" s="41"/>
      <c r="L314" s="45"/>
      <c r="M314" s="244"/>
      <c r="N314" s="245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187</v>
      </c>
      <c r="AU314" s="18" t="s">
        <v>85</v>
      </c>
    </row>
    <row r="315" s="13" customFormat="1">
      <c r="A315" s="13"/>
      <c r="B315" s="246"/>
      <c r="C315" s="247"/>
      <c r="D315" s="241" t="s">
        <v>189</v>
      </c>
      <c r="E315" s="248" t="s">
        <v>1</v>
      </c>
      <c r="F315" s="249" t="s">
        <v>965</v>
      </c>
      <c r="G315" s="247"/>
      <c r="H315" s="248" t="s">
        <v>1</v>
      </c>
      <c r="I315" s="250"/>
      <c r="J315" s="247"/>
      <c r="K315" s="247"/>
      <c r="L315" s="251"/>
      <c r="M315" s="252"/>
      <c r="N315" s="253"/>
      <c r="O315" s="253"/>
      <c r="P315" s="253"/>
      <c r="Q315" s="253"/>
      <c r="R315" s="253"/>
      <c r="S315" s="253"/>
      <c r="T315" s="25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5" t="s">
        <v>189</v>
      </c>
      <c r="AU315" s="255" t="s">
        <v>85</v>
      </c>
      <c r="AV315" s="13" t="s">
        <v>83</v>
      </c>
      <c r="AW315" s="13" t="s">
        <v>33</v>
      </c>
      <c r="AX315" s="13" t="s">
        <v>76</v>
      </c>
      <c r="AY315" s="255" t="s">
        <v>178</v>
      </c>
    </row>
    <row r="316" s="13" customFormat="1">
      <c r="A316" s="13"/>
      <c r="B316" s="246"/>
      <c r="C316" s="247"/>
      <c r="D316" s="241" t="s">
        <v>189</v>
      </c>
      <c r="E316" s="248" t="s">
        <v>1</v>
      </c>
      <c r="F316" s="249" t="s">
        <v>336</v>
      </c>
      <c r="G316" s="247"/>
      <c r="H316" s="248" t="s">
        <v>1</v>
      </c>
      <c r="I316" s="250"/>
      <c r="J316" s="247"/>
      <c r="K316" s="247"/>
      <c r="L316" s="251"/>
      <c r="M316" s="252"/>
      <c r="N316" s="253"/>
      <c r="O316" s="253"/>
      <c r="P316" s="253"/>
      <c r="Q316" s="253"/>
      <c r="R316" s="253"/>
      <c r="S316" s="253"/>
      <c r="T316" s="25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5" t="s">
        <v>189</v>
      </c>
      <c r="AU316" s="255" t="s">
        <v>85</v>
      </c>
      <c r="AV316" s="13" t="s">
        <v>83</v>
      </c>
      <c r="AW316" s="13" t="s">
        <v>33</v>
      </c>
      <c r="AX316" s="13" t="s">
        <v>76</v>
      </c>
      <c r="AY316" s="255" t="s">
        <v>178</v>
      </c>
    </row>
    <row r="317" s="14" customFormat="1">
      <c r="A317" s="14"/>
      <c r="B317" s="256"/>
      <c r="C317" s="257"/>
      <c r="D317" s="241" t="s">
        <v>189</v>
      </c>
      <c r="E317" s="258" t="s">
        <v>1</v>
      </c>
      <c r="F317" s="259" t="s">
        <v>1025</v>
      </c>
      <c r="G317" s="257"/>
      <c r="H317" s="260">
        <v>18.899999999999999</v>
      </c>
      <c r="I317" s="261"/>
      <c r="J317" s="257"/>
      <c r="K317" s="257"/>
      <c r="L317" s="262"/>
      <c r="M317" s="263"/>
      <c r="N317" s="264"/>
      <c r="O317" s="264"/>
      <c r="P317" s="264"/>
      <c r="Q317" s="264"/>
      <c r="R317" s="264"/>
      <c r="S317" s="264"/>
      <c r="T317" s="26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6" t="s">
        <v>189</v>
      </c>
      <c r="AU317" s="266" t="s">
        <v>85</v>
      </c>
      <c r="AV317" s="14" t="s">
        <v>85</v>
      </c>
      <c r="AW317" s="14" t="s">
        <v>33</v>
      </c>
      <c r="AX317" s="14" t="s">
        <v>76</v>
      </c>
      <c r="AY317" s="266" t="s">
        <v>178</v>
      </c>
    </row>
    <row r="318" s="15" customFormat="1">
      <c r="A318" s="15"/>
      <c r="B318" s="267"/>
      <c r="C318" s="268"/>
      <c r="D318" s="241" t="s">
        <v>189</v>
      </c>
      <c r="E318" s="269" t="s">
        <v>1</v>
      </c>
      <c r="F318" s="270" t="s">
        <v>193</v>
      </c>
      <c r="G318" s="268"/>
      <c r="H318" s="271">
        <v>18.899999999999999</v>
      </c>
      <c r="I318" s="272"/>
      <c r="J318" s="268"/>
      <c r="K318" s="268"/>
      <c r="L318" s="273"/>
      <c r="M318" s="274"/>
      <c r="N318" s="275"/>
      <c r="O318" s="275"/>
      <c r="P318" s="275"/>
      <c r="Q318" s="275"/>
      <c r="R318" s="275"/>
      <c r="S318" s="275"/>
      <c r="T318" s="276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77" t="s">
        <v>189</v>
      </c>
      <c r="AU318" s="277" t="s">
        <v>85</v>
      </c>
      <c r="AV318" s="15" t="s">
        <v>185</v>
      </c>
      <c r="AW318" s="15" t="s">
        <v>33</v>
      </c>
      <c r="AX318" s="15" t="s">
        <v>83</v>
      </c>
      <c r="AY318" s="277" t="s">
        <v>178</v>
      </c>
    </row>
    <row r="319" s="2" customFormat="1" ht="30" customHeight="1">
      <c r="A319" s="39"/>
      <c r="B319" s="40"/>
      <c r="C319" s="228" t="s">
        <v>385</v>
      </c>
      <c r="D319" s="228" t="s">
        <v>180</v>
      </c>
      <c r="E319" s="229" t="s">
        <v>1026</v>
      </c>
      <c r="F319" s="230" t="s">
        <v>1027</v>
      </c>
      <c r="G319" s="231" t="s">
        <v>183</v>
      </c>
      <c r="H319" s="232">
        <v>0.47099999999999997</v>
      </c>
      <c r="I319" s="233"/>
      <c r="J319" s="234">
        <f>ROUND(I319*H319,2)</f>
        <v>0</v>
      </c>
      <c r="K319" s="230" t="s">
        <v>184</v>
      </c>
      <c r="L319" s="45"/>
      <c r="M319" s="235" t="s">
        <v>1</v>
      </c>
      <c r="N319" s="236" t="s">
        <v>41</v>
      </c>
      <c r="O319" s="92"/>
      <c r="P319" s="237">
        <f>O319*H319</f>
        <v>0</v>
      </c>
      <c r="Q319" s="237">
        <v>2.25</v>
      </c>
      <c r="R319" s="237">
        <f>Q319*H319</f>
        <v>1.05975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185</v>
      </c>
      <c r="AT319" s="239" t="s">
        <v>180</v>
      </c>
      <c r="AU319" s="239" t="s">
        <v>85</v>
      </c>
      <c r="AY319" s="18" t="s">
        <v>178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83</v>
      </c>
      <c r="BK319" s="240">
        <f>ROUND(I319*H319,2)</f>
        <v>0</v>
      </c>
      <c r="BL319" s="18" t="s">
        <v>185</v>
      </c>
      <c r="BM319" s="239" t="s">
        <v>1028</v>
      </c>
    </row>
    <row r="320" s="2" customFormat="1">
      <c r="A320" s="39"/>
      <c r="B320" s="40"/>
      <c r="C320" s="41"/>
      <c r="D320" s="241" t="s">
        <v>187</v>
      </c>
      <c r="E320" s="41"/>
      <c r="F320" s="242" t="s">
        <v>1029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187</v>
      </c>
      <c r="AU320" s="18" t="s">
        <v>85</v>
      </c>
    </row>
    <row r="321" s="13" customFormat="1">
      <c r="A321" s="13"/>
      <c r="B321" s="246"/>
      <c r="C321" s="247"/>
      <c r="D321" s="241" t="s">
        <v>189</v>
      </c>
      <c r="E321" s="248" t="s">
        <v>1</v>
      </c>
      <c r="F321" s="249" t="s">
        <v>961</v>
      </c>
      <c r="G321" s="247"/>
      <c r="H321" s="248" t="s">
        <v>1</v>
      </c>
      <c r="I321" s="250"/>
      <c r="J321" s="247"/>
      <c r="K321" s="247"/>
      <c r="L321" s="251"/>
      <c r="M321" s="252"/>
      <c r="N321" s="253"/>
      <c r="O321" s="253"/>
      <c r="P321" s="253"/>
      <c r="Q321" s="253"/>
      <c r="R321" s="253"/>
      <c r="S321" s="253"/>
      <c r="T321" s="25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5" t="s">
        <v>189</v>
      </c>
      <c r="AU321" s="255" t="s">
        <v>85</v>
      </c>
      <c r="AV321" s="13" t="s">
        <v>83</v>
      </c>
      <c r="AW321" s="13" t="s">
        <v>33</v>
      </c>
      <c r="AX321" s="13" t="s">
        <v>76</v>
      </c>
      <c r="AY321" s="255" t="s">
        <v>178</v>
      </c>
    </row>
    <row r="322" s="13" customFormat="1">
      <c r="A322" s="13"/>
      <c r="B322" s="246"/>
      <c r="C322" s="247"/>
      <c r="D322" s="241" t="s">
        <v>189</v>
      </c>
      <c r="E322" s="248" t="s">
        <v>1</v>
      </c>
      <c r="F322" s="249" t="s">
        <v>1030</v>
      </c>
      <c r="G322" s="247"/>
      <c r="H322" s="248" t="s">
        <v>1</v>
      </c>
      <c r="I322" s="250"/>
      <c r="J322" s="247"/>
      <c r="K322" s="247"/>
      <c r="L322" s="251"/>
      <c r="M322" s="252"/>
      <c r="N322" s="253"/>
      <c r="O322" s="253"/>
      <c r="P322" s="253"/>
      <c r="Q322" s="253"/>
      <c r="R322" s="253"/>
      <c r="S322" s="253"/>
      <c r="T322" s="25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5" t="s">
        <v>189</v>
      </c>
      <c r="AU322" s="255" t="s">
        <v>85</v>
      </c>
      <c r="AV322" s="13" t="s">
        <v>83</v>
      </c>
      <c r="AW322" s="13" t="s">
        <v>33</v>
      </c>
      <c r="AX322" s="13" t="s">
        <v>76</v>
      </c>
      <c r="AY322" s="255" t="s">
        <v>178</v>
      </c>
    </row>
    <row r="323" s="14" customFormat="1">
      <c r="A323" s="14"/>
      <c r="B323" s="256"/>
      <c r="C323" s="257"/>
      <c r="D323" s="241" t="s">
        <v>189</v>
      </c>
      <c r="E323" s="258" t="s">
        <v>1</v>
      </c>
      <c r="F323" s="259" t="s">
        <v>1031</v>
      </c>
      <c r="G323" s="257"/>
      <c r="H323" s="260">
        <v>0.47099999999999997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6" t="s">
        <v>189</v>
      </c>
      <c r="AU323" s="266" t="s">
        <v>85</v>
      </c>
      <c r="AV323" s="14" t="s">
        <v>85</v>
      </c>
      <c r="AW323" s="14" t="s">
        <v>33</v>
      </c>
      <c r="AX323" s="14" t="s">
        <v>76</v>
      </c>
      <c r="AY323" s="266" t="s">
        <v>178</v>
      </c>
    </row>
    <row r="324" s="15" customFormat="1">
      <c r="A324" s="15"/>
      <c r="B324" s="267"/>
      <c r="C324" s="268"/>
      <c r="D324" s="241" t="s">
        <v>189</v>
      </c>
      <c r="E324" s="269" t="s">
        <v>1</v>
      </c>
      <c r="F324" s="270" t="s">
        <v>193</v>
      </c>
      <c r="G324" s="268"/>
      <c r="H324" s="271">
        <v>0.47099999999999997</v>
      </c>
      <c r="I324" s="272"/>
      <c r="J324" s="268"/>
      <c r="K324" s="268"/>
      <c r="L324" s="273"/>
      <c r="M324" s="274"/>
      <c r="N324" s="275"/>
      <c r="O324" s="275"/>
      <c r="P324" s="275"/>
      <c r="Q324" s="275"/>
      <c r="R324" s="275"/>
      <c r="S324" s="275"/>
      <c r="T324" s="276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7" t="s">
        <v>189</v>
      </c>
      <c r="AU324" s="277" t="s">
        <v>85</v>
      </c>
      <c r="AV324" s="15" t="s">
        <v>185</v>
      </c>
      <c r="AW324" s="15" t="s">
        <v>33</v>
      </c>
      <c r="AX324" s="15" t="s">
        <v>83</v>
      </c>
      <c r="AY324" s="277" t="s">
        <v>178</v>
      </c>
    </row>
    <row r="325" s="2" customFormat="1">
      <c r="A325" s="39"/>
      <c r="B325" s="40"/>
      <c r="C325" s="228" t="s">
        <v>397</v>
      </c>
      <c r="D325" s="228" t="s">
        <v>180</v>
      </c>
      <c r="E325" s="229" t="s">
        <v>338</v>
      </c>
      <c r="F325" s="230" t="s">
        <v>339</v>
      </c>
      <c r="G325" s="231" t="s">
        <v>183</v>
      </c>
      <c r="H325" s="232">
        <v>2.419</v>
      </c>
      <c r="I325" s="233"/>
      <c r="J325" s="234">
        <f>ROUND(I325*H325,2)</f>
        <v>0</v>
      </c>
      <c r="K325" s="230" t="s">
        <v>184</v>
      </c>
      <c r="L325" s="45"/>
      <c r="M325" s="235" t="s">
        <v>1</v>
      </c>
      <c r="N325" s="236" t="s">
        <v>41</v>
      </c>
      <c r="O325" s="92"/>
      <c r="P325" s="237">
        <f>O325*H325</f>
        <v>0</v>
      </c>
      <c r="Q325" s="237">
        <v>2.0874999999999999</v>
      </c>
      <c r="R325" s="237">
        <f>Q325*H325</f>
        <v>5.0496625000000002</v>
      </c>
      <c r="S325" s="237">
        <v>0</v>
      </c>
      <c r="T325" s="23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185</v>
      </c>
      <c r="AT325" s="239" t="s">
        <v>180</v>
      </c>
      <c r="AU325" s="239" t="s">
        <v>85</v>
      </c>
      <c r="AY325" s="18" t="s">
        <v>178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83</v>
      </c>
      <c r="BK325" s="240">
        <f>ROUND(I325*H325,2)</f>
        <v>0</v>
      </c>
      <c r="BL325" s="18" t="s">
        <v>185</v>
      </c>
      <c r="BM325" s="239" t="s">
        <v>1032</v>
      </c>
    </row>
    <row r="326" s="2" customFormat="1">
      <c r="A326" s="39"/>
      <c r="B326" s="40"/>
      <c r="C326" s="41"/>
      <c r="D326" s="241" t="s">
        <v>187</v>
      </c>
      <c r="E326" s="41"/>
      <c r="F326" s="242" t="s">
        <v>341</v>
      </c>
      <c r="G326" s="41"/>
      <c r="H326" s="41"/>
      <c r="I326" s="243"/>
      <c r="J326" s="41"/>
      <c r="K326" s="41"/>
      <c r="L326" s="45"/>
      <c r="M326" s="244"/>
      <c r="N326" s="245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187</v>
      </c>
      <c r="AU326" s="18" t="s">
        <v>85</v>
      </c>
    </row>
    <row r="327" s="13" customFormat="1">
      <c r="A327" s="13"/>
      <c r="B327" s="246"/>
      <c r="C327" s="247"/>
      <c r="D327" s="241" t="s">
        <v>189</v>
      </c>
      <c r="E327" s="248" t="s">
        <v>1</v>
      </c>
      <c r="F327" s="249" t="s">
        <v>937</v>
      </c>
      <c r="G327" s="247"/>
      <c r="H327" s="248" t="s">
        <v>1</v>
      </c>
      <c r="I327" s="250"/>
      <c r="J327" s="247"/>
      <c r="K327" s="247"/>
      <c r="L327" s="251"/>
      <c r="M327" s="252"/>
      <c r="N327" s="253"/>
      <c r="O327" s="253"/>
      <c r="P327" s="253"/>
      <c r="Q327" s="253"/>
      <c r="R327" s="253"/>
      <c r="S327" s="253"/>
      <c r="T327" s="25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5" t="s">
        <v>189</v>
      </c>
      <c r="AU327" s="255" t="s">
        <v>85</v>
      </c>
      <c r="AV327" s="13" t="s">
        <v>83</v>
      </c>
      <c r="AW327" s="13" t="s">
        <v>33</v>
      </c>
      <c r="AX327" s="13" t="s">
        <v>76</v>
      </c>
      <c r="AY327" s="255" t="s">
        <v>178</v>
      </c>
    </row>
    <row r="328" s="13" customFormat="1">
      <c r="A328" s="13"/>
      <c r="B328" s="246"/>
      <c r="C328" s="247"/>
      <c r="D328" s="241" t="s">
        <v>189</v>
      </c>
      <c r="E328" s="248" t="s">
        <v>1</v>
      </c>
      <c r="F328" s="249" t="s">
        <v>343</v>
      </c>
      <c r="G328" s="247"/>
      <c r="H328" s="248" t="s">
        <v>1</v>
      </c>
      <c r="I328" s="250"/>
      <c r="J328" s="247"/>
      <c r="K328" s="247"/>
      <c r="L328" s="251"/>
      <c r="M328" s="252"/>
      <c r="N328" s="253"/>
      <c r="O328" s="253"/>
      <c r="P328" s="253"/>
      <c r="Q328" s="253"/>
      <c r="R328" s="253"/>
      <c r="S328" s="253"/>
      <c r="T328" s="25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5" t="s">
        <v>189</v>
      </c>
      <c r="AU328" s="255" t="s">
        <v>85</v>
      </c>
      <c r="AV328" s="13" t="s">
        <v>83</v>
      </c>
      <c r="AW328" s="13" t="s">
        <v>33</v>
      </c>
      <c r="AX328" s="13" t="s">
        <v>76</v>
      </c>
      <c r="AY328" s="255" t="s">
        <v>178</v>
      </c>
    </row>
    <row r="329" s="14" customFormat="1">
      <c r="A329" s="14"/>
      <c r="B329" s="256"/>
      <c r="C329" s="257"/>
      <c r="D329" s="241" t="s">
        <v>189</v>
      </c>
      <c r="E329" s="258" t="s">
        <v>1</v>
      </c>
      <c r="F329" s="259" t="s">
        <v>1033</v>
      </c>
      <c r="G329" s="257"/>
      <c r="H329" s="260">
        <v>1.7490000000000001</v>
      </c>
      <c r="I329" s="261"/>
      <c r="J329" s="257"/>
      <c r="K329" s="257"/>
      <c r="L329" s="262"/>
      <c r="M329" s="263"/>
      <c r="N329" s="264"/>
      <c r="O329" s="264"/>
      <c r="P329" s="264"/>
      <c r="Q329" s="264"/>
      <c r="R329" s="264"/>
      <c r="S329" s="264"/>
      <c r="T329" s="26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6" t="s">
        <v>189</v>
      </c>
      <c r="AU329" s="266" t="s">
        <v>85</v>
      </c>
      <c r="AV329" s="14" t="s">
        <v>85</v>
      </c>
      <c r="AW329" s="14" t="s">
        <v>33</v>
      </c>
      <c r="AX329" s="14" t="s">
        <v>76</v>
      </c>
      <c r="AY329" s="266" t="s">
        <v>178</v>
      </c>
    </row>
    <row r="330" s="13" customFormat="1">
      <c r="A330" s="13"/>
      <c r="B330" s="246"/>
      <c r="C330" s="247"/>
      <c r="D330" s="241" t="s">
        <v>189</v>
      </c>
      <c r="E330" s="248" t="s">
        <v>1</v>
      </c>
      <c r="F330" s="249" t="s">
        <v>1034</v>
      </c>
      <c r="G330" s="247"/>
      <c r="H330" s="248" t="s">
        <v>1</v>
      </c>
      <c r="I330" s="250"/>
      <c r="J330" s="247"/>
      <c r="K330" s="247"/>
      <c r="L330" s="251"/>
      <c r="M330" s="252"/>
      <c r="N330" s="253"/>
      <c r="O330" s="253"/>
      <c r="P330" s="253"/>
      <c r="Q330" s="253"/>
      <c r="R330" s="253"/>
      <c r="S330" s="253"/>
      <c r="T330" s="25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5" t="s">
        <v>189</v>
      </c>
      <c r="AU330" s="255" t="s">
        <v>85</v>
      </c>
      <c r="AV330" s="13" t="s">
        <v>83</v>
      </c>
      <c r="AW330" s="13" t="s">
        <v>33</v>
      </c>
      <c r="AX330" s="13" t="s">
        <v>76</v>
      </c>
      <c r="AY330" s="255" t="s">
        <v>178</v>
      </c>
    </row>
    <row r="331" s="14" customFormat="1">
      <c r="A331" s="14"/>
      <c r="B331" s="256"/>
      <c r="C331" s="257"/>
      <c r="D331" s="241" t="s">
        <v>189</v>
      </c>
      <c r="E331" s="258" t="s">
        <v>1</v>
      </c>
      <c r="F331" s="259" t="s">
        <v>1035</v>
      </c>
      <c r="G331" s="257"/>
      <c r="H331" s="260">
        <v>0.188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6" t="s">
        <v>189</v>
      </c>
      <c r="AU331" s="266" t="s">
        <v>85</v>
      </c>
      <c r="AV331" s="14" t="s">
        <v>85</v>
      </c>
      <c r="AW331" s="14" t="s">
        <v>33</v>
      </c>
      <c r="AX331" s="14" t="s">
        <v>76</v>
      </c>
      <c r="AY331" s="266" t="s">
        <v>178</v>
      </c>
    </row>
    <row r="332" s="14" customFormat="1">
      <c r="A332" s="14"/>
      <c r="B332" s="256"/>
      <c r="C332" s="257"/>
      <c r="D332" s="241" t="s">
        <v>189</v>
      </c>
      <c r="E332" s="258" t="s">
        <v>1</v>
      </c>
      <c r="F332" s="259" t="s">
        <v>1036</v>
      </c>
      <c r="G332" s="257"/>
      <c r="H332" s="260">
        <v>0.23400000000000001</v>
      </c>
      <c r="I332" s="261"/>
      <c r="J332" s="257"/>
      <c r="K332" s="257"/>
      <c r="L332" s="262"/>
      <c r="M332" s="263"/>
      <c r="N332" s="264"/>
      <c r="O332" s="264"/>
      <c r="P332" s="264"/>
      <c r="Q332" s="264"/>
      <c r="R332" s="264"/>
      <c r="S332" s="264"/>
      <c r="T332" s="26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6" t="s">
        <v>189</v>
      </c>
      <c r="AU332" s="266" t="s">
        <v>85</v>
      </c>
      <c r="AV332" s="14" t="s">
        <v>85</v>
      </c>
      <c r="AW332" s="14" t="s">
        <v>33</v>
      </c>
      <c r="AX332" s="14" t="s">
        <v>76</v>
      </c>
      <c r="AY332" s="266" t="s">
        <v>178</v>
      </c>
    </row>
    <row r="333" s="14" customFormat="1">
      <c r="A333" s="14"/>
      <c r="B333" s="256"/>
      <c r="C333" s="257"/>
      <c r="D333" s="241" t="s">
        <v>189</v>
      </c>
      <c r="E333" s="258" t="s">
        <v>1</v>
      </c>
      <c r="F333" s="259" t="s">
        <v>1037</v>
      </c>
      <c r="G333" s="257"/>
      <c r="H333" s="260">
        <v>0.248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6" t="s">
        <v>189</v>
      </c>
      <c r="AU333" s="266" t="s">
        <v>85</v>
      </c>
      <c r="AV333" s="14" t="s">
        <v>85</v>
      </c>
      <c r="AW333" s="14" t="s">
        <v>33</v>
      </c>
      <c r="AX333" s="14" t="s">
        <v>76</v>
      </c>
      <c r="AY333" s="266" t="s">
        <v>178</v>
      </c>
    </row>
    <row r="334" s="15" customFormat="1">
      <c r="A334" s="15"/>
      <c r="B334" s="267"/>
      <c r="C334" s="268"/>
      <c r="D334" s="241" t="s">
        <v>189</v>
      </c>
      <c r="E334" s="269" t="s">
        <v>1</v>
      </c>
      <c r="F334" s="270" t="s">
        <v>193</v>
      </c>
      <c r="G334" s="268"/>
      <c r="H334" s="271">
        <v>2.419</v>
      </c>
      <c r="I334" s="272"/>
      <c r="J334" s="268"/>
      <c r="K334" s="268"/>
      <c r="L334" s="273"/>
      <c r="M334" s="274"/>
      <c r="N334" s="275"/>
      <c r="O334" s="275"/>
      <c r="P334" s="275"/>
      <c r="Q334" s="275"/>
      <c r="R334" s="275"/>
      <c r="S334" s="275"/>
      <c r="T334" s="276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7" t="s">
        <v>189</v>
      </c>
      <c r="AU334" s="277" t="s">
        <v>85</v>
      </c>
      <c r="AV334" s="15" t="s">
        <v>185</v>
      </c>
      <c r="AW334" s="15" t="s">
        <v>33</v>
      </c>
      <c r="AX334" s="15" t="s">
        <v>83</v>
      </c>
      <c r="AY334" s="277" t="s">
        <v>178</v>
      </c>
    </row>
    <row r="335" s="2" customFormat="1">
      <c r="A335" s="39"/>
      <c r="B335" s="40"/>
      <c r="C335" s="228" t="s">
        <v>404</v>
      </c>
      <c r="D335" s="228" t="s">
        <v>180</v>
      </c>
      <c r="E335" s="229" t="s">
        <v>348</v>
      </c>
      <c r="F335" s="230" t="s">
        <v>349</v>
      </c>
      <c r="G335" s="231" t="s">
        <v>183</v>
      </c>
      <c r="H335" s="232">
        <v>2.6000000000000001</v>
      </c>
      <c r="I335" s="233"/>
      <c r="J335" s="234">
        <f>ROUND(I335*H335,2)</f>
        <v>0</v>
      </c>
      <c r="K335" s="230" t="s">
        <v>184</v>
      </c>
      <c r="L335" s="45"/>
      <c r="M335" s="235" t="s">
        <v>1</v>
      </c>
      <c r="N335" s="236" t="s">
        <v>41</v>
      </c>
      <c r="O335" s="92"/>
      <c r="P335" s="237">
        <f>O335*H335</f>
        <v>0</v>
      </c>
      <c r="Q335" s="237">
        <v>2.4340799999999998</v>
      </c>
      <c r="R335" s="237">
        <f>Q335*H335</f>
        <v>6.328608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185</v>
      </c>
      <c r="AT335" s="239" t="s">
        <v>180</v>
      </c>
      <c r="AU335" s="239" t="s">
        <v>85</v>
      </c>
      <c r="AY335" s="18" t="s">
        <v>178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83</v>
      </c>
      <c r="BK335" s="240">
        <f>ROUND(I335*H335,2)</f>
        <v>0</v>
      </c>
      <c r="BL335" s="18" t="s">
        <v>185</v>
      </c>
      <c r="BM335" s="239" t="s">
        <v>1038</v>
      </c>
    </row>
    <row r="336" s="2" customFormat="1">
      <c r="A336" s="39"/>
      <c r="B336" s="40"/>
      <c r="C336" s="41"/>
      <c r="D336" s="241" t="s">
        <v>187</v>
      </c>
      <c r="E336" s="41"/>
      <c r="F336" s="242" t="s">
        <v>351</v>
      </c>
      <c r="G336" s="41"/>
      <c r="H336" s="41"/>
      <c r="I336" s="243"/>
      <c r="J336" s="41"/>
      <c r="K336" s="41"/>
      <c r="L336" s="45"/>
      <c r="M336" s="244"/>
      <c r="N336" s="245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187</v>
      </c>
      <c r="AU336" s="18" t="s">
        <v>85</v>
      </c>
    </row>
    <row r="337" s="13" customFormat="1">
      <c r="A337" s="13"/>
      <c r="B337" s="246"/>
      <c r="C337" s="247"/>
      <c r="D337" s="241" t="s">
        <v>189</v>
      </c>
      <c r="E337" s="248" t="s">
        <v>1</v>
      </c>
      <c r="F337" s="249" t="s">
        <v>937</v>
      </c>
      <c r="G337" s="247"/>
      <c r="H337" s="248" t="s">
        <v>1</v>
      </c>
      <c r="I337" s="250"/>
      <c r="J337" s="247"/>
      <c r="K337" s="247"/>
      <c r="L337" s="251"/>
      <c r="M337" s="252"/>
      <c r="N337" s="253"/>
      <c r="O337" s="253"/>
      <c r="P337" s="253"/>
      <c r="Q337" s="253"/>
      <c r="R337" s="253"/>
      <c r="S337" s="253"/>
      <c r="T337" s="25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5" t="s">
        <v>189</v>
      </c>
      <c r="AU337" s="255" t="s">
        <v>85</v>
      </c>
      <c r="AV337" s="13" t="s">
        <v>83</v>
      </c>
      <c r="AW337" s="13" t="s">
        <v>33</v>
      </c>
      <c r="AX337" s="13" t="s">
        <v>76</v>
      </c>
      <c r="AY337" s="255" t="s">
        <v>178</v>
      </c>
    </row>
    <row r="338" s="13" customFormat="1">
      <c r="A338" s="13"/>
      <c r="B338" s="246"/>
      <c r="C338" s="247"/>
      <c r="D338" s="241" t="s">
        <v>189</v>
      </c>
      <c r="E338" s="248" t="s">
        <v>1</v>
      </c>
      <c r="F338" s="249" t="s">
        <v>352</v>
      </c>
      <c r="G338" s="247"/>
      <c r="H338" s="248" t="s">
        <v>1</v>
      </c>
      <c r="I338" s="250"/>
      <c r="J338" s="247"/>
      <c r="K338" s="247"/>
      <c r="L338" s="251"/>
      <c r="M338" s="252"/>
      <c r="N338" s="253"/>
      <c r="O338" s="253"/>
      <c r="P338" s="253"/>
      <c r="Q338" s="253"/>
      <c r="R338" s="253"/>
      <c r="S338" s="253"/>
      <c r="T338" s="25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5" t="s">
        <v>189</v>
      </c>
      <c r="AU338" s="255" t="s">
        <v>85</v>
      </c>
      <c r="AV338" s="13" t="s">
        <v>83</v>
      </c>
      <c r="AW338" s="13" t="s">
        <v>33</v>
      </c>
      <c r="AX338" s="13" t="s">
        <v>76</v>
      </c>
      <c r="AY338" s="255" t="s">
        <v>178</v>
      </c>
    </row>
    <row r="339" s="14" customFormat="1">
      <c r="A339" s="14"/>
      <c r="B339" s="256"/>
      <c r="C339" s="257"/>
      <c r="D339" s="241" t="s">
        <v>189</v>
      </c>
      <c r="E339" s="258" t="s">
        <v>1</v>
      </c>
      <c r="F339" s="259" t="s">
        <v>1039</v>
      </c>
      <c r="G339" s="257"/>
      <c r="H339" s="260">
        <v>2.6000000000000001</v>
      </c>
      <c r="I339" s="261"/>
      <c r="J339" s="257"/>
      <c r="K339" s="257"/>
      <c r="L339" s="262"/>
      <c r="M339" s="263"/>
      <c r="N339" s="264"/>
      <c r="O339" s="264"/>
      <c r="P339" s="264"/>
      <c r="Q339" s="264"/>
      <c r="R339" s="264"/>
      <c r="S339" s="264"/>
      <c r="T339" s="26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6" t="s">
        <v>189</v>
      </c>
      <c r="AU339" s="266" t="s">
        <v>85</v>
      </c>
      <c r="AV339" s="14" t="s">
        <v>85</v>
      </c>
      <c r="AW339" s="14" t="s">
        <v>33</v>
      </c>
      <c r="AX339" s="14" t="s">
        <v>76</v>
      </c>
      <c r="AY339" s="266" t="s">
        <v>178</v>
      </c>
    </row>
    <row r="340" s="15" customFormat="1">
      <c r="A340" s="15"/>
      <c r="B340" s="267"/>
      <c r="C340" s="268"/>
      <c r="D340" s="241" t="s">
        <v>189</v>
      </c>
      <c r="E340" s="269" t="s">
        <v>1</v>
      </c>
      <c r="F340" s="270" t="s">
        <v>193</v>
      </c>
      <c r="G340" s="268"/>
      <c r="H340" s="271">
        <v>2.6000000000000001</v>
      </c>
      <c r="I340" s="272"/>
      <c r="J340" s="268"/>
      <c r="K340" s="268"/>
      <c r="L340" s="273"/>
      <c r="M340" s="274"/>
      <c r="N340" s="275"/>
      <c r="O340" s="275"/>
      <c r="P340" s="275"/>
      <c r="Q340" s="275"/>
      <c r="R340" s="275"/>
      <c r="S340" s="275"/>
      <c r="T340" s="276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77" t="s">
        <v>189</v>
      </c>
      <c r="AU340" s="277" t="s">
        <v>85</v>
      </c>
      <c r="AV340" s="15" t="s">
        <v>185</v>
      </c>
      <c r="AW340" s="15" t="s">
        <v>33</v>
      </c>
      <c r="AX340" s="15" t="s">
        <v>83</v>
      </c>
      <c r="AY340" s="277" t="s">
        <v>178</v>
      </c>
    </row>
    <row r="341" s="2" customFormat="1">
      <c r="A341" s="39"/>
      <c r="B341" s="40"/>
      <c r="C341" s="228" t="s">
        <v>413</v>
      </c>
      <c r="D341" s="228" t="s">
        <v>180</v>
      </c>
      <c r="E341" s="229" t="s">
        <v>355</v>
      </c>
      <c r="F341" s="230" t="s">
        <v>356</v>
      </c>
      <c r="G341" s="231" t="s">
        <v>268</v>
      </c>
      <c r="H341" s="232">
        <v>2</v>
      </c>
      <c r="I341" s="233"/>
      <c r="J341" s="234">
        <f>ROUND(I341*H341,2)</f>
        <v>0</v>
      </c>
      <c r="K341" s="230" t="s">
        <v>184</v>
      </c>
      <c r="L341" s="45"/>
      <c r="M341" s="235" t="s">
        <v>1</v>
      </c>
      <c r="N341" s="236" t="s">
        <v>41</v>
      </c>
      <c r="O341" s="92"/>
      <c r="P341" s="237">
        <f>O341*H341</f>
        <v>0</v>
      </c>
      <c r="Q341" s="237">
        <v>0</v>
      </c>
      <c r="R341" s="237">
        <f>Q341*H341</f>
        <v>0</v>
      </c>
      <c r="S341" s="237">
        <v>0</v>
      </c>
      <c r="T341" s="238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9" t="s">
        <v>185</v>
      </c>
      <c r="AT341" s="239" t="s">
        <v>180</v>
      </c>
      <c r="AU341" s="239" t="s">
        <v>85</v>
      </c>
      <c r="AY341" s="18" t="s">
        <v>178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8" t="s">
        <v>83</v>
      </c>
      <c r="BK341" s="240">
        <f>ROUND(I341*H341,2)</f>
        <v>0</v>
      </c>
      <c r="BL341" s="18" t="s">
        <v>185</v>
      </c>
      <c r="BM341" s="239" t="s">
        <v>1040</v>
      </c>
    </row>
    <row r="342" s="2" customFormat="1">
      <c r="A342" s="39"/>
      <c r="B342" s="40"/>
      <c r="C342" s="41"/>
      <c r="D342" s="241" t="s">
        <v>187</v>
      </c>
      <c r="E342" s="41"/>
      <c r="F342" s="242" t="s">
        <v>358</v>
      </c>
      <c r="G342" s="41"/>
      <c r="H342" s="41"/>
      <c r="I342" s="243"/>
      <c r="J342" s="41"/>
      <c r="K342" s="41"/>
      <c r="L342" s="45"/>
      <c r="M342" s="244"/>
      <c r="N342" s="245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187</v>
      </c>
      <c r="AU342" s="18" t="s">
        <v>85</v>
      </c>
    </row>
    <row r="343" s="13" customFormat="1">
      <c r="A343" s="13"/>
      <c r="B343" s="246"/>
      <c r="C343" s="247"/>
      <c r="D343" s="241" t="s">
        <v>189</v>
      </c>
      <c r="E343" s="248" t="s">
        <v>1</v>
      </c>
      <c r="F343" s="249" t="s">
        <v>937</v>
      </c>
      <c r="G343" s="247"/>
      <c r="H343" s="248" t="s">
        <v>1</v>
      </c>
      <c r="I343" s="250"/>
      <c r="J343" s="247"/>
      <c r="K343" s="247"/>
      <c r="L343" s="251"/>
      <c r="M343" s="252"/>
      <c r="N343" s="253"/>
      <c r="O343" s="253"/>
      <c r="P343" s="253"/>
      <c r="Q343" s="253"/>
      <c r="R343" s="253"/>
      <c r="S343" s="253"/>
      <c r="T343" s="25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5" t="s">
        <v>189</v>
      </c>
      <c r="AU343" s="255" t="s">
        <v>85</v>
      </c>
      <c r="AV343" s="13" t="s">
        <v>83</v>
      </c>
      <c r="AW343" s="13" t="s">
        <v>33</v>
      </c>
      <c r="AX343" s="13" t="s">
        <v>76</v>
      </c>
      <c r="AY343" s="255" t="s">
        <v>178</v>
      </c>
    </row>
    <row r="344" s="13" customFormat="1">
      <c r="A344" s="13"/>
      <c r="B344" s="246"/>
      <c r="C344" s="247"/>
      <c r="D344" s="241" t="s">
        <v>189</v>
      </c>
      <c r="E344" s="248" t="s">
        <v>1</v>
      </c>
      <c r="F344" s="249" t="s">
        <v>359</v>
      </c>
      <c r="G344" s="247"/>
      <c r="H344" s="248" t="s">
        <v>1</v>
      </c>
      <c r="I344" s="250"/>
      <c r="J344" s="247"/>
      <c r="K344" s="247"/>
      <c r="L344" s="251"/>
      <c r="M344" s="252"/>
      <c r="N344" s="253"/>
      <c r="O344" s="253"/>
      <c r="P344" s="253"/>
      <c r="Q344" s="253"/>
      <c r="R344" s="253"/>
      <c r="S344" s="253"/>
      <c r="T344" s="25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5" t="s">
        <v>189</v>
      </c>
      <c r="AU344" s="255" t="s">
        <v>85</v>
      </c>
      <c r="AV344" s="13" t="s">
        <v>83</v>
      </c>
      <c r="AW344" s="13" t="s">
        <v>33</v>
      </c>
      <c r="AX344" s="13" t="s">
        <v>76</v>
      </c>
      <c r="AY344" s="255" t="s">
        <v>178</v>
      </c>
    </row>
    <row r="345" s="14" customFormat="1">
      <c r="A345" s="14"/>
      <c r="B345" s="256"/>
      <c r="C345" s="257"/>
      <c r="D345" s="241" t="s">
        <v>189</v>
      </c>
      <c r="E345" s="258" t="s">
        <v>1</v>
      </c>
      <c r="F345" s="259" t="s">
        <v>1041</v>
      </c>
      <c r="G345" s="257"/>
      <c r="H345" s="260">
        <v>2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6" t="s">
        <v>189</v>
      </c>
      <c r="AU345" s="266" t="s">
        <v>85</v>
      </c>
      <c r="AV345" s="14" t="s">
        <v>85</v>
      </c>
      <c r="AW345" s="14" t="s">
        <v>33</v>
      </c>
      <c r="AX345" s="14" t="s">
        <v>76</v>
      </c>
      <c r="AY345" s="266" t="s">
        <v>178</v>
      </c>
    </row>
    <row r="346" s="15" customFormat="1">
      <c r="A346" s="15"/>
      <c r="B346" s="267"/>
      <c r="C346" s="268"/>
      <c r="D346" s="241" t="s">
        <v>189</v>
      </c>
      <c r="E346" s="269" t="s">
        <v>1</v>
      </c>
      <c r="F346" s="270" t="s">
        <v>193</v>
      </c>
      <c r="G346" s="268"/>
      <c r="H346" s="271">
        <v>2</v>
      </c>
      <c r="I346" s="272"/>
      <c r="J346" s="268"/>
      <c r="K346" s="268"/>
      <c r="L346" s="273"/>
      <c r="M346" s="274"/>
      <c r="N346" s="275"/>
      <c r="O346" s="275"/>
      <c r="P346" s="275"/>
      <c r="Q346" s="275"/>
      <c r="R346" s="275"/>
      <c r="S346" s="275"/>
      <c r="T346" s="276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77" t="s">
        <v>189</v>
      </c>
      <c r="AU346" s="277" t="s">
        <v>85</v>
      </c>
      <c r="AV346" s="15" t="s">
        <v>185</v>
      </c>
      <c r="AW346" s="15" t="s">
        <v>33</v>
      </c>
      <c r="AX346" s="15" t="s">
        <v>83</v>
      </c>
      <c r="AY346" s="277" t="s">
        <v>178</v>
      </c>
    </row>
    <row r="347" s="2" customFormat="1">
      <c r="A347" s="39"/>
      <c r="B347" s="40"/>
      <c r="C347" s="228" t="s">
        <v>420</v>
      </c>
      <c r="D347" s="228" t="s">
        <v>180</v>
      </c>
      <c r="E347" s="229" t="s">
        <v>362</v>
      </c>
      <c r="F347" s="230" t="s">
        <v>363</v>
      </c>
      <c r="G347" s="231" t="s">
        <v>183</v>
      </c>
      <c r="H347" s="232">
        <v>6.9960000000000004</v>
      </c>
      <c r="I347" s="233"/>
      <c r="J347" s="234">
        <f>ROUND(I347*H347,2)</f>
        <v>0</v>
      </c>
      <c r="K347" s="230" t="s">
        <v>184</v>
      </c>
      <c r="L347" s="45"/>
      <c r="M347" s="235" t="s">
        <v>1</v>
      </c>
      <c r="N347" s="236" t="s">
        <v>41</v>
      </c>
      <c r="O347" s="92"/>
      <c r="P347" s="237">
        <f>O347*H347</f>
        <v>0</v>
      </c>
      <c r="Q347" s="237">
        <v>1.9967999999999999</v>
      </c>
      <c r="R347" s="237">
        <f>Q347*H347</f>
        <v>13.9696128</v>
      </c>
      <c r="S347" s="237">
        <v>0</v>
      </c>
      <c r="T347" s="238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9" t="s">
        <v>185</v>
      </c>
      <c r="AT347" s="239" t="s">
        <v>180</v>
      </c>
      <c r="AU347" s="239" t="s">
        <v>85</v>
      </c>
      <c r="AY347" s="18" t="s">
        <v>178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83</v>
      </c>
      <c r="BK347" s="240">
        <f>ROUND(I347*H347,2)</f>
        <v>0</v>
      </c>
      <c r="BL347" s="18" t="s">
        <v>185</v>
      </c>
      <c r="BM347" s="239" t="s">
        <v>1042</v>
      </c>
    </row>
    <row r="348" s="2" customFormat="1">
      <c r="A348" s="39"/>
      <c r="B348" s="40"/>
      <c r="C348" s="41"/>
      <c r="D348" s="241" t="s">
        <v>187</v>
      </c>
      <c r="E348" s="41"/>
      <c r="F348" s="242" t="s">
        <v>365</v>
      </c>
      <c r="G348" s="41"/>
      <c r="H348" s="41"/>
      <c r="I348" s="243"/>
      <c r="J348" s="41"/>
      <c r="K348" s="41"/>
      <c r="L348" s="45"/>
      <c r="M348" s="244"/>
      <c r="N348" s="245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187</v>
      </c>
      <c r="AU348" s="18" t="s">
        <v>85</v>
      </c>
    </row>
    <row r="349" s="13" customFormat="1">
      <c r="A349" s="13"/>
      <c r="B349" s="246"/>
      <c r="C349" s="247"/>
      <c r="D349" s="241" t="s">
        <v>189</v>
      </c>
      <c r="E349" s="248" t="s">
        <v>1</v>
      </c>
      <c r="F349" s="249" t="s">
        <v>937</v>
      </c>
      <c r="G349" s="247"/>
      <c r="H349" s="248" t="s">
        <v>1</v>
      </c>
      <c r="I349" s="250"/>
      <c r="J349" s="247"/>
      <c r="K349" s="247"/>
      <c r="L349" s="251"/>
      <c r="M349" s="252"/>
      <c r="N349" s="253"/>
      <c r="O349" s="253"/>
      <c r="P349" s="253"/>
      <c r="Q349" s="253"/>
      <c r="R349" s="253"/>
      <c r="S349" s="253"/>
      <c r="T349" s="25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5" t="s">
        <v>189</v>
      </c>
      <c r="AU349" s="255" t="s">
        <v>85</v>
      </c>
      <c r="AV349" s="13" t="s">
        <v>83</v>
      </c>
      <c r="AW349" s="13" t="s">
        <v>33</v>
      </c>
      <c r="AX349" s="13" t="s">
        <v>76</v>
      </c>
      <c r="AY349" s="255" t="s">
        <v>178</v>
      </c>
    </row>
    <row r="350" s="13" customFormat="1">
      <c r="A350" s="13"/>
      <c r="B350" s="246"/>
      <c r="C350" s="247"/>
      <c r="D350" s="241" t="s">
        <v>189</v>
      </c>
      <c r="E350" s="248" t="s">
        <v>1</v>
      </c>
      <c r="F350" s="249" t="s">
        <v>343</v>
      </c>
      <c r="G350" s="247"/>
      <c r="H350" s="248" t="s">
        <v>1</v>
      </c>
      <c r="I350" s="250"/>
      <c r="J350" s="247"/>
      <c r="K350" s="247"/>
      <c r="L350" s="251"/>
      <c r="M350" s="252"/>
      <c r="N350" s="253"/>
      <c r="O350" s="253"/>
      <c r="P350" s="253"/>
      <c r="Q350" s="253"/>
      <c r="R350" s="253"/>
      <c r="S350" s="253"/>
      <c r="T350" s="25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5" t="s">
        <v>189</v>
      </c>
      <c r="AU350" s="255" t="s">
        <v>85</v>
      </c>
      <c r="AV350" s="13" t="s">
        <v>83</v>
      </c>
      <c r="AW350" s="13" t="s">
        <v>33</v>
      </c>
      <c r="AX350" s="13" t="s">
        <v>76</v>
      </c>
      <c r="AY350" s="255" t="s">
        <v>178</v>
      </c>
    </row>
    <row r="351" s="14" customFormat="1">
      <c r="A351" s="14"/>
      <c r="B351" s="256"/>
      <c r="C351" s="257"/>
      <c r="D351" s="241" t="s">
        <v>189</v>
      </c>
      <c r="E351" s="258" t="s">
        <v>1</v>
      </c>
      <c r="F351" s="259" t="s">
        <v>1043</v>
      </c>
      <c r="G351" s="257"/>
      <c r="H351" s="260">
        <v>6.9960000000000004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6" t="s">
        <v>189</v>
      </c>
      <c r="AU351" s="266" t="s">
        <v>85</v>
      </c>
      <c r="AV351" s="14" t="s">
        <v>85</v>
      </c>
      <c r="AW351" s="14" t="s">
        <v>33</v>
      </c>
      <c r="AX351" s="14" t="s">
        <v>76</v>
      </c>
      <c r="AY351" s="266" t="s">
        <v>178</v>
      </c>
    </row>
    <row r="352" s="15" customFormat="1">
      <c r="A352" s="15"/>
      <c r="B352" s="267"/>
      <c r="C352" s="268"/>
      <c r="D352" s="241" t="s">
        <v>189</v>
      </c>
      <c r="E352" s="269" t="s">
        <v>1</v>
      </c>
      <c r="F352" s="270" t="s">
        <v>193</v>
      </c>
      <c r="G352" s="268"/>
      <c r="H352" s="271">
        <v>6.9960000000000004</v>
      </c>
      <c r="I352" s="272"/>
      <c r="J352" s="268"/>
      <c r="K352" s="268"/>
      <c r="L352" s="273"/>
      <c r="M352" s="274"/>
      <c r="N352" s="275"/>
      <c r="O352" s="275"/>
      <c r="P352" s="275"/>
      <c r="Q352" s="275"/>
      <c r="R352" s="275"/>
      <c r="S352" s="275"/>
      <c r="T352" s="276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7" t="s">
        <v>189</v>
      </c>
      <c r="AU352" s="277" t="s">
        <v>85</v>
      </c>
      <c r="AV352" s="15" t="s">
        <v>185</v>
      </c>
      <c r="AW352" s="15" t="s">
        <v>33</v>
      </c>
      <c r="AX352" s="15" t="s">
        <v>83</v>
      </c>
      <c r="AY352" s="277" t="s">
        <v>178</v>
      </c>
    </row>
    <row r="353" s="2" customFormat="1" ht="14.4" customHeight="1">
      <c r="A353" s="39"/>
      <c r="B353" s="40"/>
      <c r="C353" s="228" t="s">
        <v>427</v>
      </c>
      <c r="D353" s="228" t="s">
        <v>180</v>
      </c>
      <c r="E353" s="229" t="s">
        <v>368</v>
      </c>
      <c r="F353" s="230" t="s">
        <v>369</v>
      </c>
      <c r="G353" s="231" t="s">
        <v>268</v>
      </c>
      <c r="H353" s="232">
        <v>17.489999999999998</v>
      </c>
      <c r="I353" s="233"/>
      <c r="J353" s="234">
        <f>ROUND(I353*H353,2)</f>
        <v>0</v>
      </c>
      <c r="K353" s="230" t="s">
        <v>184</v>
      </c>
      <c r="L353" s="45"/>
      <c r="M353" s="235" t="s">
        <v>1</v>
      </c>
      <c r="N353" s="236" t="s">
        <v>41</v>
      </c>
      <c r="O353" s="92"/>
      <c r="P353" s="237">
        <f>O353*H353</f>
        <v>0</v>
      </c>
      <c r="Q353" s="237">
        <v>0</v>
      </c>
      <c r="R353" s="237">
        <f>Q353*H353</f>
        <v>0</v>
      </c>
      <c r="S353" s="237">
        <v>0</v>
      </c>
      <c r="T353" s="238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9" t="s">
        <v>185</v>
      </c>
      <c r="AT353" s="239" t="s">
        <v>180</v>
      </c>
      <c r="AU353" s="239" t="s">
        <v>85</v>
      </c>
      <c r="AY353" s="18" t="s">
        <v>178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8" t="s">
        <v>83</v>
      </c>
      <c r="BK353" s="240">
        <f>ROUND(I353*H353,2)</f>
        <v>0</v>
      </c>
      <c r="BL353" s="18" t="s">
        <v>185</v>
      </c>
      <c r="BM353" s="239" t="s">
        <v>1044</v>
      </c>
    </row>
    <row r="354" s="2" customFormat="1">
      <c r="A354" s="39"/>
      <c r="B354" s="40"/>
      <c r="C354" s="41"/>
      <c r="D354" s="241" t="s">
        <v>187</v>
      </c>
      <c r="E354" s="41"/>
      <c r="F354" s="242" t="s">
        <v>371</v>
      </c>
      <c r="G354" s="41"/>
      <c r="H354" s="41"/>
      <c r="I354" s="243"/>
      <c r="J354" s="41"/>
      <c r="K354" s="41"/>
      <c r="L354" s="45"/>
      <c r="M354" s="244"/>
      <c r="N354" s="245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187</v>
      </c>
      <c r="AU354" s="18" t="s">
        <v>85</v>
      </c>
    </row>
    <row r="355" s="13" customFormat="1">
      <c r="A355" s="13"/>
      <c r="B355" s="246"/>
      <c r="C355" s="247"/>
      <c r="D355" s="241" t="s">
        <v>189</v>
      </c>
      <c r="E355" s="248" t="s">
        <v>1</v>
      </c>
      <c r="F355" s="249" t="s">
        <v>937</v>
      </c>
      <c r="G355" s="247"/>
      <c r="H355" s="248" t="s">
        <v>1</v>
      </c>
      <c r="I355" s="250"/>
      <c r="J355" s="247"/>
      <c r="K355" s="247"/>
      <c r="L355" s="251"/>
      <c r="M355" s="252"/>
      <c r="N355" s="253"/>
      <c r="O355" s="253"/>
      <c r="P355" s="253"/>
      <c r="Q355" s="253"/>
      <c r="R355" s="253"/>
      <c r="S355" s="253"/>
      <c r="T355" s="25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5" t="s">
        <v>189</v>
      </c>
      <c r="AU355" s="255" t="s">
        <v>85</v>
      </c>
      <c r="AV355" s="13" t="s">
        <v>83</v>
      </c>
      <c r="AW355" s="13" t="s">
        <v>33</v>
      </c>
      <c r="AX355" s="13" t="s">
        <v>76</v>
      </c>
      <c r="AY355" s="255" t="s">
        <v>178</v>
      </c>
    </row>
    <row r="356" s="14" customFormat="1">
      <c r="A356" s="14"/>
      <c r="B356" s="256"/>
      <c r="C356" s="257"/>
      <c r="D356" s="241" t="s">
        <v>189</v>
      </c>
      <c r="E356" s="258" t="s">
        <v>1</v>
      </c>
      <c r="F356" s="259" t="s">
        <v>1045</v>
      </c>
      <c r="G356" s="257"/>
      <c r="H356" s="260">
        <v>17.489999999999998</v>
      </c>
      <c r="I356" s="261"/>
      <c r="J356" s="257"/>
      <c r="K356" s="257"/>
      <c r="L356" s="262"/>
      <c r="M356" s="263"/>
      <c r="N356" s="264"/>
      <c r="O356" s="264"/>
      <c r="P356" s="264"/>
      <c r="Q356" s="264"/>
      <c r="R356" s="264"/>
      <c r="S356" s="264"/>
      <c r="T356" s="26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6" t="s">
        <v>189</v>
      </c>
      <c r="AU356" s="266" t="s">
        <v>85</v>
      </c>
      <c r="AV356" s="14" t="s">
        <v>85</v>
      </c>
      <c r="AW356" s="14" t="s">
        <v>33</v>
      </c>
      <c r="AX356" s="14" t="s">
        <v>76</v>
      </c>
      <c r="AY356" s="266" t="s">
        <v>178</v>
      </c>
    </row>
    <row r="357" s="15" customFormat="1">
      <c r="A357" s="15"/>
      <c r="B357" s="267"/>
      <c r="C357" s="268"/>
      <c r="D357" s="241" t="s">
        <v>189</v>
      </c>
      <c r="E357" s="269" t="s">
        <v>1</v>
      </c>
      <c r="F357" s="270" t="s">
        <v>193</v>
      </c>
      <c r="G357" s="268"/>
      <c r="H357" s="271">
        <v>17.489999999999998</v>
      </c>
      <c r="I357" s="272"/>
      <c r="J357" s="268"/>
      <c r="K357" s="268"/>
      <c r="L357" s="273"/>
      <c r="M357" s="274"/>
      <c r="N357" s="275"/>
      <c r="O357" s="275"/>
      <c r="P357" s="275"/>
      <c r="Q357" s="275"/>
      <c r="R357" s="275"/>
      <c r="S357" s="275"/>
      <c r="T357" s="276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77" t="s">
        <v>189</v>
      </c>
      <c r="AU357" s="277" t="s">
        <v>85</v>
      </c>
      <c r="AV357" s="15" t="s">
        <v>185</v>
      </c>
      <c r="AW357" s="15" t="s">
        <v>33</v>
      </c>
      <c r="AX357" s="15" t="s">
        <v>83</v>
      </c>
      <c r="AY357" s="277" t="s">
        <v>178</v>
      </c>
    </row>
    <row r="358" s="2" customFormat="1">
      <c r="A358" s="39"/>
      <c r="B358" s="40"/>
      <c r="C358" s="228" t="s">
        <v>435</v>
      </c>
      <c r="D358" s="228" t="s">
        <v>180</v>
      </c>
      <c r="E358" s="229" t="s">
        <v>374</v>
      </c>
      <c r="F358" s="230" t="s">
        <v>375</v>
      </c>
      <c r="G358" s="231" t="s">
        <v>268</v>
      </c>
      <c r="H358" s="232">
        <v>35.310000000000002</v>
      </c>
      <c r="I358" s="233"/>
      <c r="J358" s="234">
        <f>ROUND(I358*H358,2)</f>
        <v>0</v>
      </c>
      <c r="K358" s="230" t="s">
        <v>184</v>
      </c>
      <c r="L358" s="45"/>
      <c r="M358" s="235" t="s">
        <v>1</v>
      </c>
      <c r="N358" s="236" t="s">
        <v>41</v>
      </c>
      <c r="O358" s="92"/>
      <c r="P358" s="237">
        <f>O358*H358</f>
        <v>0</v>
      </c>
      <c r="Q358" s="237">
        <v>0.43744</v>
      </c>
      <c r="R358" s="237">
        <f>Q358*H358</f>
        <v>15.446006400000002</v>
      </c>
      <c r="S358" s="237">
        <v>0</v>
      </c>
      <c r="T358" s="23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9" t="s">
        <v>185</v>
      </c>
      <c r="AT358" s="239" t="s">
        <v>180</v>
      </c>
      <c r="AU358" s="239" t="s">
        <v>85</v>
      </c>
      <c r="AY358" s="18" t="s">
        <v>178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83</v>
      </c>
      <c r="BK358" s="240">
        <f>ROUND(I358*H358,2)</f>
        <v>0</v>
      </c>
      <c r="BL358" s="18" t="s">
        <v>185</v>
      </c>
      <c r="BM358" s="239" t="s">
        <v>1046</v>
      </c>
    </row>
    <row r="359" s="2" customFormat="1">
      <c r="A359" s="39"/>
      <c r="B359" s="40"/>
      <c r="C359" s="41"/>
      <c r="D359" s="241" t="s">
        <v>187</v>
      </c>
      <c r="E359" s="41"/>
      <c r="F359" s="242" t="s">
        <v>377</v>
      </c>
      <c r="G359" s="41"/>
      <c r="H359" s="41"/>
      <c r="I359" s="243"/>
      <c r="J359" s="41"/>
      <c r="K359" s="41"/>
      <c r="L359" s="45"/>
      <c r="M359" s="244"/>
      <c r="N359" s="245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187</v>
      </c>
      <c r="AU359" s="18" t="s">
        <v>85</v>
      </c>
    </row>
    <row r="360" s="13" customFormat="1">
      <c r="A360" s="13"/>
      <c r="B360" s="246"/>
      <c r="C360" s="247"/>
      <c r="D360" s="241" t="s">
        <v>189</v>
      </c>
      <c r="E360" s="248" t="s">
        <v>1</v>
      </c>
      <c r="F360" s="249" t="s">
        <v>965</v>
      </c>
      <c r="G360" s="247"/>
      <c r="H360" s="248" t="s">
        <v>1</v>
      </c>
      <c r="I360" s="250"/>
      <c r="J360" s="247"/>
      <c r="K360" s="247"/>
      <c r="L360" s="251"/>
      <c r="M360" s="252"/>
      <c r="N360" s="253"/>
      <c r="O360" s="253"/>
      <c r="P360" s="253"/>
      <c r="Q360" s="253"/>
      <c r="R360" s="253"/>
      <c r="S360" s="253"/>
      <c r="T360" s="25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5" t="s">
        <v>189</v>
      </c>
      <c r="AU360" s="255" t="s">
        <v>85</v>
      </c>
      <c r="AV360" s="13" t="s">
        <v>83</v>
      </c>
      <c r="AW360" s="13" t="s">
        <v>33</v>
      </c>
      <c r="AX360" s="13" t="s">
        <v>76</v>
      </c>
      <c r="AY360" s="255" t="s">
        <v>178</v>
      </c>
    </row>
    <row r="361" s="13" customFormat="1">
      <c r="A361" s="13"/>
      <c r="B361" s="246"/>
      <c r="C361" s="247"/>
      <c r="D361" s="241" t="s">
        <v>189</v>
      </c>
      <c r="E361" s="248" t="s">
        <v>1</v>
      </c>
      <c r="F361" s="249" t="s">
        <v>310</v>
      </c>
      <c r="G361" s="247"/>
      <c r="H361" s="248" t="s">
        <v>1</v>
      </c>
      <c r="I361" s="250"/>
      <c r="J361" s="247"/>
      <c r="K361" s="247"/>
      <c r="L361" s="251"/>
      <c r="M361" s="252"/>
      <c r="N361" s="253"/>
      <c r="O361" s="253"/>
      <c r="P361" s="253"/>
      <c r="Q361" s="253"/>
      <c r="R361" s="253"/>
      <c r="S361" s="253"/>
      <c r="T361" s="25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5" t="s">
        <v>189</v>
      </c>
      <c r="AU361" s="255" t="s">
        <v>85</v>
      </c>
      <c r="AV361" s="13" t="s">
        <v>83</v>
      </c>
      <c r="AW361" s="13" t="s">
        <v>33</v>
      </c>
      <c r="AX361" s="13" t="s">
        <v>76</v>
      </c>
      <c r="AY361" s="255" t="s">
        <v>178</v>
      </c>
    </row>
    <row r="362" s="14" customFormat="1">
      <c r="A362" s="14"/>
      <c r="B362" s="256"/>
      <c r="C362" s="257"/>
      <c r="D362" s="241" t="s">
        <v>189</v>
      </c>
      <c r="E362" s="258" t="s">
        <v>1</v>
      </c>
      <c r="F362" s="259" t="s">
        <v>996</v>
      </c>
      <c r="G362" s="257"/>
      <c r="H362" s="260">
        <v>10.67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6" t="s">
        <v>189</v>
      </c>
      <c r="AU362" s="266" t="s">
        <v>85</v>
      </c>
      <c r="AV362" s="14" t="s">
        <v>85</v>
      </c>
      <c r="AW362" s="14" t="s">
        <v>33</v>
      </c>
      <c r="AX362" s="14" t="s">
        <v>76</v>
      </c>
      <c r="AY362" s="266" t="s">
        <v>178</v>
      </c>
    </row>
    <row r="363" s="14" customFormat="1">
      <c r="A363" s="14"/>
      <c r="B363" s="256"/>
      <c r="C363" s="257"/>
      <c r="D363" s="241" t="s">
        <v>189</v>
      </c>
      <c r="E363" s="258" t="s">
        <v>1</v>
      </c>
      <c r="F363" s="259" t="s">
        <v>997</v>
      </c>
      <c r="G363" s="257"/>
      <c r="H363" s="260">
        <v>11.77</v>
      </c>
      <c r="I363" s="261"/>
      <c r="J363" s="257"/>
      <c r="K363" s="257"/>
      <c r="L363" s="262"/>
      <c r="M363" s="263"/>
      <c r="N363" s="264"/>
      <c r="O363" s="264"/>
      <c r="P363" s="264"/>
      <c r="Q363" s="264"/>
      <c r="R363" s="264"/>
      <c r="S363" s="264"/>
      <c r="T363" s="26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6" t="s">
        <v>189</v>
      </c>
      <c r="AU363" s="266" t="s">
        <v>85</v>
      </c>
      <c r="AV363" s="14" t="s">
        <v>85</v>
      </c>
      <c r="AW363" s="14" t="s">
        <v>33</v>
      </c>
      <c r="AX363" s="14" t="s">
        <v>76</v>
      </c>
      <c r="AY363" s="266" t="s">
        <v>178</v>
      </c>
    </row>
    <row r="364" s="14" customFormat="1">
      <c r="A364" s="14"/>
      <c r="B364" s="256"/>
      <c r="C364" s="257"/>
      <c r="D364" s="241" t="s">
        <v>189</v>
      </c>
      <c r="E364" s="258" t="s">
        <v>1</v>
      </c>
      <c r="F364" s="259" t="s">
        <v>998</v>
      </c>
      <c r="G364" s="257"/>
      <c r="H364" s="260">
        <v>12.869999999999999</v>
      </c>
      <c r="I364" s="261"/>
      <c r="J364" s="257"/>
      <c r="K364" s="257"/>
      <c r="L364" s="262"/>
      <c r="M364" s="263"/>
      <c r="N364" s="264"/>
      <c r="O364" s="264"/>
      <c r="P364" s="264"/>
      <c r="Q364" s="264"/>
      <c r="R364" s="264"/>
      <c r="S364" s="264"/>
      <c r="T364" s="26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6" t="s">
        <v>189</v>
      </c>
      <c r="AU364" s="266" t="s">
        <v>85</v>
      </c>
      <c r="AV364" s="14" t="s">
        <v>85</v>
      </c>
      <c r="AW364" s="14" t="s">
        <v>33</v>
      </c>
      <c r="AX364" s="14" t="s">
        <v>76</v>
      </c>
      <c r="AY364" s="266" t="s">
        <v>178</v>
      </c>
    </row>
    <row r="365" s="15" customFormat="1">
      <c r="A365" s="15"/>
      <c r="B365" s="267"/>
      <c r="C365" s="268"/>
      <c r="D365" s="241" t="s">
        <v>189</v>
      </c>
      <c r="E365" s="269" t="s">
        <v>1</v>
      </c>
      <c r="F365" s="270" t="s">
        <v>193</v>
      </c>
      <c r="G365" s="268"/>
      <c r="H365" s="271">
        <v>35.310000000000002</v>
      </c>
      <c r="I365" s="272"/>
      <c r="J365" s="268"/>
      <c r="K365" s="268"/>
      <c r="L365" s="273"/>
      <c r="M365" s="274"/>
      <c r="N365" s="275"/>
      <c r="O365" s="275"/>
      <c r="P365" s="275"/>
      <c r="Q365" s="275"/>
      <c r="R365" s="275"/>
      <c r="S365" s="275"/>
      <c r="T365" s="276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77" t="s">
        <v>189</v>
      </c>
      <c r="AU365" s="277" t="s">
        <v>85</v>
      </c>
      <c r="AV365" s="15" t="s">
        <v>185</v>
      </c>
      <c r="AW365" s="15" t="s">
        <v>33</v>
      </c>
      <c r="AX365" s="15" t="s">
        <v>83</v>
      </c>
      <c r="AY365" s="277" t="s">
        <v>178</v>
      </c>
    </row>
    <row r="366" s="12" customFormat="1" ht="22.8" customHeight="1">
      <c r="A366" s="12"/>
      <c r="B366" s="212"/>
      <c r="C366" s="213"/>
      <c r="D366" s="214" t="s">
        <v>75</v>
      </c>
      <c r="E366" s="226" t="s">
        <v>220</v>
      </c>
      <c r="F366" s="226" t="s">
        <v>378</v>
      </c>
      <c r="G366" s="213"/>
      <c r="H366" s="213"/>
      <c r="I366" s="216"/>
      <c r="J366" s="227">
        <f>BK366</f>
        <v>0</v>
      </c>
      <c r="K366" s="213"/>
      <c r="L366" s="218"/>
      <c r="M366" s="219"/>
      <c r="N366" s="220"/>
      <c r="O366" s="220"/>
      <c r="P366" s="221">
        <f>SUM(P367:P456)</f>
        <v>0</v>
      </c>
      <c r="Q366" s="220"/>
      <c r="R366" s="221">
        <f>SUM(R367:R456)</f>
        <v>701.16905840000004</v>
      </c>
      <c r="S366" s="220"/>
      <c r="T366" s="222">
        <f>SUM(T367:T456)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23" t="s">
        <v>83</v>
      </c>
      <c r="AT366" s="224" t="s">
        <v>75</v>
      </c>
      <c r="AU366" s="224" t="s">
        <v>83</v>
      </c>
      <c r="AY366" s="223" t="s">
        <v>178</v>
      </c>
      <c r="BK366" s="225">
        <f>SUM(BK367:BK456)</f>
        <v>0</v>
      </c>
    </row>
    <row r="367" s="2" customFormat="1">
      <c r="A367" s="39"/>
      <c r="B367" s="40"/>
      <c r="C367" s="228" t="s">
        <v>442</v>
      </c>
      <c r="D367" s="228" t="s">
        <v>180</v>
      </c>
      <c r="E367" s="229" t="s">
        <v>380</v>
      </c>
      <c r="F367" s="230" t="s">
        <v>381</v>
      </c>
      <c r="G367" s="231" t="s">
        <v>268</v>
      </c>
      <c r="H367" s="232">
        <v>5639.2399999999998</v>
      </c>
      <c r="I367" s="233"/>
      <c r="J367" s="234">
        <f>ROUND(I367*H367,2)</f>
        <v>0</v>
      </c>
      <c r="K367" s="230" t="s">
        <v>184</v>
      </c>
      <c r="L367" s="45"/>
      <c r="M367" s="235" t="s">
        <v>1</v>
      </c>
      <c r="N367" s="236" t="s">
        <v>41</v>
      </c>
      <c r="O367" s="92"/>
      <c r="P367" s="237">
        <f>O367*H367</f>
        <v>0</v>
      </c>
      <c r="Q367" s="237">
        <v>0</v>
      </c>
      <c r="R367" s="237">
        <f>Q367*H367</f>
        <v>0</v>
      </c>
      <c r="S367" s="237">
        <v>0</v>
      </c>
      <c r="T367" s="238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9" t="s">
        <v>185</v>
      </c>
      <c r="AT367" s="239" t="s">
        <v>180</v>
      </c>
      <c r="AU367" s="239" t="s">
        <v>85</v>
      </c>
      <c r="AY367" s="18" t="s">
        <v>178</v>
      </c>
      <c r="BE367" s="240">
        <f>IF(N367="základní",J367,0)</f>
        <v>0</v>
      </c>
      <c r="BF367" s="240">
        <f>IF(N367="snížená",J367,0)</f>
        <v>0</v>
      </c>
      <c r="BG367" s="240">
        <f>IF(N367="zákl. přenesená",J367,0)</f>
        <v>0</v>
      </c>
      <c r="BH367" s="240">
        <f>IF(N367="sníž. přenesená",J367,0)</f>
        <v>0</v>
      </c>
      <c r="BI367" s="240">
        <f>IF(N367="nulová",J367,0)</f>
        <v>0</v>
      </c>
      <c r="BJ367" s="18" t="s">
        <v>83</v>
      </c>
      <c r="BK367" s="240">
        <f>ROUND(I367*H367,2)</f>
        <v>0</v>
      </c>
      <c r="BL367" s="18" t="s">
        <v>185</v>
      </c>
      <c r="BM367" s="239" t="s">
        <v>1047</v>
      </c>
    </row>
    <row r="368" s="2" customFormat="1">
      <c r="A368" s="39"/>
      <c r="B368" s="40"/>
      <c r="C368" s="41"/>
      <c r="D368" s="241" t="s">
        <v>187</v>
      </c>
      <c r="E368" s="41"/>
      <c r="F368" s="242" t="s">
        <v>383</v>
      </c>
      <c r="G368" s="41"/>
      <c r="H368" s="41"/>
      <c r="I368" s="243"/>
      <c r="J368" s="41"/>
      <c r="K368" s="41"/>
      <c r="L368" s="45"/>
      <c r="M368" s="244"/>
      <c r="N368" s="245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187</v>
      </c>
      <c r="AU368" s="18" t="s">
        <v>85</v>
      </c>
    </row>
    <row r="369" s="13" customFormat="1">
      <c r="A369" s="13"/>
      <c r="B369" s="246"/>
      <c r="C369" s="247"/>
      <c r="D369" s="241" t="s">
        <v>189</v>
      </c>
      <c r="E369" s="248" t="s">
        <v>1</v>
      </c>
      <c r="F369" s="249" t="s">
        <v>951</v>
      </c>
      <c r="G369" s="247"/>
      <c r="H369" s="248" t="s">
        <v>1</v>
      </c>
      <c r="I369" s="250"/>
      <c r="J369" s="247"/>
      <c r="K369" s="247"/>
      <c r="L369" s="251"/>
      <c r="M369" s="252"/>
      <c r="N369" s="253"/>
      <c r="O369" s="253"/>
      <c r="P369" s="253"/>
      <c r="Q369" s="253"/>
      <c r="R369" s="253"/>
      <c r="S369" s="253"/>
      <c r="T369" s="25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5" t="s">
        <v>189</v>
      </c>
      <c r="AU369" s="255" t="s">
        <v>85</v>
      </c>
      <c r="AV369" s="13" t="s">
        <v>83</v>
      </c>
      <c r="AW369" s="13" t="s">
        <v>33</v>
      </c>
      <c r="AX369" s="13" t="s">
        <v>76</v>
      </c>
      <c r="AY369" s="255" t="s">
        <v>178</v>
      </c>
    </row>
    <row r="370" s="14" customFormat="1">
      <c r="A370" s="14"/>
      <c r="B370" s="256"/>
      <c r="C370" s="257"/>
      <c r="D370" s="241" t="s">
        <v>189</v>
      </c>
      <c r="E370" s="258" t="s">
        <v>1</v>
      </c>
      <c r="F370" s="259" t="s">
        <v>1048</v>
      </c>
      <c r="G370" s="257"/>
      <c r="H370" s="260">
        <v>5639.2399999999998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6" t="s">
        <v>189</v>
      </c>
      <c r="AU370" s="266" t="s">
        <v>85</v>
      </c>
      <c r="AV370" s="14" t="s">
        <v>85</v>
      </c>
      <c r="AW370" s="14" t="s">
        <v>33</v>
      </c>
      <c r="AX370" s="14" t="s">
        <v>76</v>
      </c>
      <c r="AY370" s="266" t="s">
        <v>178</v>
      </c>
    </row>
    <row r="371" s="15" customFormat="1">
      <c r="A371" s="15"/>
      <c r="B371" s="267"/>
      <c r="C371" s="268"/>
      <c r="D371" s="241" t="s">
        <v>189</v>
      </c>
      <c r="E371" s="269" t="s">
        <v>1</v>
      </c>
      <c r="F371" s="270" t="s">
        <v>193</v>
      </c>
      <c r="G371" s="268"/>
      <c r="H371" s="271">
        <v>5639.2399999999998</v>
      </c>
      <c r="I371" s="272"/>
      <c r="J371" s="268"/>
      <c r="K371" s="268"/>
      <c r="L371" s="273"/>
      <c r="M371" s="274"/>
      <c r="N371" s="275"/>
      <c r="O371" s="275"/>
      <c r="P371" s="275"/>
      <c r="Q371" s="275"/>
      <c r="R371" s="275"/>
      <c r="S371" s="275"/>
      <c r="T371" s="276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77" t="s">
        <v>189</v>
      </c>
      <c r="AU371" s="277" t="s">
        <v>85</v>
      </c>
      <c r="AV371" s="15" t="s">
        <v>185</v>
      </c>
      <c r="AW371" s="15" t="s">
        <v>33</v>
      </c>
      <c r="AX371" s="15" t="s">
        <v>83</v>
      </c>
      <c r="AY371" s="277" t="s">
        <v>178</v>
      </c>
    </row>
    <row r="372" s="2" customFormat="1" ht="14.4" customHeight="1">
      <c r="A372" s="39"/>
      <c r="B372" s="40"/>
      <c r="C372" s="278" t="s">
        <v>448</v>
      </c>
      <c r="D372" s="278" t="s">
        <v>386</v>
      </c>
      <c r="E372" s="279" t="s">
        <v>387</v>
      </c>
      <c r="F372" s="280" t="s">
        <v>388</v>
      </c>
      <c r="G372" s="281" t="s">
        <v>253</v>
      </c>
      <c r="H372" s="282">
        <v>119.777</v>
      </c>
      <c r="I372" s="283"/>
      <c r="J372" s="284">
        <f>ROUND(I372*H372,2)</f>
        <v>0</v>
      </c>
      <c r="K372" s="280" t="s">
        <v>1</v>
      </c>
      <c r="L372" s="285"/>
      <c r="M372" s="286" t="s">
        <v>1</v>
      </c>
      <c r="N372" s="287" t="s">
        <v>41</v>
      </c>
      <c r="O372" s="92"/>
      <c r="P372" s="237">
        <f>O372*H372</f>
        <v>0</v>
      </c>
      <c r="Q372" s="237">
        <v>1</v>
      </c>
      <c r="R372" s="237">
        <f>Q372*H372</f>
        <v>119.777</v>
      </c>
      <c r="S372" s="237">
        <v>0</v>
      </c>
      <c r="T372" s="23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9" t="s">
        <v>244</v>
      </c>
      <c r="AT372" s="239" t="s">
        <v>386</v>
      </c>
      <c r="AU372" s="239" t="s">
        <v>85</v>
      </c>
      <c r="AY372" s="18" t="s">
        <v>178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8" t="s">
        <v>83</v>
      </c>
      <c r="BK372" s="240">
        <f>ROUND(I372*H372,2)</f>
        <v>0</v>
      </c>
      <c r="BL372" s="18" t="s">
        <v>185</v>
      </c>
      <c r="BM372" s="239" t="s">
        <v>1049</v>
      </c>
    </row>
    <row r="373" s="2" customFormat="1">
      <c r="A373" s="39"/>
      <c r="B373" s="40"/>
      <c r="C373" s="41"/>
      <c r="D373" s="241" t="s">
        <v>187</v>
      </c>
      <c r="E373" s="41"/>
      <c r="F373" s="242" t="s">
        <v>390</v>
      </c>
      <c r="G373" s="41"/>
      <c r="H373" s="41"/>
      <c r="I373" s="243"/>
      <c r="J373" s="41"/>
      <c r="K373" s="41"/>
      <c r="L373" s="45"/>
      <c r="M373" s="244"/>
      <c r="N373" s="245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187</v>
      </c>
      <c r="AU373" s="18" t="s">
        <v>85</v>
      </c>
    </row>
    <row r="374" s="2" customFormat="1">
      <c r="A374" s="39"/>
      <c r="B374" s="40"/>
      <c r="C374" s="41"/>
      <c r="D374" s="241" t="s">
        <v>391</v>
      </c>
      <c r="E374" s="41"/>
      <c r="F374" s="288" t="s">
        <v>392</v>
      </c>
      <c r="G374" s="41"/>
      <c r="H374" s="41"/>
      <c r="I374" s="243"/>
      <c r="J374" s="41"/>
      <c r="K374" s="41"/>
      <c r="L374" s="45"/>
      <c r="M374" s="244"/>
      <c r="N374" s="245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391</v>
      </c>
      <c r="AU374" s="18" t="s">
        <v>85</v>
      </c>
    </row>
    <row r="375" s="13" customFormat="1">
      <c r="A375" s="13"/>
      <c r="B375" s="246"/>
      <c r="C375" s="247"/>
      <c r="D375" s="241" t="s">
        <v>189</v>
      </c>
      <c r="E375" s="248" t="s">
        <v>1</v>
      </c>
      <c r="F375" s="249" t="s">
        <v>393</v>
      </c>
      <c r="G375" s="247"/>
      <c r="H375" s="248" t="s">
        <v>1</v>
      </c>
      <c r="I375" s="250"/>
      <c r="J375" s="247"/>
      <c r="K375" s="247"/>
      <c r="L375" s="251"/>
      <c r="M375" s="252"/>
      <c r="N375" s="253"/>
      <c r="O375" s="253"/>
      <c r="P375" s="253"/>
      <c r="Q375" s="253"/>
      <c r="R375" s="253"/>
      <c r="S375" s="253"/>
      <c r="T375" s="25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5" t="s">
        <v>189</v>
      </c>
      <c r="AU375" s="255" t="s">
        <v>85</v>
      </c>
      <c r="AV375" s="13" t="s">
        <v>83</v>
      </c>
      <c r="AW375" s="13" t="s">
        <v>33</v>
      </c>
      <c r="AX375" s="13" t="s">
        <v>76</v>
      </c>
      <c r="AY375" s="255" t="s">
        <v>178</v>
      </c>
    </row>
    <row r="376" s="13" customFormat="1">
      <c r="A376" s="13"/>
      <c r="B376" s="246"/>
      <c r="C376" s="247"/>
      <c r="D376" s="241" t="s">
        <v>189</v>
      </c>
      <c r="E376" s="248" t="s">
        <v>1</v>
      </c>
      <c r="F376" s="249" t="s">
        <v>394</v>
      </c>
      <c r="G376" s="247"/>
      <c r="H376" s="248" t="s">
        <v>1</v>
      </c>
      <c r="I376" s="250"/>
      <c r="J376" s="247"/>
      <c r="K376" s="247"/>
      <c r="L376" s="251"/>
      <c r="M376" s="252"/>
      <c r="N376" s="253"/>
      <c r="O376" s="253"/>
      <c r="P376" s="253"/>
      <c r="Q376" s="253"/>
      <c r="R376" s="253"/>
      <c r="S376" s="253"/>
      <c r="T376" s="25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5" t="s">
        <v>189</v>
      </c>
      <c r="AU376" s="255" t="s">
        <v>85</v>
      </c>
      <c r="AV376" s="13" t="s">
        <v>83</v>
      </c>
      <c r="AW376" s="13" t="s">
        <v>33</v>
      </c>
      <c r="AX376" s="13" t="s">
        <v>76</v>
      </c>
      <c r="AY376" s="255" t="s">
        <v>178</v>
      </c>
    </row>
    <row r="377" s="13" customFormat="1">
      <c r="A377" s="13"/>
      <c r="B377" s="246"/>
      <c r="C377" s="247"/>
      <c r="D377" s="241" t="s">
        <v>189</v>
      </c>
      <c r="E377" s="248" t="s">
        <v>1</v>
      </c>
      <c r="F377" s="249" t="s">
        <v>395</v>
      </c>
      <c r="G377" s="247"/>
      <c r="H377" s="248" t="s">
        <v>1</v>
      </c>
      <c r="I377" s="250"/>
      <c r="J377" s="247"/>
      <c r="K377" s="247"/>
      <c r="L377" s="251"/>
      <c r="M377" s="252"/>
      <c r="N377" s="253"/>
      <c r="O377" s="253"/>
      <c r="P377" s="253"/>
      <c r="Q377" s="253"/>
      <c r="R377" s="253"/>
      <c r="S377" s="253"/>
      <c r="T377" s="25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5" t="s">
        <v>189</v>
      </c>
      <c r="AU377" s="255" t="s">
        <v>85</v>
      </c>
      <c r="AV377" s="13" t="s">
        <v>83</v>
      </c>
      <c r="AW377" s="13" t="s">
        <v>33</v>
      </c>
      <c r="AX377" s="13" t="s">
        <v>76</v>
      </c>
      <c r="AY377" s="255" t="s">
        <v>178</v>
      </c>
    </row>
    <row r="378" s="14" customFormat="1">
      <c r="A378" s="14"/>
      <c r="B378" s="256"/>
      <c r="C378" s="257"/>
      <c r="D378" s="241" t="s">
        <v>189</v>
      </c>
      <c r="E378" s="258" t="s">
        <v>1</v>
      </c>
      <c r="F378" s="259" t="s">
        <v>1050</v>
      </c>
      <c r="G378" s="257"/>
      <c r="H378" s="260">
        <v>119.777</v>
      </c>
      <c r="I378" s="261"/>
      <c r="J378" s="257"/>
      <c r="K378" s="257"/>
      <c r="L378" s="262"/>
      <c r="M378" s="263"/>
      <c r="N378" s="264"/>
      <c r="O378" s="264"/>
      <c r="P378" s="264"/>
      <c r="Q378" s="264"/>
      <c r="R378" s="264"/>
      <c r="S378" s="264"/>
      <c r="T378" s="26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6" t="s">
        <v>189</v>
      </c>
      <c r="AU378" s="266" t="s">
        <v>85</v>
      </c>
      <c r="AV378" s="14" t="s">
        <v>85</v>
      </c>
      <c r="AW378" s="14" t="s">
        <v>33</v>
      </c>
      <c r="AX378" s="14" t="s">
        <v>76</v>
      </c>
      <c r="AY378" s="266" t="s">
        <v>178</v>
      </c>
    </row>
    <row r="379" s="15" customFormat="1">
      <c r="A379" s="15"/>
      <c r="B379" s="267"/>
      <c r="C379" s="268"/>
      <c r="D379" s="241" t="s">
        <v>189</v>
      </c>
      <c r="E379" s="269" t="s">
        <v>1</v>
      </c>
      <c r="F379" s="270" t="s">
        <v>193</v>
      </c>
      <c r="G379" s="268"/>
      <c r="H379" s="271">
        <v>119.777</v>
      </c>
      <c r="I379" s="272"/>
      <c r="J379" s="268"/>
      <c r="K379" s="268"/>
      <c r="L379" s="273"/>
      <c r="M379" s="274"/>
      <c r="N379" s="275"/>
      <c r="O379" s="275"/>
      <c r="P379" s="275"/>
      <c r="Q379" s="275"/>
      <c r="R379" s="275"/>
      <c r="S379" s="275"/>
      <c r="T379" s="276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77" t="s">
        <v>189</v>
      </c>
      <c r="AU379" s="277" t="s">
        <v>85</v>
      </c>
      <c r="AV379" s="15" t="s">
        <v>185</v>
      </c>
      <c r="AW379" s="15" t="s">
        <v>33</v>
      </c>
      <c r="AX379" s="15" t="s">
        <v>83</v>
      </c>
      <c r="AY379" s="277" t="s">
        <v>178</v>
      </c>
    </row>
    <row r="380" s="2" customFormat="1" ht="14.4" customHeight="1">
      <c r="A380" s="39"/>
      <c r="B380" s="40"/>
      <c r="C380" s="228" t="s">
        <v>453</v>
      </c>
      <c r="D380" s="228" t="s">
        <v>180</v>
      </c>
      <c r="E380" s="229" t="s">
        <v>1051</v>
      </c>
      <c r="F380" s="230" t="s">
        <v>1052</v>
      </c>
      <c r="G380" s="231" t="s">
        <v>268</v>
      </c>
      <c r="H380" s="232">
        <v>5320.29</v>
      </c>
      <c r="I380" s="233"/>
      <c r="J380" s="234">
        <f>ROUND(I380*H380,2)</f>
        <v>0</v>
      </c>
      <c r="K380" s="230" t="s">
        <v>184</v>
      </c>
      <c r="L380" s="45"/>
      <c r="M380" s="235" t="s">
        <v>1</v>
      </c>
      <c r="N380" s="236" t="s">
        <v>41</v>
      </c>
      <c r="O380" s="92"/>
      <c r="P380" s="237">
        <f>O380*H380</f>
        <v>0</v>
      </c>
      <c r="Q380" s="237">
        <v>0</v>
      </c>
      <c r="R380" s="237">
        <f>Q380*H380</f>
        <v>0</v>
      </c>
      <c r="S380" s="237">
        <v>0</v>
      </c>
      <c r="T380" s="238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9" t="s">
        <v>185</v>
      </c>
      <c r="AT380" s="239" t="s">
        <v>180</v>
      </c>
      <c r="AU380" s="239" t="s">
        <v>85</v>
      </c>
      <c r="AY380" s="18" t="s">
        <v>178</v>
      </c>
      <c r="BE380" s="240">
        <f>IF(N380="základní",J380,0)</f>
        <v>0</v>
      </c>
      <c r="BF380" s="240">
        <f>IF(N380="snížená",J380,0)</f>
        <v>0</v>
      </c>
      <c r="BG380" s="240">
        <f>IF(N380="zákl. přenesená",J380,0)</f>
        <v>0</v>
      </c>
      <c r="BH380" s="240">
        <f>IF(N380="sníž. přenesená",J380,0)</f>
        <v>0</v>
      </c>
      <c r="BI380" s="240">
        <f>IF(N380="nulová",J380,0)</f>
        <v>0</v>
      </c>
      <c r="BJ380" s="18" t="s">
        <v>83</v>
      </c>
      <c r="BK380" s="240">
        <f>ROUND(I380*H380,2)</f>
        <v>0</v>
      </c>
      <c r="BL380" s="18" t="s">
        <v>185</v>
      </c>
      <c r="BM380" s="239" t="s">
        <v>1053</v>
      </c>
    </row>
    <row r="381" s="2" customFormat="1">
      <c r="A381" s="39"/>
      <c r="B381" s="40"/>
      <c r="C381" s="41"/>
      <c r="D381" s="241" t="s">
        <v>187</v>
      </c>
      <c r="E381" s="41"/>
      <c r="F381" s="242" t="s">
        <v>1054</v>
      </c>
      <c r="G381" s="41"/>
      <c r="H381" s="41"/>
      <c r="I381" s="243"/>
      <c r="J381" s="41"/>
      <c r="K381" s="41"/>
      <c r="L381" s="45"/>
      <c r="M381" s="244"/>
      <c r="N381" s="245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187</v>
      </c>
      <c r="AU381" s="18" t="s">
        <v>85</v>
      </c>
    </row>
    <row r="382" s="13" customFormat="1">
      <c r="A382" s="13"/>
      <c r="B382" s="246"/>
      <c r="C382" s="247"/>
      <c r="D382" s="241" t="s">
        <v>189</v>
      </c>
      <c r="E382" s="248" t="s">
        <v>1</v>
      </c>
      <c r="F382" s="249" t="s">
        <v>951</v>
      </c>
      <c r="G382" s="247"/>
      <c r="H382" s="248" t="s">
        <v>1</v>
      </c>
      <c r="I382" s="250"/>
      <c r="J382" s="247"/>
      <c r="K382" s="247"/>
      <c r="L382" s="251"/>
      <c r="M382" s="252"/>
      <c r="N382" s="253"/>
      <c r="O382" s="253"/>
      <c r="P382" s="253"/>
      <c r="Q382" s="253"/>
      <c r="R382" s="253"/>
      <c r="S382" s="253"/>
      <c r="T382" s="25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5" t="s">
        <v>189</v>
      </c>
      <c r="AU382" s="255" t="s">
        <v>85</v>
      </c>
      <c r="AV382" s="13" t="s">
        <v>83</v>
      </c>
      <c r="AW382" s="13" t="s">
        <v>33</v>
      </c>
      <c r="AX382" s="13" t="s">
        <v>76</v>
      </c>
      <c r="AY382" s="255" t="s">
        <v>178</v>
      </c>
    </row>
    <row r="383" s="14" customFormat="1">
      <c r="A383" s="14"/>
      <c r="B383" s="256"/>
      <c r="C383" s="257"/>
      <c r="D383" s="241" t="s">
        <v>189</v>
      </c>
      <c r="E383" s="258" t="s">
        <v>1</v>
      </c>
      <c r="F383" s="259" t="s">
        <v>1055</v>
      </c>
      <c r="G383" s="257"/>
      <c r="H383" s="260">
        <v>5320.29</v>
      </c>
      <c r="I383" s="261"/>
      <c r="J383" s="257"/>
      <c r="K383" s="257"/>
      <c r="L383" s="262"/>
      <c r="M383" s="263"/>
      <c r="N383" s="264"/>
      <c r="O383" s="264"/>
      <c r="P383" s="264"/>
      <c r="Q383" s="264"/>
      <c r="R383" s="264"/>
      <c r="S383" s="264"/>
      <c r="T383" s="26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6" t="s">
        <v>189</v>
      </c>
      <c r="AU383" s="266" t="s">
        <v>85</v>
      </c>
      <c r="AV383" s="14" t="s">
        <v>85</v>
      </c>
      <c r="AW383" s="14" t="s">
        <v>33</v>
      </c>
      <c r="AX383" s="14" t="s">
        <v>76</v>
      </c>
      <c r="AY383" s="266" t="s">
        <v>178</v>
      </c>
    </row>
    <row r="384" s="15" customFormat="1">
      <c r="A384" s="15"/>
      <c r="B384" s="267"/>
      <c r="C384" s="268"/>
      <c r="D384" s="241" t="s">
        <v>189</v>
      </c>
      <c r="E384" s="269" t="s">
        <v>1</v>
      </c>
      <c r="F384" s="270" t="s">
        <v>193</v>
      </c>
      <c r="G384" s="268"/>
      <c r="H384" s="271">
        <v>5320.29</v>
      </c>
      <c r="I384" s="272"/>
      <c r="J384" s="268"/>
      <c r="K384" s="268"/>
      <c r="L384" s="273"/>
      <c r="M384" s="274"/>
      <c r="N384" s="275"/>
      <c r="O384" s="275"/>
      <c r="P384" s="275"/>
      <c r="Q384" s="275"/>
      <c r="R384" s="275"/>
      <c r="S384" s="275"/>
      <c r="T384" s="276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77" t="s">
        <v>189</v>
      </c>
      <c r="AU384" s="277" t="s">
        <v>85</v>
      </c>
      <c r="AV384" s="15" t="s">
        <v>185</v>
      </c>
      <c r="AW384" s="15" t="s">
        <v>33</v>
      </c>
      <c r="AX384" s="15" t="s">
        <v>83</v>
      </c>
      <c r="AY384" s="277" t="s">
        <v>178</v>
      </c>
    </row>
    <row r="385" s="2" customFormat="1" ht="14.4" customHeight="1">
      <c r="A385" s="39"/>
      <c r="B385" s="40"/>
      <c r="C385" s="228" t="s">
        <v>463</v>
      </c>
      <c r="D385" s="228" t="s">
        <v>180</v>
      </c>
      <c r="E385" s="229" t="s">
        <v>1056</v>
      </c>
      <c r="F385" s="230" t="s">
        <v>1057</v>
      </c>
      <c r="G385" s="231" t="s">
        <v>268</v>
      </c>
      <c r="H385" s="232">
        <v>2637.4699999999998</v>
      </c>
      <c r="I385" s="233"/>
      <c r="J385" s="234">
        <f>ROUND(I385*H385,2)</f>
        <v>0</v>
      </c>
      <c r="K385" s="230" t="s">
        <v>184</v>
      </c>
      <c r="L385" s="45"/>
      <c r="M385" s="235" t="s">
        <v>1</v>
      </c>
      <c r="N385" s="236" t="s">
        <v>41</v>
      </c>
      <c r="O385" s="92"/>
      <c r="P385" s="237">
        <f>O385*H385</f>
        <v>0</v>
      </c>
      <c r="Q385" s="237">
        <v>0</v>
      </c>
      <c r="R385" s="237">
        <f>Q385*H385</f>
        <v>0</v>
      </c>
      <c r="S385" s="237">
        <v>0</v>
      </c>
      <c r="T385" s="238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9" t="s">
        <v>185</v>
      </c>
      <c r="AT385" s="239" t="s">
        <v>180</v>
      </c>
      <c r="AU385" s="239" t="s">
        <v>85</v>
      </c>
      <c r="AY385" s="18" t="s">
        <v>178</v>
      </c>
      <c r="BE385" s="240">
        <f>IF(N385="základní",J385,0)</f>
        <v>0</v>
      </c>
      <c r="BF385" s="240">
        <f>IF(N385="snížená",J385,0)</f>
        <v>0</v>
      </c>
      <c r="BG385" s="240">
        <f>IF(N385="zákl. přenesená",J385,0)</f>
        <v>0</v>
      </c>
      <c r="BH385" s="240">
        <f>IF(N385="sníž. přenesená",J385,0)</f>
        <v>0</v>
      </c>
      <c r="BI385" s="240">
        <f>IF(N385="nulová",J385,0)</f>
        <v>0</v>
      </c>
      <c r="BJ385" s="18" t="s">
        <v>83</v>
      </c>
      <c r="BK385" s="240">
        <f>ROUND(I385*H385,2)</f>
        <v>0</v>
      </c>
      <c r="BL385" s="18" t="s">
        <v>185</v>
      </c>
      <c r="BM385" s="239" t="s">
        <v>1058</v>
      </c>
    </row>
    <row r="386" s="2" customFormat="1">
      <c r="A386" s="39"/>
      <c r="B386" s="40"/>
      <c r="C386" s="41"/>
      <c r="D386" s="241" t="s">
        <v>187</v>
      </c>
      <c r="E386" s="41"/>
      <c r="F386" s="242" t="s">
        <v>1059</v>
      </c>
      <c r="G386" s="41"/>
      <c r="H386" s="41"/>
      <c r="I386" s="243"/>
      <c r="J386" s="41"/>
      <c r="K386" s="41"/>
      <c r="L386" s="45"/>
      <c r="M386" s="244"/>
      <c r="N386" s="245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187</v>
      </c>
      <c r="AU386" s="18" t="s">
        <v>85</v>
      </c>
    </row>
    <row r="387" s="13" customFormat="1">
      <c r="A387" s="13"/>
      <c r="B387" s="246"/>
      <c r="C387" s="247"/>
      <c r="D387" s="241" t="s">
        <v>189</v>
      </c>
      <c r="E387" s="248" t="s">
        <v>1</v>
      </c>
      <c r="F387" s="249" t="s">
        <v>1060</v>
      </c>
      <c r="G387" s="247"/>
      <c r="H387" s="248" t="s">
        <v>1</v>
      </c>
      <c r="I387" s="250"/>
      <c r="J387" s="247"/>
      <c r="K387" s="247"/>
      <c r="L387" s="251"/>
      <c r="M387" s="252"/>
      <c r="N387" s="253"/>
      <c r="O387" s="253"/>
      <c r="P387" s="253"/>
      <c r="Q387" s="253"/>
      <c r="R387" s="253"/>
      <c r="S387" s="253"/>
      <c r="T387" s="25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5" t="s">
        <v>189</v>
      </c>
      <c r="AU387" s="255" t="s">
        <v>85</v>
      </c>
      <c r="AV387" s="13" t="s">
        <v>83</v>
      </c>
      <c r="AW387" s="13" t="s">
        <v>33</v>
      </c>
      <c r="AX387" s="13" t="s">
        <v>76</v>
      </c>
      <c r="AY387" s="255" t="s">
        <v>178</v>
      </c>
    </row>
    <row r="388" s="13" customFormat="1">
      <c r="A388" s="13"/>
      <c r="B388" s="246"/>
      <c r="C388" s="247"/>
      <c r="D388" s="241" t="s">
        <v>189</v>
      </c>
      <c r="E388" s="248" t="s">
        <v>1</v>
      </c>
      <c r="F388" s="249" t="s">
        <v>1061</v>
      </c>
      <c r="G388" s="247"/>
      <c r="H388" s="248" t="s">
        <v>1</v>
      </c>
      <c r="I388" s="250"/>
      <c r="J388" s="247"/>
      <c r="K388" s="247"/>
      <c r="L388" s="251"/>
      <c r="M388" s="252"/>
      <c r="N388" s="253"/>
      <c r="O388" s="253"/>
      <c r="P388" s="253"/>
      <c r="Q388" s="253"/>
      <c r="R388" s="253"/>
      <c r="S388" s="253"/>
      <c r="T388" s="25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5" t="s">
        <v>189</v>
      </c>
      <c r="AU388" s="255" t="s">
        <v>85</v>
      </c>
      <c r="AV388" s="13" t="s">
        <v>83</v>
      </c>
      <c r="AW388" s="13" t="s">
        <v>33</v>
      </c>
      <c r="AX388" s="13" t="s">
        <v>76</v>
      </c>
      <c r="AY388" s="255" t="s">
        <v>178</v>
      </c>
    </row>
    <row r="389" s="14" customFormat="1">
      <c r="A389" s="14"/>
      <c r="B389" s="256"/>
      <c r="C389" s="257"/>
      <c r="D389" s="241" t="s">
        <v>189</v>
      </c>
      <c r="E389" s="258" t="s">
        <v>1</v>
      </c>
      <c r="F389" s="259" t="s">
        <v>1062</v>
      </c>
      <c r="G389" s="257"/>
      <c r="H389" s="260">
        <v>2637.4699999999998</v>
      </c>
      <c r="I389" s="261"/>
      <c r="J389" s="257"/>
      <c r="K389" s="257"/>
      <c r="L389" s="262"/>
      <c r="M389" s="263"/>
      <c r="N389" s="264"/>
      <c r="O389" s="264"/>
      <c r="P389" s="264"/>
      <c r="Q389" s="264"/>
      <c r="R389" s="264"/>
      <c r="S389" s="264"/>
      <c r="T389" s="26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6" t="s">
        <v>189</v>
      </c>
      <c r="AU389" s="266" t="s">
        <v>85</v>
      </c>
      <c r="AV389" s="14" t="s">
        <v>85</v>
      </c>
      <c r="AW389" s="14" t="s">
        <v>33</v>
      </c>
      <c r="AX389" s="14" t="s">
        <v>76</v>
      </c>
      <c r="AY389" s="266" t="s">
        <v>178</v>
      </c>
    </row>
    <row r="390" s="15" customFormat="1">
      <c r="A390" s="15"/>
      <c r="B390" s="267"/>
      <c r="C390" s="268"/>
      <c r="D390" s="241" t="s">
        <v>189</v>
      </c>
      <c r="E390" s="269" t="s">
        <v>1</v>
      </c>
      <c r="F390" s="270" t="s">
        <v>193</v>
      </c>
      <c r="G390" s="268"/>
      <c r="H390" s="271">
        <v>2637.4699999999998</v>
      </c>
      <c r="I390" s="272"/>
      <c r="J390" s="268"/>
      <c r="K390" s="268"/>
      <c r="L390" s="273"/>
      <c r="M390" s="274"/>
      <c r="N390" s="275"/>
      <c r="O390" s="275"/>
      <c r="P390" s="275"/>
      <c r="Q390" s="275"/>
      <c r="R390" s="275"/>
      <c r="S390" s="275"/>
      <c r="T390" s="276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77" t="s">
        <v>189</v>
      </c>
      <c r="AU390" s="277" t="s">
        <v>85</v>
      </c>
      <c r="AV390" s="15" t="s">
        <v>185</v>
      </c>
      <c r="AW390" s="15" t="s">
        <v>33</v>
      </c>
      <c r="AX390" s="15" t="s">
        <v>83</v>
      </c>
      <c r="AY390" s="277" t="s">
        <v>178</v>
      </c>
    </row>
    <row r="391" s="2" customFormat="1" ht="14.4" customHeight="1">
      <c r="A391" s="39"/>
      <c r="B391" s="40"/>
      <c r="C391" s="228" t="s">
        <v>470</v>
      </c>
      <c r="D391" s="228" t="s">
        <v>180</v>
      </c>
      <c r="E391" s="229" t="s">
        <v>1063</v>
      </c>
      <c r="F391" s="230" t="s">
        <v>1064</v>
      </c>
      <c r="G391" s="231" t="s">
        <v>268</v>
      </c>
      <c r="H391" s="232">
        <v>4983.3400000000001</v>
      </c>
      <c r="I391" s="233"/>
      <c r="J391" s="234">
        <f>ROUND(I391*H391,2)</f>
        <v>0</v>
      </c>
      <c r="K391" s="230" t="s">
        <v>184</v>
      </c>
      <c r="L391" s="45"/>
      <c r="M391" s="235" t="s">
        <v>1</v>
      </c>
      <c r="N391" s="236" t="s">
        <v>41</v>
      </c>
      <c r="O391" s="92"/>
      <c r="P391" s="237">
        <f>O391*H391</f>
        <v>0</v>
      </c>
      <c r="Q391" s="237">
        <v>0</v>
      </c>
      <c r="R391" s="237">
        <f>Q391*H391</f>
        <v>0</v>
      </c>
      <c r="S391" s="237">
        <v>0</v>
      </c>
      <c r="T391" s="238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9" t="s">
        <v>185</v>
      </c>
      <c r="AT391" s="239" t="s">
        <v>180</v>
      </c>
      <c r="AU391" s="239" t="s">
        <v>85</v>
      </c>
      <c r="AY391" s="18" t="s">
        <v>178</v>
      </c>
      <c r="BE391" s="240">
        <f>IF(N391="základní",J391,0)</f>
        <v>0</v>
      </c>
      <c r="BF391" s="240">
        <f>IF(N391="snížená",J391,0)</f>
        <v>0</v>
      </c>
      <c r="BG391" s="240">
        <f>IF(N391="zákl. přenesená",J391,0)</f>
        <v>0</v>
      </c>
      <c r="BH391" s="240">
        <f>IF(N391="sníž. přenesená",J391,0)</f>
        <v>0</v>
      </c>
      <c r="BI391" s="240">
        <f>IF(N391="nulová",J391,0)</f>
        <v>0</v>
      </c>
      <c r="BJ391" s="18" t="s">
        <v>83</v>
      </c>
      <c r="BK391" s="240">
        <f>ROUND(I391*H391,2)</f>
        <v>0</v>
      </c>
      <c r="BL391" s="18" t="s">
        <v>185</v>
      </c>
      <c r="BM391" s="239" t="s">
        <v>1065</v>
      </c>
    </row>
    <row r="392" s="2" customFormat="1">
      <c r="A392" s="39"/>
      <c r="B392" s="40"/>
      <c r="C392" s="41"/>
      <c r="D392" s="241" t="s">
        <v>187</v>
      </c>
      <c r="E392" s="41"/>
      <c r="F392" s="242" t="s">
        <v>1066</v>
      </c>
      <c r="G392" s="41"/>
      <c r="H392" s="41"/>
      <c r="I392" s="243"/>
      <c r="J392" s="41"/>
      <c r="K392" s="41"/>
      <c r="L392" s="45"/>
      <c r="M392" s="244"/>
      <c r="N392" s="245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187</v>
      </c>
      <c r="AU392" s="18" t="s">
        <v>85</v>
      </c>
    </row>
    <row r="393" s="13" customFormat="1">
      <c r="A393" s="13"/>
      <c r="B393" s="246"/>
      <c r="C393" s="247"/>
      <c r="D393" s="241" t="s">
        <v>189</v>
      </c>
      <c r="E393" s="248" t="s">
        <v>1</v>
      </c>
      <c r="F393" s="249" t="s">
        <v>1067</v>
      </c>
      <c r="G393" s="247"/>
      <c r="H393" s="248" t="s">
        <v>1</v>
      </c>
      <c r="I393" s="250"/>
      <c r="J393" s="247"/>
      <c r="K393" s="247"/>
      <c r="L393" s="251"/>
      <c r="M393" s="252"/>
      <c r="N393" s="253"/>
      <c r="O393" s="253"/>
      <c r="P393" s="253"/>
      <c r="Q393" s="253"/>
      <c r="R393" s="253"/>
      <c r="S393" s="253"/>
      <c r="T393" s="25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5" t="s">
        <v>189</v>
      </c>
      <c r="AU393" s="255" t="s">
        <v>85</v>
      </c>
      <c r="AV393" s="13" t="s">
        <v>83</v>
      </c>
      <c r="AW393" s="13" t="s">
        <v>33</v>
      </c>
      <c r="AX393" s="13" t="s">
        <v>76</v>
      </c>
      <c r="AY393" s="255" t="s">
        <v>178</v>
      </c>
    </row>
    <row r="394" s="13" customFormat="1">
      <c r="A394" s="13"/>
      <c r="B394" s="246"/>
      <c r="C394" s="247"/>
      <c r="D394" s="241" t="s">
        <v>189</v>
      </c>
      <c r="E394" s="248" t="s">
        <v>1</v>
      </c>
      <c r="F394" s="249" t="s">
        <v>1068</v>
      </c>
      <c r="G394" s="247"/>
      <c r="H394" s="248" t="s">
        <v>1</v>
      </c>
      <c r="I394" s="250"/>
      <c r="J394" s="247"/>
      <c r="K394" s="247"/>
      <c r="L394" s="251"/>
      <c r="M394" s="252"/>
      <c r="N394" s="253"/>
      <c r="O394" s="253"/>
      <c r="P394" s="253"/>
      <c r="Q394" s="253"/>
      <c r="R394" s="253"/>
      <c r="S394" s="253"/>
      <c r="T394" s="25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5" t="s">
        <v>189</v>
      </c>
      <c r="AU394" s="255" t="s">
        <v>85</v>
      </c>
      <c r="AV394" s="13" t="s">
        <v>83</v>
      </c>
      <c r="AW394" s="13" t="s">
        <v>33</v>
      </c>
      <c r="AX394" s="13" t="s">
        <v>76</v>
      </c>
      <c r="AY394" s="255" t="s">
        <v>178</v>
      </c>
    </row>
    <row r="395" s="14" customFormat="1">
      <c r="A395" s="14"/>
      <c r="B395" s="256"/>
      <c r="C395" s="257"/>
      <c r="D395" s="241" t="s">
        <v>189</v>
      </c>
      <c r="E395" s="258" t="s">
        <v>1</v>
      </c>
      <c r="F395" s="259" t="s">
        <v>1069</v>
      </c>
      <c r="G395" s="257"/>
      <c r="H395" s="260">
        <v>2434.9699999999998</v>
      </c>
      <c r="I395" s="261"/>
      <c r="J395" s="257"/>
      <c r="K395" s="257"/>
      <c r="L395" s="262"/>
      <c r="M395" s="263"/>
      <c r="N395" s="264"/>
      <c r="O395" s="264"/>
      <c r="P395" s="264"/>
      <c r="Q395" s="264"/>
      <c r="R395" s="264"/>
      <c r="S395" s="264"/>
      <c r="T395" s="26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6" t="s">
        <v>189</v>
      </c>
      <c r="AU395" s="266" t="s">
        <v>85</v>
      </c>
      <c r="AV395" s="14" t="s">
        <v>85</v>
      </c>
      <c r="AW395" s="14" t="s">
        <v>33</v>
      </c>
      <c r="AX395" s="14" t="s">
        <v>76</v>
      </c>
      <c r="AY395" s="266" t="s">
        <v>178</v>
      </c>
    </row>
    <row r="396" s="13" customFormat="1">
      <c r="A396" s="13"/>
      <c r="B396" s="246"/>
      <c r="C396" s="247"/>
      <c r="D396" s="241" t="s">
        <v>189</v>
      </c>
      <c r="E396" s="248" t="s">
        <v>1</v>
      </c>
      <c r="F396" s="249" t="s">
        <v>1070</v>
      </c>
      <c r="G396" s="247"/>
      <c r="H396" s="248" t="s">
        <v>1</v>
      </c>
      <c r="I396" s="250"/>
      <c r="J396" s="247"/>
      <c r="K396" s="247"/>
      <c r="L396" s="251"/>
      <c r="M396" s="252"/>
      <c r="N396" s="253"/>
      <c r="O396" s="253"/>
      <c r="P396" s="253"/>
      <c r="Q396" s="253"/>
      <c r="R396" s="253"/>
      <c r="S396" s="253"/>
      <c r="T396" s="25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5" t="s">
        <v>189</v>
      </c>
      <c r="AU396" s="255" t="s">
        <v>85</v>
      </c>
      <c r="AV396" s="13" t="s">
        <v>83</v>
      </c>
      <c r="AW396" s="13" t="s">
        <v>33</v>
      </c>
      <c r="AX396" s="13" t="s">
        <v>76</v>
      </c>
      <c r="AY396" s="255" t="s">
        <v>178</v>
      </c>
    </row>
    <row r="397" s="14" customFormat="1">
      <c r="A397" s="14"/>
      <c r="B397" s="256"/>
      <c r="C397" s="257"/>
      <c r="D397" s="241" t="s">
        <v>189</v>
      </c>
      <c r="E397" s="258" t="s">
        <v>1</v>
      </c>
      <c r="F397" s="259" t="s">
        <v>1071</v>
      </c>
      <c r="G397" s="257"/>
      <c r="H397" s="260">
        <v>2548.3699999999999</v>
      </c>
      <c r="I397" s="261"/>
      <c r="J397" s="257"/>
      <c r="K397" s="257"/>
      <c r="L397" s="262"/>
      <c r="M397" s="263"/>
      <c r="N397" s="264"/>
      <c r="O397" s="264"/>
      <c r="P397" s="264"/>
      <c r="Q397" s="264"/>
      <c r="R397" s="264"/>
      <c r="S397" s="264"/>
      <c r="T397" s="26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6" t="s">
        <v>189</v>
      </c>
      <c r="AU397" s="266" t="s">
        <v>85</v>
      </c>
      <c r="AV397" s="14" t="s">
        <v>85</v>
      </c>
      <c r="AW397" s="14" t="s">
        <v>33</v>
      </c>
      <c r="AX397" s="14" t="s">
        <v>76</v>
      </c>
      <c r="AY397" s="266" t="s">
        <v>178</v>
      </c>
    </row>
    <row r="398" s="15" customFormat="1">
      <c r="A398" s="15"/>
      <c r="B398" s="267"/>
      <c r="C398" s="268"/>
      <c r="D398" s="241" t="s">
        <v>189</v>
      </c>
      <c r="E398" s="269" t="s">
        <v>1</v>
      </c>
      <c r="F398" s="270" t="s">
        <v>193</v>
      </c>
      <c r="G398" s="268"/>
      <c r="H398" s="271">
        <v>4983.3400000000001</v>
      </c>
      <c r="I398" s="272"/>
      <c r="J398" s="268"/>
      <c r="K398" s="268"/>
      <c r="L398" s="273"/>
      <c r="M398" s="274"/>
      <c r="N398" s="275"/>
      <c r="O398" s="275"/>
      <c r="P398" s="275"/>
      <c r="Q398" s="275"/>
      <c r="R398" s="275"/>
      <c r="S398" s="275"/>
      <c r="T398" s="276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77" t="s">
        <v>189</v>
      </c>
      <c r="AU398" s="277" t="s">
        <v>85</v>
      </c>
      <c r="AV398" s="15" t="s">
        <v>185</v>
      </c>
      <c r="AW398" s="15" t="s">
        <v>33</v>
      </c>
      <c r="AX398" s="15" t="s">
        <v>83</v>
      </c>
      <c r="AY398" s="277" t="s">
        <v>178</v>
      </c>
    </row>
    <row r="399" s="2" customFormat="1" ht="14.4" customHeight="1">
      <c r="A399" s="39"/>
      <c r="B399" s="40"/>
      <c r="C399" s="228" t="s">
        <v>479</v>
      </c>
      <c r="D399" s="228" t="s">
        <v>180</v>
      </c>
      <c r="E399" s="229" t="s">
        <v>398</v>
      </c>
      <c r="F399" s="230" t="s">
        <v>399</v>
      </c>
      <c r="G399" s="231" t="s">
        <v>268</v>
      </c>
      <c r="H399" s="232">
        <v>5294.2299999999996</v>
      </c>
      <c r="I399" s="233"/>
      <c r="J399" s="234">
        <f>ROUND(I399*H399,2)</f>
        <v>0</v>
      </c>
      <c r="K399" s="230" t="s">
        <v>184</v>
      </c>
      <c r="L399" s="45"/>
      <c r="M399" s="235" t="s">
        <v>1</v>
      </c>
      <c r="N399" s="236" t="s">
        <v>41</v>
      </c>
      <c r="O399" s="92"/>
      <c r="P399" s="237">
        <f>O399*H399</f>
        <v>0</v>
      </c>
      <c r="Q399" s="237">
        <v>0</v>
      </c>
      <c r="R399" s="237">
        <f>Q399*H399</f>
        <v>0</v>
      </c>
      <c r="S399" s="237">
        <v>0</v>
      </c>
      <c r="T399" s="238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9" t="s">
        <v>185</v>
      </c>
      <c r="AT399" s="239" t="s">
        <v>180</v>
      </c>
      <c r="AU399" s="239" t="s">
        <v>85</v>
      </c>
      <c r="AY399" s="18" t="s">
        <v>178</v>
      </c>
      <c r="BE399" s="240">
        <f>IF(N399="základní",J399,0)</f>
        <v>0</v>
      </c>
      <c r="BF399" s="240">
        <f>IF(N399="snížená",J399,0)</f>
        <v>0</v>
      </c>
      <c r="BG399" s="240">
        <f>IF(N399="zákl. přenesená",J399,0)</f>
        <v>0</v>
      </c>
      <c r="BH399" s="240">
        <f>IF(N399="sníž. přenesená",J399,0)</f>
        <v>0</v>
      </c>
      <c r="BI399" s="240">
        <f>IF(N399="nulová",J399,0)</f>
        <v>0</v>
      </c>
      <c r="BJ399" s="18" t="s">
        <v>83</v>
      </c>
      <c r="BK399" s="240">
        <f>ROUND(I399*H399,2)</f>
        <v>0</v>
      </c>
      <c r="BL399" s="18" t="s">
        <v>185</v>
      </c>
      <c r="BM399" s="239" t="s">
        <v>1072</v>
      </c>
    </row>
    <row r="400" s="2" customFormat="1">
      <c r="A400" s="39"/>
      <c r="B400" s="40"/>
      <c r="C400" s="41"/>
      <c r="D400" s="241" t="s">
        <v>187</v>
      </c>
      <c r="E400" s="41"/>
      <c r="F400" s="242" t="s">
        <v>401</v>
      </c>
      <c r="G400" s="41"/>
      <c r="H400" s="41"/>
      <c r="I400" s="243"/>
      <c r="J400" s="41"/>
      <c r="K400" s="41"/>
      <c r="L400" s="45"/>
      <c r="M400" s="244"/>
      <c r="N400" s="245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187</v>
      </c>
      <c r="AU400" s="18" t="s">
        <v>85</v>
      </c>
    </row>
    <row r="401" s="13" customFormat="1">
      <c r="A401" s="13"/>
      <c r="B401" s="246"/>
      <c r="C401" s="247"/>
      <c r="D401" s="241" t="s">
        <v>189</v>
      </c>
      <c r="E401" s="248" t="s">
        <v>1</v>
      </c>
      <c r="F401" s="249" t="s">
        <v>951</v>
      </c>
      <c r="G401" s="247"/>
      <c r="H401" s="248" t="s">
        <v>1</v>
      </c>
      <c r="I401" s="250"/>
      <c r="J401" s="247"/>
      <c r="K401" s="247"/>
      <c r="L401" s="251"/>
      <c r="M401" s="252"/>
      <c r="N401" s="253"/>
      <c r="O401" s="253"/>
      <c r="P401" s="253"/>
      <c r="Q401" s="253"/>
      <c r="R401" s="253"/>
      <c r="S401" s="253"/>
      <c r="T401" s="25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5" t="s">
        <v>189</v>
      </c>
      <c r="AU401" s="255" t="s">
        <v>85</v>
      </c>
      <c r="AV401" s="13" t="s">
        <v>83</v>
      </c>
      <c r="AW401" s="13" t="s">
        <v>33</v>
      </c>
      <c r="AX401" s="13" t="s">
        <v>76</v>
      </c>
      <c r="AY401" s="255" t="s">
        <v>178</v>
      </c>
    </row>
    <row r="402" s="14" customFormat="1">
      <c r="A402" s="14"/>
      <c r="B402" s="256"/>
      <c r="C402" s="257"/>
      <c r="D402" s="241" t="s">
        <v>189</v>
      </c>
      <c r="E402" s="258" t="s">
        <v>1</v>
      </c>
      <c r="F402" s="259" t="s">
        <v>1073</v>
      </c>
      <c r="G402" s="257"/>
      <c r="H402" s="260">
        <v>5294.2299999999996</v>
      </c>
      <c r="I402" s="261"/>
      <c r="J402" s="257"/>
      <c r="K402" s="257"/>
      <c r="L402" s="262"/>
      <c r="M402" s="263"/>
      <c r="N402" s="264"/>
      <c r="O402" s="264"/>
      <c r="P402" s="264"/>
      <c r="Q402" s="264"/>
      <c r="R402" s="264"/>
      <c r="S402" s="264"/>
      <c r="T402" s="26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6" t="s">
        <v>189</v>
      </c>
      <c r="AU402" s="266" t="s">
        <v>85</v>
      </c>
      <c r="AV402" s="14" t="s">
        <v>85</v>
      </c>
      <c r="AW402" s="14" t="s">
        <v>33</v>
      </c>
      <c r="AX402" s="14" t="s">
        <v>76</v>
      </c>
      <c r="AY402" s="266" t="s">
        <v>178</v>
      </c>
    </row>
    <row r="403" s="15" customFormat="1">
      <c r="A403" s="15"/>
      <c r="B403" s="267"/>
      <c r="C403" s="268"/>
      <c r="D403" s="241" t="s">
        <v>189</v>
      </c>
      <c r="E403" s="269" t="s">
        <v>1</v>
      </c>
      <c r="F403" s="270" t="s">
        <v>193</v>
      </c>
      <c r="G403" s="268"/>
      <c r="H403" s="271">
        <v>5294.2299999999996</v>
      </c>
      <c r="I403" s="272"/>
      <c r="J403" s="268"/>
      <c r="K403" s="268"/>
      <c r="L403" s="273"/>
      <c r="M403" s="274"/>
      <c r="N403" s="275"/>
      <c r="O403" s="275"/>
      <c r="P403" s="275"/>
      <c r="Q403" s="275"/>
      <c r="R403" s="275"/>
      <c r="S403" s="275"/>
      <c r="T403" s="276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77" t="s">
        <v>189</v>
      </c>
      <c r="AU403" s="277" t="s">
        <v>85</v>
      </c>
      <c r="AV403" s="15" t="s">
        <v>185</v>
      </c>
      <c r="AW403" s="15" t="s">
        <v>33</v>
      </c>
      <c r="AX403" s="15" t="s">
        <v>83</v>
      </c>
      <c r="AY403" s="277" t="s">
        <v>178</v>
      </c>
    </row>
    <row r="404" s="2" customFormat="1">
      <c r="A404" s="39"/>
      <c r="B404" s="40"/>
      <c r="C404" s="228" t="s">
        <v>487</v>
      </c>
      <c r="D404" s="228" t="s">
        <v>180</v>
      </c>
      <c r="E404" s="229" t="s">
        <v>1074</v>
      </c>
      <c r="F404" s="230" t="s">
        <v>1075</v>
      </c>
      <c r="G404" s="231" t="s">
        <v>268</v>
      </c>
      <c r="H404" s="232">
        <v>991.07000000000005</v>
      </c>
      <c r="I404" s="233"/>
      <c r="J404" s="234">
        <f>ROUND(I404*H404,2)</f>
        <v>0</v>
      </c>
      <c r="K404" s="230" t="s">
        <v>184</v>
      </c>
      <c r="L404" s="45"/>
      <c r="M404" s="235" t="s">
        <v>1</v>
      </c>
      <c r="N404" s="236" t="s">
        <v>41</v>
      </c>
      <c r="O404" s="92"/>
      <c r="P404" s="237">
        <f>O404*H404</f>
        <v>0</v>
      </c>
      <c r="Q404" s="237">
        <v>0</v>
      </c>
      <c r="R404" s="237">
        <f>Q404*H404</f>
        <v>0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185</v>
      </c>
      <c r="AT404" s="239" t="s">
        <v>180</v>
      </c>
      <c r="AU404" s="239" t="s">
        <v>85</v>
      </c>
      <c r="AY404" s="18" t="s">
        <v>178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83</v>
      </c>
      <c r="BK404" s="240">
        <f>ROUND(I404*H404,2)</f>
        <v>0</v>
      </c>
      <c r="BL404" s="18" t="s">
        <v>185</v>
      </c>
      <c r="BM404" s="239" t="s">
        <v>1076</v>
      </c>
    </row>
    <row r="405" s="2" customFormat="1">
      <c r="A405" s="39"/>
      <c r="B405" s="40"/>
      <c r="C405" s="41"/>
      <c r="D405" s="241" t="s">
        <v>187</v>
      </c>
      <c r="E405" s="41"/>
      <c r="F405" s="242" t="s">
        <v>1077</v>
      </c>
      <c r="G405" s="41"/>
      <c r="H405" s="41"/>
      <c r="I405" s="243"/>
      <c r="J405" s="41"/>
      <c r="K405" s="41"/>
      <c r="L405" s="45"/>
      <c r="M405" s="244"/>
      <c r="N405" s="245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187</v>
      </c>
      <c r="AU405" s="18" t="s">
        <v>85</v>
      </c>
    </row>
    <row r="406" s="13" customFormat="1">
      <c r="A406" s="13"/>
      <c r="B406" s="246"/>
      <c r="C406" s="247"/>
      <c r="D406" s="241" t="s">
        <v>189</v>
      </c>
      <c r="E406" s="248" t="s">
        <v>1</v>
      </c>
      <c r="F406" s="249" t="s">
        <v>1012</v>
      </c>
      <c r="G406" s="247"/>
      <c r="H406" s="248" t="s">
        <v>1</v>
      </c>
      <c r="I406" s="250"/>
      <c r="J406" s="247"/>
      <c r="K406" s="247"/>
      <c r="L406" s="251"/>
      <c r="M406" s="252"/>
      <c r="N406" s="253"/>
      <c r="O406" s="253"/>
      <c r="P406" s="253"/>
      <c r="Q406" s="253"/>
      <c r="R406" s="253"/>
      <c r="S406" s="253"/>
      <c r="T406" s="25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5" t="s">
        <v>189</v>
      </c>
      <c r="AU406" s="255" t="s">
        <v>85</v>
      </c>
      <c r="AV406" s="13" t="s">
        <v>83</v>
      </c>
      <c r="AW406" s="13" t="s">
        <v>33</v>
      </c>
      <c r="AX406" s="13" t="s">
        <v>76</v>
      </c>
      <c r="AY406" s="255" t="s">
        <v>178</v>
      </c>
    </row>
    <row r="407" s="14" customFormat="1">
      <c r="A407" s="14"/>
      <c r="B407" s="256"/>
      <c r="C407" s="257"/>
      <c r="D407" s="241" t="s">
        <v>189</v>
      </c>
      <c r="E407" s="258" t="s">
        <v>1</v>
      </c>
      <c r="F407" s="259" t="s">
        <v>1078</v>
      </c>
      <c r="G407" s="257"/>
      <c r="H407" s="260">
        <v>991.07000000000005</v>
      </c>
      <c r="I407" s="261"/>
      <c r="J407" s="257"/>
      <c r="K407" s="257"/>
      <c r="L407" s="262"/>
      <c r="M407" s="263"/>
      <c r="N407" s="264"/>
      <c r="O407" s="264"/>
      <c r="P407" s="264"/>
      <c r="Q407" s="264"/>
      <c r="R407" s="264"/>
      <c r="S407" s="264"/>
      <c r="T407" s="26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6" t="s">
        <v>189</v>
      </c>
      <c r="AU407" s="266" t="s">
        <v>85</v>
      </c>
      <c r="AV407" s="14" t="s">
        <v>85</v>
      </c>
      <c r="AW407" s="14" t="s">
        <v>33</v>
      </c>
      <c r="AX407" s="14" t="s">
        <v>76</v>
      </c>
      <c r="AY407" s="266" t="s">
        <v>178</v>
      </c>
    </row>
    <row r="408" s="15" customFormat="1">
      <c r="A408" s="15"/>
      <c r="B408" s="267"/>
      <c r="C408" s="268"/>
      <c r="D408" s="241" t="s">
        <v>189</v>
      </c>
      <c r="E408" s="269" t="s">
        <v>1</v>
      </c>
      <c r="F408" s="270" t="s">
        <v>193</v>
      </c>
      <c r="G408" s="268"/>
      <c r="H408" s="271">
        <v>991.07000000000005</v>
      </c>
      <c r="I408" s="272"/>
      <c r="J408" s="268"/>
      <c r="K408" s="268"/>
      <c r="L408" s="273"/>
      <c r="M408" s="274"/>
      <c r="N408" s="275"/>
      <c r="O408" s="275"/>
      <c r="P408" s="275"/>
      <c r="Q408" s="275"/>
      <c r="R408" s="275"/>
      <c r="S408" s="275"/>
      <c r="T408" s="276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77" t="s">
        <v>189</v>
      </c>
      <c r="AU408" s="277" t="s">
        <v>85</v>
      </c>
      <c r="AV408" s="15" t="s">
        <v>185</v>
      </c>
      <c r="AW408" s="15" t="s">
        <v>33</v>
      </c>
      <c r="AX408" s="15" t="s">
        <v>83</v>
      </c>
      <c r="AY408" s="277" t="s">
        <v>178</v>
      </c>
    </row>
    <row r="409" s="2" customFormat="1" ht="30" customHeight="1">
      <c r="A409" s="39"/>
      <c r="B409" s="40"/>
      <c r="C409" s="228" t="s">
        <v>493</v>
      </c>
      <c r="D409" s="228" t="s">
        <v>180</v>
      </c>
      <c r="E409" s="229" t="s">
        <v>1079</v>
      </c>
      <c r="F409" s="230" t="s">
        <v>1080</v>
      </c>
      <c r="G409" s="231" t="s">
        <v>268</v>
      </c>
      <c r="H409" s="232">
        <v>939.66999999999996</v>
      </c>
      <c r="I409" s="233"/>
      <c r="J409" s="234">
        <f>ROUND(I409*H409,2)</f>
        <v>0</v>
      </c>
      <c r="K409" s="230" t="s">
        <v>184</v>
      </c>
      <c r="L409" s="45"/>
      <c r="M409" s="235" t="s">
        <v>1</v>
      </c>
      <c r="N409" s="236" t="s">
        <v>41</v>
      </c>
      <c r="O409" s="92"/>
      <c r="P409" s="237">
        <f>O409*H409</f>
        <v>0</v>
      </c>
      <c r="Q409" s="237">
        <v>0</v>
      </c>
      <c r="R409" s="237">
        <f>Q409*H409</f>
        <v>0</v>
      </c>
      <c r="S409" s="237">
        <v>0</v>
      </c>
      <c r="T409" s="238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9" t="s">
        <v>185</v>
      </c>
      <c r="AT409" s="239" t="s">
        <v>180</v>
      </c>
      <c r="AU409" s="239" t="s">
        <v>85</v>
      </c>
      <c r="AY409" s="18" t="s">
        <v>178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83</v>
      </c>
      <c r="BK409" s="240">
        <f>ROUND(I409*H409,2)</f>
        <v>0</v>
      </c>
      <c r="BL409" s="18" t="s">
        <v>185</v>
      </c>
      <c r="BM409" s="239" t="s">
        <v>1081</v>
      </c>
    </row>
    <row r="410" s="2" customFormat="1">
      <c r="A410" s="39"/>
      <c r="B410" s="40"/>
      <c r="C410" s="41"/>
      <c r="D410" s="241" t="s">
        <v>187</v>
      </c>
      <c r="E410" s="41"/>
      <c r="F410" s="242" t="s">
        <v>1082</v>
      </c>
      <c r="G410" s="41"/>
      <c r="H410" s="41"/>
      <c r="I410" s="243"/>
      <c r="J410" s="41"/>
      <c r="K410" s="41"/>
      <c r="L410" s="45"/>
      <c r="M410" s="244"/>
      <c r="N410" s="245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187</v>
      </c>
      <c r="AU410" s="18" t="s">
        <v>85</v>
      </c>
    </row>
    <row r="411" s="13" customFormat="1">
      <c r="A411" s="13"/>
      <c r="B411" s="246"/>
      <c r="C411" s="247"/>
      <c r="D411" s="241" t="s">
        <v>189</v>
      </c>
      <c r="E411" s="248" t="s">
        <v>1</v>
      </c>
      <c r="F411" s="249" t="s">
        <v>1012</v>
      </c>
      <c r="G411" s="247"/>
      <c r="H411" s="248" t="s">
        <v>1</v>
      </c>
      <c r="I411" s="250"/>
      <c r="J411" s="247"/>
      <c r="K411" s="247"/>
      <c r="L411" s="251"/>
      <c r="M411" s="252"/>
      <c r="N411" s="253"/>
      <c r="O411" s="253"/>
      <c r="P411" s="253"/>
      <c r="Q411" s="253"/>
      <c r="R411" s="253"/>
      <c r="S411" s="253"/>
      <c r="T411" s="25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5" t="s">
        <v>189</v>
      </c>
      <c r="AU411" s="255" t="s">
        <v>85</v>
      </c>
      <c r="AV411" s="13" t="s">
        <v>83</v>
      </c>
      <c r="AW411" s="13" t="s">
        <v>33</v>
      </c>
      <c r="AX411" s="13" t="s">
        <v>76</v>
      </c>
      <c r="AY411" s="255" t="s">
        <v>178</v>
      </c>
    </row>
    <row r="412" s="14" customFormat="1">
      <c r="A412" s="14"/>
      <c r="B412" s="256"/>
      <c r="C412" s="257"/>
      <c r="D412" s="241" t="s">
        <v>189</v>
      </c>
      <c r="E412" s="258" t="s">
        <v>1</v>
      </c>
      <c r="F412" s="259" t="s">
        <v>1083</v>
      </c>
      <c r="G412" s="257"/>
      <c r="H412" s="260">
        <v>939.66999999999996</v>
      </c>
      <c r="I412" s="261"/>
      <c r="J412" s="257"/>
      <c r="K412" s="257"/>
      <c r="L412" s="262"/>
      <c r="M412" s="263"/>
      <c r="N412" s="264"/>
      <c r="O412" s="264"/>
      <c r="P412" s="264"/>
      <c r="Q412" s="264"/>
      <c r="R412" s="264"/>
      <c r="S412" s="264"/>
      <c r="T412" s="26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6" t="s">
        <v>189</v>
      </c>
      <c r="AU412" s="266" t="s">
        <v>85</v>
      </c>
      <c r="AV412" s="14" t="s">
        <v>85</v>
      </c>
      <c r="AW412" s="14" t="s">
        <v>33</v>
      </c>
      <c r="AX412" s="14" t="s">
        <v>76</v>
      </c>
      <c r="AY412" s="266" t="s">
        <v>178</v>
      </c>
    </row>
    <row r="413" s="15" customFormat="1">
      <c r="A413" s="15"/>
      <c r="B413" s="267"/>
      <c r="C413" s="268"/>
      <c r="D413" s="241" t="s">
        <v>189</v>
      </c>
      <c r="E413" s="269" t="s">
        <v>1</v>
      </c>
      <c r="F413" s="270" t="s">
        <v>193</v>
      </c>
      <c r="G413" s="268"/>
      <c r="H413" s="271">
        <v>939.66999999999996</v>
      </c>
      <c r="I413" s="272"/>
      <c r="J413" s="268"/>
      <c r="K413" s="268"/>
      <c r="L413" s="273"/>
      <c r="M413" s="274"/>
      <c r="N413" s="275"/>
      <c r="O413" s="275"/>
      <c r="P413" s="275"/>
      <c r="Q413" s="275"/>
      <c r="R413" s="275"/>
      <c r="S413" s="275"/>
      <c r="T413" s="276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77" t="s">
        <v>189</v>
      </c>
      <c r="AU413" s="277" t="s">
        <v>85</v>
      </c>
      <c r="AV413" s="15" t="s">
        <v>185</v>
      </c>
      <c r="AW413" s="15" t="s">
        <v>33</v>
      </c>
      <c r="AX413" s="15" t="s">
        <v>83</v>
      </c>
      <c r="AY413" s="277" t="s">
        <v>178</v>
      </c>
    </row>
    <row r="414" s="2" customFormat="1" ht="14.4" customHeight="1">
      <c r="A414" s="39"/>
      <c r="B414" s="40"/>
      <c r="C414" s="228" t="s">
        <v>500</v>
      </c>
      <c r="D414" s="228" t="s">
        <v>180</v>
      </c>
      <c r="E414" s="229" t="s">
        <v>414</v>
      </c>
      <c r="F414" s="230" t="s">
        <v>415</v>
      </c>
      <c r="G414" s="231" t="s">
        <v>183</v>
      </c>
      <c r="H414" s="232">
        <v>701.17999999999995</v>
      </c>
      <c r="I414" s="233"/>
      <c r="J414" s="234">
        <f>ROUND(I414*H414,2)</f>
        <v>0</v>
      </c>
      <c r="K414" s="230" t="s">
        <v>1</v>
      </c>
      <c r="L414" s="45"/>
      <c r="M414" s="235" t="s">
        <v>1</v>
      </c>
      <c r="N414" s="236" t="s">
        <v>41</v>
      </c>
      <c r="O414" s="92"/>
      <c r="P414" s="237">
        <f>O414*H414</f>
        <v>0</v>
      </c>
      <c r="Q414" s="237">
        <v>0.18776000000000001</v>
      </c>
      <c r="R414" s="237">
        <f>Q414*H414</f>
        <v>131.65355679999999</v>
      </c>
      <c r="S414" s="237">
        <v>0</v>
      </c>
      <c r="T414" s="238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9" t="s">
        <v>185</v>
      </c>
      <c r="AT414" s="239" t="s">
        <v>180</v>
      </c>
      <c r="AU414" s="239" t="s">
        <v>85</v>
      </c>
      <c r="AY414" s="18" t="s">
        <v>178</v>
      </c>
      <c r="BE414" s="240">
        <f>IF(N414="základní",J414,0)</f>
        <v>0</v>
      </c>
      <c r="BF414" s="240">
        <f>IF(N414="snížená",J414,0)</f>
        <v>0</v>
      </c>
      <c r="BG414" s="240">
        <f>IF(N414="zákl. přenesená",J414,0)</f>
        <v>0</v>
      </c>
      <c r="BH414" s="240">
        <f>IF(N414="sníž. přenesená",J414,0)</f>
        <v>0</v>
      </c>
      <c r="BI414" s="240">
        <f>IF(N414="nulová",J414,0)</f>
        <v>0</v>
      </c>
      <c r="BJ414" s="18" t="s">
        <v>83</v>
      </c>
      <c r="BK414" s="240">
        <f>ROUND(I414*H414,2)</f>
        <v>0</v>
      </c>
      <c r="BL414" s="18" t="s">
        <v>185</v>
      </c>
      <c r="BM414" s="239" t="s">
        <v>1084</v>
      </c>
    </row>
    <row r="415" s="2" customFormat="1">
      <c r="A415" s="39"/>
      <c r="B415" s="40"/>
      <c r="C415" s="41"/>
      <c r="D415" s="241" t="s">
        <v>187</v>
      </c>
      <c r="E415" s="41"/>
      <c r="F415" s="242" t="s">
        <v>417</v>
      </c>
      <c r="G415" s="41"/>
      <c r="H415" s="41"/>
      <c r="I415" s="243"/>
      <c r="J415" s="41"/>
      <c r="K415" s="41"/>
      <c r="L415" s="45"/>
      <c r="M415" s="244"/>
      <c r="N415" s="245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187</v>
      </c>
      <c r="AU415" s="18" t="s">
        <v>85</v>
      </c>
    </row>
    <row r="416" s="13" customFormat="1">
      <c r="A416" s="13"/>
      <c r="B416" s="246"/>
      <c r="C416" s="247"/>
      <c r="D416" s="241" t="s">
        <v>189</v>
      </c>
      <c r="E416" s="248" t="s">
        <v>1</v>
      </c>
      <c r="F416" s="249" t="s">
        <v>928</v>
      </c>
      <c r="G416" s="247"/>
      <c r="H416" s="248" t="s">
        <v>1</v>
      </c>
      <c r="I416" s="250"/>
      <c r="J416" s="247"/>
      <c r="K416" s="247"/>
      <c r="L416" s="251"/>
      <c r="M416" s="252"/>
      <c r="N416" s="253"/>
      <c r="O416" s="253"/>
      <c r="P416" s="253"/>
      <c r="Q416" s="253"/>
      <c r="R416" s="253"/>
      <c r="S416" s="253"/>
      <c r="T416" s="25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5" t="s">
        <v>189</v>
      </c>
      <c r="AU416" s="255" t="s">
        <v>85</v>
      </c>
      <c r="AV416" s="13" t="s">
        <v>83</v>
      </c>
      <c r="AW416" s="13" t="s">
        <v>33</v>
      </c>
      <c r="AX416" s="13" t="s">
        <v>76</v>
      </c>
      <c r="AY416" s="255" t="s">
        <v>178</v>
      </c>
    </row>
    <row r="417" s="13" customFormat="1">
      <c r="A417" s="13"/>
      <c r="B417" s="246"/>
      <c r="C417" s="247"/>
      <c r="D417" s="241" t="s">
        <v>189</v>
      </c>
      <c r="E417" s="248" t="s">
        <v>1</v>
      </c>
      <c r="F417" s="249" t="s">
        <v>418</v>
      </c>
      <c r="G417" s="247"/>
      <c r="H417" s="248" t="s">
        <v>1</v>
      </c>
      <c r="I417" s="250"/>
      <c r="J417" s="247"/>
      <c r="K417" s="247"/>
      <c r="L417" s="251"/>
      <c r="M417" s="252"/>
      <c r="N417" s="253"/>
      <c r="O417" s="253"/>
      <c r="P417" s="253"/>
      <c r="Q417" s="253"/>
      <c r="R417" s="253"/>
      <c r="S417" s="253"/>
      <c r="T417" s="25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5" t="s">
        <v>189</v>
      </c>
      <c r="AU417" s="255" t="s">
        <v>85</v>
      </c>
      <c r="AV417" s="13" t="s">
        <v>83</v>
      </c>
      <c r="AW417" s="13" t="s">
        <v>33</v>
      </c>
      <c r="AX417" s="13" t="s">
        <v>76</v>
      </c>
      <c r="AY417" s="255" t="s">
        <v>178</v>
      </c>
    </row>
    <row r="418" s="14" customFormat="1">
      <c r="A418" s="14"/>
      <c r="B418" s="256"/>
      <c r="C418" s="257"/>
      <c r="D418" s="241" t="s">
        <v>189</v>
      </c>
      <c r="E418" s="258" t="s">
        <v>1</v>
      </c>
      <c r="F418" s="259" t="s">
        <v>1085</v>
      </c>
      <c r="G418" s="257"/>
      <c r="H418" s="260">
        <v>701.17999999999995</v>
      </c>
      <c r="I418" s="261"/>
      <c r="J418" s="257"/>
      <c r="K418" s="257"/>
      <c r="L418" s="262"/>
      <c r="M418" s="263"/>
      <c r="N418" s="264"/>
      <c r="O418" s="264"/>
      <c r="P418" s="264"/>
      <c r="Q418" s="264"/>
      <c r="R418" s="264"/>
      <c r="S418" s="264"/>
      <c r="T418" s="26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6" t="s">
        <v>189</v>
      </c>
      <c r="AU418" s="266" t="s">
        <v>85</v>
      </c>
      <c r="AV418" s="14" t="s">
        <v>85</v>
      </c>
      <c r="AW418" s="14" t="s">
        <v>33</v>
      </c>
      <c r="AX418" s="14" t="s">
        <v>76</v>
      </c>
      <c r="AY418" s="266" t="s">
        <v>178</v>
      </c>
    </row>
    <row r="419" s="15" customFormat="1">
      <c r="A419" s="15"/>
      <c r="B419" s="267"/>
      <c r="C419" s="268"/>
      <c r="D419" s="241" t="s">
        <v>189</v>
      </c>
      <c r="E419" s="269" t="s">
        <v>1</v>
      </c>
      <c r="F419" s="270" t="s">
        <v>193</v>
      </c>
      <c r="G419" s="268"/>
      <c r="H419" s="271">
        <v>701.17999999999995</v>
      </c>
      <c r="I419" s="272"/>
      <c r="J419" s="268"/>
      <c r="K419" s="268"/>
      <c r="L419" s="273"/>
      <c r="M419" s="274"/>
      <c r="N419" s="275"/>
      <c r="O419" s="275"/>
      <c r="P419" s="275"/>
      <c r="Q419" s="275"/>
      <c r="R419" s="275"/>
      <c r="S419" s="275"/>
      <c r="T419" s="276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77" t="s">
        <v>189</v>
      </c>
      <c r="AU419" s="277" t="s">
        <v>85</v>
      </c>
      <c r="AV419" s="15" t="s">
        <v>185</v>
      </c>
      <c r="AW419" s="15" t="s">
        <v>33</v>
      </c>
      <c r="AX419" s="15" t="s">
        <v>83</v>
      </c>
      <c r="AY419" s="277" t="s">
        <v>178</v>
      </c>
    </row>
    <row r="420" s="2" customFormat="1" ht="14.4" customHeight="1">
      <c r="A420" s="39"/>
      <c r="B420" s="40"/>
      <c r="C420" s="228" t="s">
        <v>745</v>
      </c>
      <c r="D420" s="228" t="s">
        <v>180</v>
      </c>
      <c r="E420" s="229" t="s">
        <v>421</v>
      </c>
      <c r="F420" s="230" t="s">
        <v>422</v>
      </c>
      <c r="G420" s="231" t="s">
        <v>183</v>
      </c>
      <c r="H420" s="232">
        <v>2004.9100000000001</v>
      </c>
      <c r="I420" s="233"/>
      <c r="J420" s="234">
        <f>ROUND(I420*H420,2)</f>
        <v>0</v>
      </c>
      <c r="K420" s="230" t="s">
        <v>1</v>
      </c>
      <c r="L420" s="45"/>
      <c r="M420" s="235" t="s">
        <v>1</v>
      </c>
      <c r="N420" s="236" t="s">
        <v>41</v>
      </c>
      <c r="O420" s="92"/>
      <c r="P420" s="237">
        <f>O420*H420</f>
        <v>0</v>
      </c>
      <c r="Q420" s="237">
        <v>0.18776000000000001</v>
      </c>
      <c r="R420" s="237">
        <f>Q420*H420</f>
        <v>376.44190160000005</v>
      </c>
      <c r="S420" s="237">
        <v>0</v>
      </c>
      <c r="T420" s="238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9" t="s">
        <v>185</v>
      </c>
      <c r="AT420" s="239" t="s">
        <v>180</v>
      </c>
      <c r="AU420" s="239" t="s">
        <v>85</v>
      </c>
      <c r="AY420" s="18" t="s">
        <v>178</v>
      </c>
      <c r="BE420" s="240">
        <f>IF(N420="základní",J420,0)</f>
        <v>0</v>
      </c>
      <c r="BF420" s="240">
        <f>IF(N420="snížená",J420,0)</f>
        <v>0</v>
      </c>
      <c r="BG420" s="240">
        <f>IF(N420="zákl. přenesená",J420,0)</f>
        <v>0</v>
      </c>
      <c r="BH420" s="240">
        <f>IF(N420="sníž. přenesená",J420,0)</f>
        <v>0</v>
      </c>
      <c r="BI420" s="240">
        <f>IF(N420="nulová",J420,0)</f>
        <v>0</v>
      </c>
      <c r="BJ420" s="18" t="s">
        <v>83</v>
      </c>
      <c r="BK420" s="240">
        <f>ROUND(I420*H420,2)</f>
        <v>0</v>
      </c>
      <c r="BL420" s="18" t="s">
        <v>185</v>
      </c>
      <c r="BM420" s="239" t="s">
        <v>1086</v>
      </c>
    </row>
    <row r="421" s="2" customFormat="1">
      <c r="A421" s="39"/>
      <c r="B421" s="40"/>
      <c r="C421" s="41"/>
      <c r="D421" s="241" t="s">
        <v>187</v>
      </c>
      <c r="E421" s="41"/>
      <c r="F421" s="242" t="s">
        <v>424</v>
      </c>
      <c r="G421" s="41"/>
      <c r="H421" s="41"/>
      <c r="I421" s="243"/>
      <c r="J421" s="41"/>
      <c r="K421" s="41"/>
      <c r="L421" s="45"/>
      <c r="M421" s="244"/>
      <c r="N421" s="245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187</v>
      </c>
      <c r="AU421" s="18" t="s">
        <v>85</v>
      </c>
    </row>
    <row r="422" s="13" customFormat="1">
      <c r="A422" s="13"/>
      <c r="B422" s="246"/>
      <c r="C422" s="247"/>
      <c r="D422" s="241" t="s">
        <v>189</v>
      </c>
      <c r="E422" s="248" t="s">
        <v>1</v>
      </c>
      <c r="F422" s="249" t="s">
        <v>928</v>
      </c>
      <c r="G422" s="247"/>
      <c r="H422" s="248" t="s">
        <v>1</v>
      </c>
      <c r="I422" s="250"/>
      <c r="J422" s="247"/>
      <c r="K422" s="247"/>
      <c r="L422" s="251"/>
      <c r="M422" s="252"/>
      <c r="N422" s="253"/>
      <c r="O422" s="253"/>
      <c r="P422" s="253"/>
      <c r="Q422" s="253"/>
      <c r="R422" s="253"/>
      <c r="S422" s="253"/>
      <c r="T422" s="25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5" t="s">
        <v>189</v>
      </c>
      <c r="AU422" s="255" t="s">
        <v>85</v>
      </c>
      <c r="AV422" s="13" t="s">
        <v>83</v>
      </c>
      <c r="AW422" s="13" t="s">
        <v>33</v>
      </c>
      <c r="AX422" s="13" t="s">
        <v>76</v>
      </c>
      <c r="AY422" s="255" t="s">
        <v>178</v>
      </c>
    </row>
    <row r="423" s="13" customFormat="1">
      <c r="A423" s="13"/>
      <c r="B423" s="246"/>
      <c r="C423" s="247"/>
      <c r="D423" s="241" t="s">
        <v>189</v>
      </c>
      <c r="E423" s="248" t="s">
        <v>1</v>
      </c>
      <c r="F423" s="249" t="s">
        <v>425</v>
      </c>
      <c r="G423" s="247"/>
      <c r="H423" s="248" t="s">
        <v>1</v>
      </c>
      <c r="I423" s="250"/>
      <c r="J423" s="247"/>
      <c r="K423" s="247"/>
      <c r="L423" s="251"/>
      <c r="M423" s="252"/>
      <c r="N423" s="253"/>
      <c r="O423" s="253"/>
      <c r="P423" s="253"/>
      <c r="Q423" s="253"/>
      <c r="R423" s="253"/>
      <c r="S423" s="253"/>
      <c r="T423" s="25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5" t="s">
        <v>189</v>
      </c>
      <c r="AU423" s="255" t="s">
        <v>85</v>
      </c>
      <c r="AV423" s="13" t="s">
        <v>83</v>
      </c>
      <c r="AW423" s="13" t="s">
        <v>33</v>
      </c>
      <c r="AX423" s="13" t="s">
        <v>76</v>
      </c>
      <c r="AY423" s="255" t="s">
        <v>178</v>
      </c>
    </row>
    <row r="424" s="14" customFormat="1">
      <c r="A424" s="14"/>
      <c r="B424" s="256"/>
      <c r="C424" s="257"/>
      <c r="D424" s="241" t="s">
        <v>189</v>
      </c>
      <c r="E424" s="258" t="s">
        <v>1</v>
      </c>
      <c r="F424" s="259" t="s">
        <v>1087</v>
      </c>
      <c r="G424" s="257"/>
      <c r="H424" s="260">
        <v>2004.9100000000001</v>
      </c>
      <c r="I424" s="261"/>
      <c r="J424" s="257"/>
      <c r="K424" s="257"/>
      <c r="L424" s="262"/>
      <c r="M424" s="263"/>
      <c r="N424" s="264"/>
      <c r="O424" s="264"/>
      <c r="P424" s="264"/>
      <c r="Q424" s="264"/>
      <c r="R424" s="264"/>
      <c r="S424" s="264"/>
      <c r="T424" s="26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6" t="s">
        <v>189</v>
      </c>
      <c r="AU424" s="266" t="s">
        <v>85</v>
      </c>
      <c r="AV424" s="14" t="s">
        <v>85</v>
      </c>
      <c r="AW424" s="14" t="s">
        <v>33</v>
      </c>
      <c r="AX424" s="14" t="s">
        <v>76</v>
      </c>
      <c r="AY424" s="266" t="s">
        <v>178</v>
      </c>
    </row>
    <row r="425" s="15" customFormat="1">
      <c r="A425" s="15"/>
      <c r="B425" s="267"/>
      <c r="C425" s="268"/>
      <c r="D425" s="241" t="s">
        <v>189</v>
      </c>
      <c r="E425" s="269" t="s">
        <v>1</v>
      </c>
      <c r="F425" s="270" t="s">
        <v>193</v>
      </c>
      <c r="G425" s="268"/>
      <c r="H425" s="271">
        <v>2004.9100000000001</v>
      </c>
      <c r="I425" s="272"/>
      <c r="J425" s="268"/>
      <c r="K425" s="268"/>
      <c r="L425" s="273"/>
      <c r="M425" s="274"/>
      <c r="N425" s="275"/>
      <c r="O425" s="275"/>
      <c r="P425" s="275"/>
      <c r="Q425" s="275"/>
      <c r="R425" s="275"/>
      <c r="S425" s="275"/>
      <c r="T425" s="276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77" t="s">
        <v>189</v>
      </c>
      <c r="AU425" s="277" t="s">
        <v>85</v>
      </c>
      <c r="AV425" s="15" t="s">
        <v>185</v>
      </c>
      <c r="AW425" s="15" t="s">
        <v>33</v>
      </c>
      <c r="AX425" s="15" t="s">
        <v>83</v>
      </c>
      <c r="AY425" s="277" t="s">
        <v>178</v>
      </c>
    </row>
    <row r="426" s="2" customFormat="1">
      <c r="A426" s="39"/>
      <c r="B426" s="40"/>
      <c r="C426" s="228" t="s">
        <v>751</v>
      </c>
      <c r="D426" s="228" t="s">
        <v>180</v>
      </c>
      <c r="E426" s="229" t="s">
        <v>1088</v>
      </c>
      <c r="F426" s="230" t="s">
        <v>1089</v>
      </c>
      <c r="G426" s="231" t="s">
        <v>268</v>
      </c>
      <c r="H426" s="232">
        <v>939.66999999999996</v>
      </c>
      <c r="I426" s="233"/>
      <c r="J426" s="234">
        <f>ROUND(I426*H426,2)</f>
        <v>0</v>
      </c>
      <c r="K426" s="230" t="s">
        <v>184</v>
      </c>
      <c r="L426" s="45"/>
      <c r="M426" s="235" t="s">
        <v>1</v>
      </c>
      <c r="N426" s="236" t="s">
        <v>41</v>
      </c>
      <c r="O426" s="92"/>
      <c r="P426" s="237">
        <f>O426*H426</f>
        <v>0</v>
      </c>
      <c r="Q426" s="237">
        <v>0</v>
      </c>
      <c r="R426" s="237">
        <f>Q426*H426</f>
        <v>0</v>
      </c>
      <c r="S426" s="237">
        <v>0</v>
      </c>
      <c r="T426" s="238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9" t="s">
        <v>185</v>
      </c>
      <c r="AT426" s="239" t="s">
        <v>180</v>
      </c>
      <c r="AU426" s="239" t="s">
        <v>85</v>
      </c>
      <c r="AY426" s="18" t="s">
        <v>178</v>
      </c>
      <c r="BE426" s="240">
        <f>IF(N426="základní",J426,0)</f>
        <v>0</v>
      </c>
      <c r="BF426" s="240">
        <f>IF(N426="snížená",J426,0)</f>
        <v>0</v>
      </c>
      <c r="BG426" s="240">
        <f>IF(N426="zákl. přenesená",J426,0)</f>
        <v>0</v>
      </c>
      <c r="BH426" s="240">
        <f>IF(N426="sníž. přenesená",J426,0)</f>
        <v>0</v>
      </c>
      <c r="BI426" s="240">
        <f>IF(N426="nulová",J426,0)</f>
        <v>0</v>
      </c>
      <c r="BJ426" s="18" t="s">
        <v>83</v>
      </c>
      <c r="BK426" s="240">
        <f>ROUND(I426*H426,2)</f>
        <v>0</v>
      </c>
      <c r="BL426" s="18" t="s">
        <v>185</v>
      </c>
      <c r="BM426" s="239" t="s">
        <v>1090</v>
      </c>
    </row>
    <row r="427" s="2" customFormat="1">
      <c r="A427" s="39"/>
      <c r="B427" s="40"/>
      <c r="C427" s="41"/>
      <c r="D427" s="241" t="s">
        <v>187</v>
      </c>
      <c r="E427" s="41"/>
      <c r="F427" s="242" t="s">
        <v>1091</v>
      </c>
      <c r="G427" s="41"/>
      <c r="H427" s="41"/>
      <c r="I427" s="243"/>
      <c r="J427" s="41"/>
      <c r="K427" s="41"/>
      <c r="L427" s="45"/>
      <c r="M427" s="244"/>
      <c r="N427" s="245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187</v>
      </c>
      <c r="AU427" s="18" t="s">
        <v>85</v>
      </c>
    </row>
    <row r="428" s="13" customFormat="1">
      <c r="A428" s="13"/>
      <c r="B428" s="246"/>
      <c r="C428" s="247"/>
      <c r="D428" s="241" t="s">
        <v>189</v>
      </c>
      <c r="E428" s="248" t="s">
        <v>1</v>
      </c>
      <c r="F428" s="249" t="s">
        <v>951</v>
      </c>
      <c r="G428" s="247"/>
      <c r="H428" s="248" t="s">
        <v>1</v>
      </c>
      <c r="I428" s="250"/>
      <c r="J428" s="247"/>
      <c r="K428" s="247"/>
      <c r="L428" s="251"/>
      <c r="M428" s="252"/>
      <c r="N428" s="253"/>
      <c r="O428" s="253"/>
      <c r="P428" s="253"/>
      <c r="Q428" s="253"/>
      <c r="R428" s="253"/>
      <c r="S428" s="253"/>
      <c r="T428" s="25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5" t="s">
        <v>189</v>
      </c>
      <c r="AU428" s="255" t="s">
        <v>85</v>
      </c>
      <c r="AV428" s="13" t="s">
        <v>83</v>
      </c>
      <c r="AW428" s="13" t="s">
        <v>33</v>
      </c>
      <c r="AX428" s="13" t="s">
        <v>76</v>
      </c>
      <c r="AY428" s="255" t="s">
        <v>178</v>
      </c>
    </row>
    <row r="429" s="14" customFormat="1">
      <c r="A429" s="14"/>
      <c r="B429" s="256"/>
      <c r="C429" s="257"/>
      <c r="D429" s="241" t="s">
        <v>189</v>
      </c>
      <c r="E429" s="258" t="s">
        <v>1</v>
      </c>
      <c r="F429" s="259" t="s">
        <v>1083</v>
      </c>
      <c r="G429" s="257"/>
      <c r="H429" s="260">
        <v>939.66999999999996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6" t="s">
        <v>189</v>
      </c>
      <c r="AU429" s="266" t="s">
        <v>85</v>
      </c>
      <c r="AV429" s="14" t="s">
        <v>85</v>
      </c>
      <c r="AW429" s="14" t="s">
        <v>33</v>
      </c>
      <c r="AX429" s="14" t="s">
        <v>76</v>
      </c>
      <c r="AY429" s="266" t="s">
        <v>178</v>
      </c>
    </row>
    <row r="430" s="15" customFormat="1">
      <c r="A430" s="15"/>
      <c r="B430" s="267"/>
      <c r="C430" s="268"/>
      <c r="D430" s="241" t="s">
        <v>189</v>
      </c>
      <c r="E430" s="269" t="s">
        <v>1</v>
      </c>
      <c r="F430" s="270" t="s">
        <v>193</v>
      </c>
      <c r="G430" s="268"/>
      <c r="H430" s="271">
        <v>939.66999999999996</v>
      </c>
      <c r="I430" s="272"/>
      <c r="J430" s="268"/>
      <c r="K430" s="268"/>
      <c r="L430" s="273"/>
      <c r="M430" s="274"/>
      <c r="N430" s="275"/>
      <c r="O430" s="275"/>
      <c r="P430" s="275"/>
      <c r="Q430" s="275"/>
      <c r="R430" s="275"/>
      <c r="S430" s="275"/>
      <c r="T430" s="276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77" t="s">
        <v>189</v>
      </c>
      <c r="AU430" s="277" t="s">
        <v>85</v>
      </c>
      <c r="AV430" s="15" t="s">
        <v>185</v>
      </c>
      <c r="AW430" s="15" t="s">
        <v>33</v>
      </c>
      <c r="AX430" s="15" t="s">
        <v>83</v>
      </c>
      <c r="AY430" s="277" t="s">
        <v>178</v>
      </c>
    </row>
    <row r="431" s="2" customFormat="1">
      <c r="A431" s="39"/>
      <c r="B431" s="40"/>
      <c r="C431" s="228" t="s">
        <v>753</v>
      </c>
      <c r="D431" s="228" t="s">
        <v>180</v>
      </c>
      <c r="E431" s="229" t="s">
        <v>1092</v>
      </c>
      <c r="F431" s="230" t="s">
        <v>1093</v>
      </c>
      <c r="G431" s="231" t="s">
        <v>268</v>
      </c>
      <c r="H431" s="232">
        <v>911.39999999999998</v>
      </c>
      <c r="I431" s="233"/>
      <c r="J431" s="234">
        <f>ROUND(I431*H431,2)</f>
        <v>0</v>
      </c>
      <c r="K431" s="230" t="s">
        <v>184</v>
      </c>
      <c r="L431" s="45"/>
      <c r="M431" s="235" t="s">
        <v>1</v>
      </c>
      <c r="N431" s="236" t="s">
        <v>41</v>
      </c>
      <c r="O431" s="92"/>
      <c r="P431" s="237">
        <f>O431*H431</f>
        <v>0</v>
      </c>
      <c r="Q431" s="237">
        <v>0</v>
      </c>
      <c r="R431" s="237">
        <f>Q431*H431</f>
        <v>0</v>
      </c>
      <c r="S431" s="237">
        <v>0</v>
      </c>
      <c r="T431" s="238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9" t="s">
        <v>185</v>
      </c>
      <c r="AT431" s="239" t="s">
        <v>180</v>
      </c>
      <c r="AU431" s="239" t="s">
        <v>85</v>
      </c>
      <c r="AY431" s="18" t="s">
        <v>178</v>
      </c>
      <c r="BE431" s="240">
        <f>IF(N431="základní",J431,0)</f>
        <v>0</v>
      </c>
      <c r="BF431" s="240">
        <f>IF(N431="snížená",J431,0)</f>
        <v>0</v>
      </c>
      <c r="BG431" s="240">
        <f>IF(N431="zákl. přenesená",J431,0)</f>
        <v>0</v>
      </c>
      <c r="BH431" s="240">
        <f>IF(N431="sníž. přenesená",J431,0)</f>
        <v>0</v>
      </c>
      <c r="BI431" s="240">
        <f>IF(N431="nulová",J431,0)</f>
        <v>0</v>
      </c>
      <c r="BJ431" s="18" t="s">
        <v>83</v>
      </c>
      <c r="BK431" s="240">
        <f>ROUND(I431*H431,2)</f>
        <v>0</v>
      </c>
      <c r="BL431" s="18" t="s">
        <v>185</v>
      </c>
      <c r="BM431" s="239" t="s">
        <v>1094</v>
      </c>
    </row>
    <row r="432" s="2" customFormat="1">
      <c r="A432" s="39"/>
      <c r="B432" s="40"/>
      <c r="C432" s="41"/>
      <c r="D432" s="241" t="s">
        <v>187</v>
      </c>
      <c r="E432" s="41"/>
      <c r="F432" s="242" t="s">
        <v>1095</v>
      </c>
      <c r="G432" s="41"/>
      <c r="H432" s="41"/>
      <c r="I432" s="243"/>
      <c r="J432" s="41"/>
      <c r="K432" s="41"/>
      <c r="L432" s="45"/>
      <c r="M432" s="244"/>
      <c r="N432" s="245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187</v>
      </c>
      <c r="AU432" s="18" t="s">
        <v>85</v>
      </c>
    </row>
    <row r="433" s="13" customFormat="1">
      <c r="A433" s="13"/>
      <c r="B433" s="246"/>
      <c r="C433" s="247"/>
      <c r="D433" s="241" t="s">
        <v>189</v>
      </c>
      <c r="E433" s="248" t="s">
        <v>1</v>
      </c>
      <c r="F433" s="249" t="s">
        <v>951</v>
      </c>
      <c r="G433" s="247"/>
      <c r="H433" s="248" t="s">
        <v>1</v>
      </c>
      <c r="I433" s="250"/>
      <c r="J433" s="247"/>
      <c r="K433" s="247"/>
      <c r="L433" s="251"/>
      <c r="M433" s="252"/>
      <c r="N433" s="253"/>
      <c r="O433" s="253"/>
      <c r="P433" s="253"/>
      <c r="Q433" s="253"/>
      <c r="R433" s="253"/>
      <c r="S433" s="253"/>
      <c r="T433" s="25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5" t="s">
        <v>189</v>
      </c>
      <c r="AU433" s="255" t="s">
        <v>85</v>
      </c>
      <c r="AV433" s="13" t="s">
        <v>83</v>
      </c>
      <c r="AW433" s="13" t="s">
        <v>33</v>
      </c>
      <c r="AX433" s="13" t="s">
        <v>76</v>
      </c>
      <c r="AY433" s="255" t="s">
        <v>178</v>
      </c>
    </row>
    <row r="434" s="14" customFormat="1">
      <c r="A434" s="14"/>
      <c r="B434" s="256"/>
      <c r="C434" s="257"/>
      <c r="D434" s="241" t="s">
        <v>189</v>
      </c>
      <c r="E434" s="258" t="s">
        <v>1</v>
      </c>
      <c r="F434" s="259" t="s">
        <v>1096</v>
      </c>
      <c r="G434" s="257"/>
      <c r="H434" s="260">
        <v>911.39999999999998</v>
      </c>
      <c r="I434" s="261"/>
      <c r="J434" s="257"/>
      <c r="K434" s="257"/>
      <c r="L434" s="262"/>
      <c r="M434" s="263"/>
      <c r="N434" s="264"/>
      <c r="O434" s="264"/>
      <c r="P434" s="264"/>
      <c r="Q434" s="264"/>
      <c r="R434" s="264"/>
      <c r="S434" s="264"/>
      <c r="T434" s="26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6" t="s">
        <v>189</v>
      </c>
      <c r="AU434" s="266" t="s">
        <v>85</v>
      </c>
      <c r="AV434" s="14" t="s">
        <v>85</v>
      </c>
      <c r="AW434" s="14" t="s">
        <v>33</v>
      </c>
      <c r="AX434" s="14" t="s">
        <v>76</v>
      </c>
      <c r="AY434" s="266" t="s">
        <v>178</v>
      </c>
    </row>
    <row r="435" s="15" customFormat="1">
      <c r="A435" s="15"/>
      <c r="B435" s="267"/>
      <c r="C435" s="268"/>
      <c r="D435" s="241" t="s">
        <v>189</v>
      </c>
      <c r="E435" s="269" t="s">
        <v>1</v>
      </c>
      <c r="F435" s="270" t="s">
        <v>193</v>
      </c>
      <c r="G435" s="268"/>
      <c r="H435" s="271">
        <v>911.39999999999998</v>
      </c>
      <c r="I435" s="272"/>
      <c r="J435" s="268"/>
      <c r="K435" s="268"/>
      <c r="L435" s="273"/>
      <c r="M435" s="274"/>
      <c r="N435" s="275"/>
      <c r="O435" s="275"/>
      <c r="P435" s="275"/>
      <c r="Q435" s="275"/>
      <c r="R435" s="275"/>
      <c r="S435" s="275"/>
      <c r="T435" s="276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77" t="s">
        <v>189</v>
      </c>
      <c r="AU435" s="277" t="s">
        <v>85</v>
      </c>
      <c r="AV435" s="15" t="s">
        <v>185</v>
      </c>
      <c r="AW435" s="15" t="s">
        <v>33</v>
      </c>
      <c r="AX435" s="15" t="s">
        <v>83</v>
      </c>
      <c r="AY435" s="277" t="s">
        <v>178</v>
      </c>
    </row>
    <row r="436" s="2" customFormat="1" ht="30" customHeight="1">
      <c r="A436" s="39"/>
      <c r="B436" s="40"/>
      <c r="C436" s="228" t="s">
        <v>757</v>
      </c>
      <c r="D436" s="228" t="s">
        <v>180</v>
      </c>
      <c r="E436" s="229" t="s">
        <v>1097</v>
      </c>
      <c r="F436" s="230" t="s">
        <v>1098</v>
      </c>
      <c r="G436" s="231" t="s">
        <v>268</v>
      </c>
      <c r="H436" s="232">
        <v>911.39999999999998</v>
      </c>
      <c r="I436" s="233"/>
      <c r="J436" s="234">
        <f>ROUND(I436*H436,2)</f>
        <v>0</v>
      </c>
      <c r="K436" s="230" t="s">
        <v>184</v>
      </c>
      <c r="L436" s="45"/>
      <c r="M436" s="235" t="s">
        <v>1</v>
      </c>
      <c r="N436" s="236" t="s">
        <v>41</v>
      </c>
      <c r="O436" s="92"/>
      <c r="P436" s="237">
        <f>O436*H436</f>
        <v>0</v>
      </c>
      <c r="Q436" s="237">
        <v>0</v>
      </c>
      <c r="R436" s="237">
        <f>Q436*H436</f>
        <v>0</v>
      </c>
      <c r="S436" s="237">
        <v>0</v>
      </c>
      <c r="T436" s="238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9" t="s">
        <v>185</v>
      </c>
      <c r="AT436" s="239" t="s">
        <v>180</v>
      </c>
      <c r="AU436" s="239" t="s">
        <v>85</v>
      </c>
      <c r="AY436" s="18" t="s">
        <v>178</v>
      </c>
      <c r="BE436" s="240">
        <f>IF(N436="základní",J436,0)</f>
        <v>0</v>
      </c>
      <c r="BF436" s="240">
        <f>IF(N436="snížená",J436,0)</f>
        <v>0</v>
      </c>
      <c r="BG436" s="240">
        <f>IF(N436="zákl. přenesená",J436,0)</f>
        <v>0</v>
      </c>
      <c r="BH436" s="240">
        <f>IF(N436="sníž. přenesená",J436,0)</f>
        <v>0</v>
      </c>
      <c r="BI436" s="240">
        <f>IF(N436="nulová",J436,0)</f>
        <v>0</v>
      </c>
      <c r="BJ436" s="18" t="s">
        <v>83</v>
      </c>
      <c r="BK436" s="240">
        <f>ROUND(I436*H436,2)</f>
        <v>0</v>
      </c>
      <c r="BL436" s="18" t="s">
        <v>185</v>
      </c>
      <c r="BM436" s="239" t="s">
        <v>1099</v>
      </c>
    </row>
    <row r="437" s="2" customFormat="1">
      <c r="A437" s="39"/>
      <c r="B437" s="40"/>
      <c r="C437" s="41"/>
      <c r="D437" s="241" t="s">
        <v>187</v>
      </c>
      <c r="E437" s="41"/>
      <c r="F437" s="242" t="s">
        <v>1100</v>
      </c>
      <c r="G437" s="41"/>
      <c r="H437" s="41"/>
      <c r="I437" s="243"/>
      <c r="J437" s="41"/>
      <c r="K437" s="41"/>
      <c r="L437" s="45"/>
      <c r="M437" s="244"/>
      <c r="N437" s="245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187</v>
      </c>
      <c r="AU437" s="18" t="s">
        <v>85</v>
      </c>
    </row>
    <row r="438" s="13" customFormat="1">
      <c r="A438" s="13"/>
      <c r="B438" s="246"/>
      <c r="C438" s="247"/>
      <c r="D438" s="241" t="s">
        <v>189</v>
      </c>
      <c r="E438" s="248" t="s">
        <v>1</v>
      </c>
      <c r="F438" s="249" t="s">
        <v>1012</v>
      </c>
      <c r="G438" s="247"/>
      <c r="H438" s="248" t="s">
        <v>1</v>
      </c>
      <c r="I438" s="250"/>
      <c r="J438" s="247"/>
      <c r="K438" s="247"/>
      <c r="L438" s="251"/>
      <c r="M438" s="252"/>
      <c r="N438" s="253"/>
      <c r="O438" s="253"/>
      <c r="P438" s="253"/>
      <c r="Q438" s="253"/>
      <c r="R438" s="253"/>
      <c r="S438" s="253"/>
      <c r="T438" s="25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5" t="s">
        <v>189</v>
      </c>
      <c r="AU438" s="255" t="s">
        <v>85</v>
      </c>
      <c r="AV438" s="13" t="s">
        <v>83</v>
      </c>
      <c r="AW438" s="13" t="s">
        <v>33</v>
      </c>
      <c r="AX438" s="13" t="s">
        <v>76</v>
      </c>
      <c r="AY438" s="255" t="s">
        <v>178</v>
      </c>
    </row>
    <row r="439" s="14" customFormat="1">
      <c r="A439" s="14"/>
      <c r="B439" s="256"/>
      <c r="C439" s="257"/>
      <c r="D439" s="241" t="s">
        <v>189</v>
      </c>
      <c r="E439" s="258" t="s">
        <v>1</v>
      </c>
      <c r="F439" s="259" t="s">
        <v>1101</v>
      </c>
      <c r="G439" s="257"/>
      <c r="H439" s="260">
        <v>911.39999999999998</v>
      </c>
      <c r="I439" s="261"/>
      <c r="J439" s="257"/>
      <c r="K439" s="257"/>
      <c r="L439" s="262"/>
      <c r="M439" s="263"/>
      <c r="N439" s="264"/>
      <c r="O439" s="264"/>
      <c r="P439" s="264"/>
      <c r="Q439" s="264"/>
      <c r="R439" s="264"/>
      <c r="S439" s="264"/>
      <c r="T439" s="26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6" t="s">
        <v>189</v>
      </c>
      <c r="AU439" s="266" t="s">
        <v>85</v>
      </c>
      <c r="AV439" s="14" t="s">
        <v>85</v>
      </c>
      <c r="AW439" s="14" t="s">
        <v>33</v>
      </c>
      <c r="AX439" s="14" t="s">
        <v>76</v>
      </c>
      <c r="AY439" s="266" t="s">
        <v>178</v>
      </c>
    </row>
    <row r="440" s="15" customFormat="1">
      <c r="A440" s="15"/>
      <c r="B440" s="267"/>
      <c r="C440" s="268"/>
      <c r="D440" s="241" t="s">
        <v>189</v>
      </c>
      <c r="E440" s="269" t="s">
        <v>1</v>
      </c>
      <c r="F440" s="270" t="s">
        <v>193</v>
      </c>
      <c r="G440" s="268"/>
      <c r="H440" s="271">
        <v>911.39999999999998</v>
      </c>
      <c r="I440" s="272"/>
      <c r="J440" s="268"/>
      <c r="K440" s="268"/>
      <c r="L440" s="273"/>
      <c r="M440" s="274"/>
      <c r="N440" s="275"/>
      <c r="O440" s="275"/>
      <c r="P440" s="275"/>
      <c r="Q440" s="275"/>
      <c r="R440" s="275"/>
      <c r="S440" s="275"/>
      <c r="T440" s="276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77" t="s">
        <v>189</v>
      </c>
      <c r="AU440" s="277" t="s">
        <v>85</v>
      </c>
      <c r="AV440" s="15" t="s">
        <v>185</v>
      </c>
      <c r="AW440" s="15" t="s">
        <v>33</v>
      </c>
      <c r="AX440" s="15" t="s">
        <v>83</v>
      </c>
      <c r="AY440" s="277" t="s">
        <v>178</v>
      </c>
    </row>
    <row r="441" s="2" customFormat="1" ht="19.8" customHeight="1">
      <c r="A441" s="39"/>
      <c r="B441" s="40"/>
      <c r="C441" s="228" t="s">
        <v>764</v>
      </c>
      <c r="D441" s="228" t="s">
        <v>180</v>
      </c>
      <c r="E441" s="229" t="s">
        <v>1102</v>
      </c>
      <c r="F441" s="230" t="s">
        <v>1103</v>
      </c>
      <c r="G441" s="231" t="s">
        <v>268</v>
      </c>
      <c r="H441" s="232">
        <v>90</v>
      </c>
      <c r="I441" s="233"/>
      <c r="J441" s="234">
        <f>ROUND(I441*H441,2)</f>
        <v>0</v>
      </c>
      <c r="K441" s="230" t="s">
        <v>184</v>
      </c>
      <c r="L441" s="45"/>
      <c r="M441" s="235" t="s">
        <v>1</v>
      </c>
      <c r="N441" s="236" t="s">
        <v>41</v>
      </c>
      <c r="O441" s="92"/>
      <c r="P441" s="237">
        <f>O441*H441</f>
        <v>0</v>
      </c>
      <c r="Q441" s="237">
        <v>0.61404000000000003</v>
      </c>
      <c r="R441" s="237">
        <f>Q441*H441</f>
        <v>55.263600000000004</v>
      </c>
      <c r="S441" s="237">
        <v>0</v>
      </c>
      <c r="T441" s="238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9" t="s">
        <v>185</v>
      </c>
      <c r="AT441" s="239" t="s">
        <v>180</v>
      </c>
      <c r="AU441" s="239" t="s">
        <v>85</v>
      </c>
      <c r="AY441" s="18" t="s">
        <v>178</v>
      </c>
      <c r="BE441" s="240">
        <f>IF(N441="základní",J441,0)</f>
        <v>0</v>
      </c>
      <c r="BF441" s="240">
        <f>IF(N441="snížená",J441,0)</f>
        <v>0</v>
      </c>
      <c r="BG441" s="240">
        <f>IF(N441="zákl. přenesená",J441,0)</f>
        <v>0</v>
      </c>
      <c r="BH441" s="240">
        <f>IF(N441="sníž. přenesená",J441,0)</f>
        <v>0</v>
      </c>
      <c r="BI441" s="240">
        <f>IF(N441="nulová",J441,0)</f>
        <v>0</v>
      </c>
      <c r="BJ441" s="18" t="s">
        <v>83</v>
      </c>
      <c r="BK441" s="240">
        <f>ROUND(I441*H441,2)</f>
        <v>0</v>
      </c>
      <c r="BL441" s="18" t="s">
        <v>185</v>
      </c>
      <c r="BM441" s="239" t="s">
        <v>1104</v>
      </c>
    </row>
    <row r="442" s="2" customFormat="1">
      <c r="A442" s="39"/>
      <c r="B442" s="40"/>
      <c r="C442" s="41"/>
      <c r="D442" s="241" t="s">
        <v>187</v>
      </c>
      <c r="E442" s="41"/>
      <c r="F442" s="242" t="s">
        <v>1105</v>
      </c>
      <c r="G442" s="41"/>
      <c r="H442" s="41"/>
      <c r="I442" s="243"/>
      <c r="J442" s="41"/>
      <c r="K442" s="41"/>
      <c r="L442" s="45"/>
      <c r="M442" s="244"/>
      <c r="N442" s="245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187</v>
      </c>
      <c r="AU442" s="18" t="s">
        <v>85</v>
      </c>
    </row>
    <row r="443" s="13" customFormat="1">
      <c r="A443" s="13"/>
      <c r="B443" s="246"/>
      <c r="C443" s="247"/>
      <c r="D443" s="241" t="s">
        <v>189</v>
      </c>
      <c r="E443" s="248" t="s">
        <v>1</v>
      </c>
      <c r="F443" s="249" t="s">
        <v>1012</v>
      </c>
      <c r="G443" s="247"/>
      <c r="H443" s="248" t="s">
        <v>1</v>
      </c>
      <c r="I443" s="250"/>
      <c r="J443" s="247"/>
      <c r="K443" s="247"/>
      <c r="L443" s="251"/>
      <c r="M443" s="252"/>
      <c r="N443" s="253"/>
      <c r="O443" s="253"/>
      <c r="P443" s="253"/>
      <c r="Q443" s="253"/>
      <c r="R443" s="253"/>
      <c r="S443" s="253"/>
      <c r="T443" s="25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5" t="s">
        <v>189</v>
      </c>
      <c r="AU443" s="255" t="s">
        <v>85</v>
      </c>
      <c r="AV443" s="13" t="s">
        <v>83</v>
      </c>
      <c r="AW443" s="13" t="s">
        <v>33</v>
      </c>
      <c r="AX443" s="13" t="s">
        <v>76</v>
      </c>
      <c r="AY443" s="255" t="s">
        <v>178</v>
      </c>
    </row>
    <row r="444" s="14" customFormat="1">
      <c r="A444" s="14"/>
      <c r="B444" s="256"/>
      <c r="C444" s="257"/>
      <c r="D444" s="241" t="s">
        <v>189</v>
      </c>
      <c r="E444" s="258" t="s">
        <v>1</v>
      </c>
      <c r="F444" s="259" t="s">
        <v>1014</v>
      </c>
      <c r="G444" s="257"/>
      <c r="H444" s="260">
        <v>90</v>
      </c>
      <c r="I444" s="261"/>
      <c r="J444" s="257"/>
      <c r="K444" s="257"/>
      <c r="L444" s="262"/>
      <c r="M444" s="263"/>
      <c r="N444" s="264"/>
      <c r="O444" s="264"/>
      <c r="P444" s="264"/>
      <c r="Q444" s="264"/>
      <c r="R444" s="264"/>
      <c r="S444" s="264"/>
      <c r="T444" s="26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6" t="s">
        <v>189</v>
      </c>
      <c r="AU444" s="266" t="s">
        <v>85</v>
      </c>
      <c r="AV444" s="14" t="s">
        <v>85</v>
      </c>
      <c r="AW444" s="14" t="s">
        <v>33</v>
      </c>
      <c r="AX444" s="14" t="s">
        <v>76</v>
      </c>
      <c r="AY444" s="266" t="s">
        <v>178</v>
      </c>
    </row>
    <row r="445" s="15" customFormat="1">
      <c r="A445" s="15"/>
      <c r="B445" s="267"/>
      <c r="C445" s="268"/>
      <c r="D445" s="241" t="s">
        <v>189</v>
      </c>
      <c r="E445" s="269" t="s">
        <v>1</v>
      </c>
      <c r="F445" s="270" t="s">
        <v>193</v>
      </c>
      <c r="G445" s="268"/>
      <c r="H445" s="271">
        <v>90</v>
      </c>
      <c r="I445" s="272"/>
      <c r="J445" s="268"/>
      <c r="K445" s="268"/>
      <c r="L445" s="273"/>
      <c r="M445" s="274"/>
      <c r="N445" s="275"/>
      <c r="O445" s="275"/>
      <c r="P445" s="275"/>
      <c r="Q445" s="275"/>
      <c r="R445" s="275"/>
      <c r="S445" s="275"/>
      <c r="T445" s="276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77" t="s">
        <v>189</v>
      </c>
      <c r="AU445" s="277" t="s">
        <v>85</v>
      </c>
      <c r="AV445" s="15" t="s">
        <v>185</v>
      </c>
      <c r="AW445" s="15" t="s">
        <v>33</v>
      </c>
      <c r="AX445" s="15" t="s">
        <v>83</v>
      </c>
      <c r="AY445" s="277" t="s">
        <v>178</v>
      </c>
    </row>
    <row r="446" s="2" customFormat="1">
      <c r="A446" s="39"/>
      <c r="B446" s="40"/>
      <c r="C446" s="228" t="s">
        <v>769</v>
      </c>
      <c r="D446" s="228" t="s">
        <v>180</v>
      </c>
      <c r="E446" s="229" t="s">
        <v>428</v>
      </c>
      <c r="F446" s="230" t="s">
        <v>429</v>
      </c>
      <c r="G446" s="231" t="s">
        <v>299</v>
      </c>
      <c r="H446" s="232">
        <v>78</v>
      </c>
      <c r="I446" s="233"/>
      <c r="J446" s="234">
        <f>ROUND(I446*H446,2)</f>
        <v>0</v>
      </c>
      <c r="K446" s="230" t="s">
        <v>1</v>
      </c>
      <c r="L446" s="45"/>
      <c r="M446" s="235" t="s">
        <v>1</v>
      </c>
      <c r="N446" s="236" t="s">
        <v>41</v>
      </c>
      <c r="O446" s="92"/>
      <c r="P446" s="237">
        <f>O446*H446</f>
        <v>0</v>
      </c>
      <c r="Q446" s="237">
        <v>0.056500000000000002</v>
      </c>
      <c r="R446" s="237">
        <f>Q446*H446</f>
        <v>4.407</v>
      </c>
      <c r="S446" s="237">
        <v>0</v>
      </c>
      <c r="T446" s="238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9" t="s">
        <v>185</v>
      </c>
      <c r="AT446" s="239" t="s">
        <v>180</v>
      </c>
      <c r="AU446" s="239" t="s">
        <v>85</v>
      </c>
      <c r="AY446" s="18" t="s">
        <v>178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8" t="s">
        <v>83</v>
      </c>
      <c r="BK446" s="240">
        <f>ROUND(I446*H446,2)</f>
        <v>0</v>
      </c>
      <c r="BL446" s="18" t="s">
        <v>185</v>
      </c>
      <c r="BM446" s="239" t="s">
        <v>1106</v>
      </c>
    </row>
    <row r="447" s="2" customFormat="1">
      <c r="A447" s="39"/>
      <c r="B447" s="40"/>
      <c r="C447" s="41"/>
      <c r="D447" s="241" t="s">
        <v>187</v>
      </c>
      <c r="E447" s="41"/>
      <c r="F447" s="242" t="s">
        <v>429</v>
      </c>
      <c r="G447" s="41"/>
      <c r="H447" s="41"/>
      <c r="I447" s="243"/>
      <c r="J447" s="41"/>
      <c r="K447" s="41"/>
      <c r="L447" s="45"/>
      <c r="M447" s="244"/>
      <c r="N447" s="245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187</v>
      </c>
      <c r="AU447" s="18" t="s">
        <v>85</v>
      </c>
    </row>
    <row r="448" s="2" customFormat="1">
      <c r="A448" s="39"/>
      <c r="B448" s="40"/>
      <c r="C448" s="41"/>
      <c r="D448" s="241" t="s">
        <v>391</v>
      </c>
      <c r="E448" s="41"/>
      <c r="F448" s="288" t="s">
        <v>431</v>
      </c>
      <c r="G448" s="41"/>
      <c r="H448" s="41"/>
      <c r="I448" s="243"/>
      <c r="J448" s="41"/>
      <c r="K448" s="41"/>
      <c r="L448" s="45"/>
      <c r="M448" s="244"/>
      <c r="N448" s="245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391</v>
      </c>
      <c r="AU448" s="18" t="s">
        <v>85</v>
      </c>
    </row>
    <row r="449" s="13" customFormat="1">
      <c r="A449" s="13"/>
      <c r="B449" s="246"/>
      <c r="C449" s="247"/>
      <c r="D449" s="241" t="s">
        <v>189</v>
      </c>
      <c r="E449" s="248" t="s">
        <v>1</v>
      </c>
      <c r="F449" s="249" t="s">
        <v>1107</v>
      </c>
      <c r="G449" s="247"/>
      <c r="H449" s="248" t="s">
        <v>1</v>
      </c>
      <c r="I449" s="250"/>
      <c r="J449" s="247"/>
      <c r="K449" s="247"/>
      <c r="L449" s="251"/>
      <c r="M449" s="252"/>
      <c r="N449" s="253"/>
      <c r="O449" s="253"/>
      <c r="P449" s="253"/>
      <c r="Q449" s="253"/>
      <c r="R449" s="253"/>
      <c r="S449" s="253"/>
      <c r="T449" s="25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5" t="s">
        <v>189</v>
      </c>
      <c r="AU449" s="255" t="s">
        <v>85</v>
      </c>
      <c r="AV449" s="13" t="s">
        <v>83</v>
      </c>
      <c r="AW449" s="13" t="s">
        <v>33</v>
      </c>
      <c r="AX449" s="13" t="s">
        <v>76</v>
      </c>
      <c r="AY449" s="255" t="s">
        <v>178</v>
      </c>
    </row>
    <row r="450" s="14" customFormat="1">
      <c r="A450" s="14"/>
      <c r="B450" s="256"/>
      <c r="C450" s="257"/>
      <c r="D450" s="241" t="s">
        <v>189</v>
      </c>
      <c r="E450" s="258" t="s">
        <v>1</v>
      </c>
      <c r="F450" s="259" t="s">
        <v>1108</v>
      </c>
      <c r="G450" s="257"/>
      <c r="H450" s="260">
        <v>78</v>
      </c>
      <c r="I450" s="261"/>
      <c r="J450" s="257"/>
      <c r="K450" s="257"/>
      <c r="L450" s="262"/>
      <c r="M450" s="263"/>
      <c r="N450" s="264"/>
      <c r="O450" s="264"/>
      <c r="P450" s="264"/>
      <c r="Q450" s="264"/>
      <c r="R450" s="264"/>
      <c r="S450" s="264"/>
      <c r="T450" s="26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6" t="s">
        <v>189</v>
      </c>
      <c r="AU450" s="266" t="s">
        <v>85</v>
      </c>
      <c r="AV450" s="14" t="s">
        <v>85</v>
      </c>
      <c r="AW450" s="14" t="s">
        <v>33</v>
      </c>
      <c r="AX450" s="14" t="s">
        <v>76</v>
      </c>
      <c r="AY450" s="266" t="s">
        <v>178</v>
      </c>
    </row>
    <row r="451" s="15" customFormat="1">
      <c r="A451" s="15"/>
      <c r="B451" s="267"/>
      <c r="C451" s="268"/>
      <c r="D451" s="241" t="s">
        <v>189</v>
      </c>
      <c r="E451" s="269" t="s">
        <v>1</v>
      </c>
      <c r="F451" s="270" t="s">
        <v>193</v>
      </c>
      <c r="G451" s="268"/>
      <c r="H451" s="271">
        <v>78</v>
      </c>
      <c r="I451" s="272"/>
      <c r="J451" s="268"/>
      <c r="K451" s="268"/>
      <c r="L451" s="273"/>
      <c r="M451" s="274"/>
      <c r="N451" s="275"/>
      <c r="O451" s="275"/>
      <c r="P451" s="275"/>
      <c r="Q451" s="275"/>
      <c r="R451" s="275"/>
      <c r="S451" s="275"/>
      <c r="T451" s="276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77" t="s">
        <v>189</v>
      </c>
      <c r="AU451" s="277" t="s">
        <v>85</v>
      </c>
      <c r="AV451" s="15" t="s">
        <v>185</v>
      </c>
      <c r="AW451" s="15" t="s">
        <v>33</v>
      </c>
      <c r="AX451" s="15" t="s">
        <v>83</v>
      </c>
      <c r="AY451" s="277" t="s">
        <v>178</v>
      </c>
    </row>
    <row r="452" s="2" customFormat="1" ht="19.8" customHeight="1">
      <c r="A452" s="39"/>
      <c r="B452" s="40"/>
      <c r="C452" s="228" t="s">
        <v>772</v>
      </c>
      <c r="D452" s="228" t="s">
        <v>180</v>
      </c>
      <c r="E452" s="229" t="s">
        <v>1109</v>
      </c>
      <c r="F452" s="230" t="s">
        <v>1110</v>
      </c>
      <c r="G452" s="231" t="s">
        <v>268</v>
      </c>
      <c r="H452" s="232">
        <v>90</v>
      </c>
      <c r="I452" s="233"/>
      <c r="J452" s="234">
        <f>ROUND(I452*H452,2)</f>
        <v>0</v>
      </c>
      <c r="K452" s="230" t="s">
        <v>184</v>
      </c>
      <c r="L452" s="45"/>
      <c r="M452" s="235" t="s">
        <v>1</v>
      </c>
      <c r="N452" s="236" t="s">
        <v>41</v>
      </c>
      <c r="O452" s="92"/>
      <c r="P452" s="237">
        <f>O452*H452</f>
        <v>0</v>
      </c>
      <c r="Q452" s="237">
        <v>0.15140000000000001</v>
      </c>
      <c r="R452" s="237">
        <f>Q452*H452</f>
        <v>13.626000000000001</v>
      </c>
      <c r="S452" s="237">
        <v>0</v>
      </c>
      <c r="T452" s="238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9" t="s">
        <v>185</v>
      </c>
      <c r="AT452" s="239" t="s">
        <v>180</v>
      </c>
      <c r="AU452" s="239" t="s">
        <v>85</v>
      </c>
      <c r="AY452" s="18" t="s">
        <v>178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8" t="s">
        <v>83</v>
      </c>
      <c r="BK452" s="240">
        <f>ROUND(I452*H452,2)</f>
        <v>0</v>
      </c>
      <c r="BL452" s="18" t="s">
        <v>185</v>
      </c>
      <c r="BM452" s="239" t="s">
        <v>1111</v>
      </c>
    </row>
    <row r="453" s="2" customFormat="1">
      <c r="A453" s="39"/>
      <c r="B453" s="40"/>
      <c r="C453" s="41"/>
      <c r="D453" s="241" t="s">
        <v>187</v>
      </c>
      <c r="E453" s="41"/>
      <c r="F453" s="242" t="s">
        <v>1112</v>
      </c>
      <c r="G453" s="41"/>
      <c r="H453" s="41"/>
      <c r="I453" s="243"/>
      <c r="J453" s="41"/>
      <c r="K453" s="41"/>
      <c r="L453" s="45"/>
      <c r="M453" s="244"/>
      <c r="N453" s="245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187</v>
      </c>
      <c r="AU453" s="18" t="s">
        <v>85</v>
      </c>
    </row>
    <row r="454" s="13" customFormat="1">
      <c r="A454" s="13"/>
      <c r="B454" s="246"/>
      <c r="C454" s="247"/>
      <c r="D454" s="241" t="s">
        <v>189</v>
      </c>
      <c r="E454" s="248" t="s">
        <v>1</v>
      </c>
      <c r="F454" s="249" t="s">
        <v>1012</v>
      </c>
      <c r="G454" s="247"/>
      <c r="H454" s="248" t="s">
        <v>1</v>
      </c>
      <c r="I454" s="250"/>
      <c r="J454" s="247"/>
      <c r="K454" s="247"/>
      <c r="L454" s="251"/>
      <c r="M454" s="252"/>
      <c r="N454" s="253"/>
      <c r="O454" s="253"/>
      <c r="P454" s="253"/>
      <c r="Q454" s="253"/>
      <c r="R454" s="253"/>
      <c r="S454" s="253"/>
      <c r="T454" s="25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5" t="s">
        <v>189</v>
      </c>
      <c r="AU454" s="255" t="s">
        <v>85</v>
      </c>
      <c r="AV454" s="13" t="s">
        <v>83</v>
      </c>
      <c r="AW454" s="13" t="s">
        <v>33</v>
      </c>
      <c r="AX454" s="13" t="s">
        <v>76</v>
      </c>
      <c r="AY454" s="255" t="s">
        <v>178</v>
      </c>
    </row>
    <row r="455" s="14" customFormat="1">
      <c r="A455" s="14"/>
      <c r="B455" s="256"/>
      <c r="C455" s="257"/>
      <c r="D455" s="241" t="s">
        <v>189</v>
      </c>
      <c r="E455" s="258" t="s">
        <v>1</v>
      </c>
      <c r="F455" s="259" t="s">
        <v>1014</v>
      </c>
      <c r="G455" s="257"/>
      <c r="H455" s="260">
        <v>90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6" t="s">
        <v>189</v>
      </c>
      <c r="AU455" s="266" t="s">
        <v>85</v>
      </c>
      <c r="AV455" s="14" t="s">
        <v>85</v>
      </c>
      <c r="AW455" s="14" t="s">
        <v>33</v>
      </c>
      <c r="AX455" s="14" t="s">
        <v>76</v>
      </c>
      <c r="AY455" s="266" t="s">
        <v>178</v>
      </c>
    </row>
    <row r="456" s="15" customFormat="1">
      <c r="A456" s="15"/>
      <c r="B456" s="267"/>
      <c r="C456" s="268"/>
      <c r="D456" s="241" t="s">
        <v>189</v>
      </c>
      <c r="E456" s="269" t="s">
        <v>1</v>
      </c>
      <c r="F456" s="270" t="s">
        <v>193</v>
      </c>
      <c r="G456" s="268"/>
      <c r="H456" s="271">
        <v>90</v>
      </c>
      <c r="I456" s="272"/>
      <c r="J456" s="268"/>
      <c r="K456" s="268"/>
      <c r="L456" s="273"/>
      <c r="M456" s="274"/>
      <c r="N456" s="275"/>
      <c r="O456" s="275"/>
      <c r="P456" s="275"/>
      <c r="Q456" s="275"/>
      <c r="R456" s="275"/>
      <c r="S456" s="275"/>
      <c r="T456" s="276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77" t="s">
        <v>189</v>
      </c>
      <c r="AU456" s="277" t="s">
        <v>85</v>
      </c>
      <c r="AV456" s="15" t="s">
        <v>185</v>
      </c>
      <c r="AW456" s="15" t="s">
        <v>33</v>
      </c>
      <c r="AX456" s="15" t="s">
        <v>83</v>
      </c>
      <c r="AY456" s="277" t="s">
        <v>178</v>
      </c>
    </row>
    <row r="457" s="12" customFormat="1" ht="22.8" customHeight="1">
      <c r="A457" s="12"/>
      <c r="B457" s="212"/>
      <c r="C457" s="213"/>
      <c r="D457" s="214" t="s">
        <v>75</v>
      </c>
      <c r="E457" s="226" t="s">
        <v>244</v>
      </c>
      <c r="F457" s="226" t="s">
        <v>434</v>
      </c>
      <c r="G457" s="213"/>
      <c r="H457" s="213"/>
      <c r="I457" s="216"/>
      <c r="J457" s="227">
        <f>BK457</f>
        <v>0</v>
      </c>
      <c r="K457" s="213"/>
      <c r="L457" s="218"/>
      <c r="M457" s="219"/>
      <c r="N457" s="220"/>
      <c r="O457" s="220"/>
      <c r="P457" s="221">
        <f>SUM(P458:P483)</f>
        <v>0</v>
      </c>
      <c r="Q457" s="220"/>
      <c r="R457" s="221">
        <f>SUM(R458:R483)</f>
        <v>6.3985199999999995</v>
      </c>
      <c r="S457" s="220"/>
      <c r="T457" s="222">
        <f>SUM(T458:T483)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23" t="s">
        <v>83</v>
      </c>
      <c r="AT457" s="224" t="s">
        <v>75</v>
      </c>
      <c r="AU457" s="224" t="s">
        <v>83</v>
      </c>
      <c r="AY457" s="223" t="s">
        <v>178</v>
      </c>
      <c r="BK457" s="225">
        <f>SUM(BK458:BK483)</f>
        <v>0</v>
      </c>
    </row>
    <row r="458" s="2" customFormat="1">
      <c r="A458" s="39"/>
      <c r="B458" s="40"/>
      <c r="C458" s="228" t="s">
        <v>779</v>
      </c>
      <c r="D458" s="228" t="s">
        <v>180</v>
      </c>
      <c r="E458" s="229" t="s">
        <v>825</v>
      </c>
      <c r="F458" s="230" t="s">
        <v>826</v>
      </c>
      <c r="G458" s="231" t="s">
        <v>438</v>
      </c>
      <c r="H458" s="232">
        <v>6</v>
      </c>
      <c r="I458" s="233"/>
      <c r="J458" s="234">
        <f>ROUND(I458*H458,2)</f>
        <v>0</v>
      </c>
      <c r="K458" s="230" t="s">
        <v>184</v>
      </c>
      <c r="L458" s="45"/>
      <c r="M458" s="235" t="s">
        <v>1</v>
      </c>
      <c r="N458" s="236" t="s">
        <v>41</v>
      </c>
      <c r="O458" s="92"/>
      <c r="P458" s="237">
        <f>O458*H458</f>
        <v>0</v>
      </c>
      <c r="Q458" s="237">
        <v>0</v>
      </c>
      <c r="R458" s="237">
        <f>Q458*H458</f>
        <v>0</v>
      </c>
      <c r="S458" s="237">
        <v>0</v>
      </c>
      <c r="T458" s="238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9" t="s">
        <v>185</v>
      </c>
      <c r="AT458" s="239" t="s">
        <v>180</v>
      </c>
      <c r="AU458" s="239" t="s">
        <v>85</v>
      </c>
      <c r="AY458" s="18" t="s">
        <v>178</v>
      </c>
      <c r="BE458" s="240">
        <f>IF(N458="základní",J458,0)</f>
        <v>0</v>
      </c>
      <c r="BF458" s="240">
        <f>IF(N458="snížená",J458,0)</f>
        <v>0</v>
      </c>
      <c r="BG458" s="240">
        <f>IF(N458="zákl. přenesená",J458,0)</f>
        <v>0</v>
      </c>
      <c r="BH458" s="240">
        <f>IF(N458="sníž. přenesená",J458,0)</f>
        <v>0</v>
      </c>
      <c r="BI458" s="240">
        <f>IF(N458="nulová",J458,0)</f>
        <v>0</v>
      </c>
      <c r="BJ458" s="18" t="s">
        <v>83</v>
      </c>
      <c r="BK458" s="240">
        <f>ROUND(I458*H458,2)</f>
        <v>0</v>
      </c>
      <c r="BL458" s="18" t="s">
        <v>185</v>
      </c>
      <c r="BM458" s="239" t="s">
        <v>1113</v>
      </c>
    </row>
    <row r="459" s="2" customFormat="1">
      <c r="A459" s="39"/>
      <c r="B459" s="40"/>
      <c r="C459" s="41"/>
      <c r="D459" s="241" t="s">
        <v>187</v>
      </c>
      <c r="E459" s="41"/>
      <c r="F459" s="242" t="s">
        <v>828</v>
      </c>
      <c r="G459" s="41"/>
      <c r="H459" s="41"/>
      <c r="I459" s="243"/>
      <c r="J459" s="41"/>
      <c r="K459" s="41"/>
      <c r="L459" s="45"/>
      <c r="M459" s="244"/>
      <c r="N459" s="245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187</v>
      </c>
      <c r="AU459" s="18" t="s">
        <v>85</v>
      </c>
    </row>
    <row r="460" s="13" customFormat="1">
      <c r="A460" s="13"/>
      <c r="B460" s="246"/>
      <c r="C460" s="247"/>
      <c r="D460" s="241" t="s">
        <v>189</v>
      </c>
      <c r="E460" s="248" t="s">
        <v>1</v>
      </c>
      <c r="F460" s="249" t="s">
        <v>965</v>
      </c>
      <c r="G460" s="247"/>
      <c r="H460" s="248" t="s">
        <v>1</v>
      </c>
      <c r="I460" s="250"/>
      <c r="J460" s="247"/>
      <c r="K460" s="247"/>
      <c r="L460" s="251"/>
      <c r="M460" s="252"/>
      <c r="N460" s="253"/>
      <c r="O460" s="253"/>
      <c r="P460" s="253"/>
      <c r="Q460" s="253"/>
      <c r="R460" s="253"/>
      <c r="S460" s="253"/>
      <c r="T460" s="25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5" t="s">
        <v>189</v>
      </c>
      <c r="AU460" s="255" t="s">
        <v>85</v>
      </c>
      <c r="AV460" s="13" t="s">
        <v>83</v>
      </c>
      <c r="AW460" s="13" t="s">
        <v>33</v>
      </c>
      <c r="AX460" s="13" t="s">
        <v>76</v>
      </c>
      <c r="AY460" s="255" t="s">
        <v>178</v>
      </c>
    </row>
    <row r="461" s="14" customFormat="1">
      <c r="A461" s="14"/>
      <c r="B461" s="256"/>
      <c r="C461" s="257"/>
      <c r="D461" s="241" t="s">
        <v>189</v>
      </c>
      <c r="E461" s="258" t="s">
        <v>1</v>
      </c>
      <c r="F461" s="259" t="s">
        <v>1114</v>
      </c>
      <c r="G461" s="257"/>
      <c r="H461" s="260">
        <v>6</v>
      </c>
      <c r="I461" s="261"/>
      <c r="J461" s="257"/>
      <c r="K461" s="257"/>
      <c r="L461" s="262"/>
      <c r="M461" s="263"/>
      <c r="N461" s="264"/>
      <c r="O461" s="264"/>
      <c r="P461" s="264"/>
      <c r="Q461" s="264"/>
      <c r="R461" s="264"/>
      <c r="S461" s="264"/>
      <c r="T461" s="26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6" t="s">
        <v>189</v>
      </c>
      <c r="AU461" s="266" t="s">
        <v>85</v>
      </c>
      <c r="AV461" s="14" t="s">
        <v>85</v>
      </c>
      <c r="AW461" s="14" t="s">
        <v>33</v>
      </c>
      <c r="AX461" s="14" t="s">
        <v>76</v>
      </c>
      <c r="AY461" s="266" t="s">
        <v>178</v>
      </c>
    </row>
    <row r="462" s="15" customFormat="1">
      <c r="A462" s="15"/>
      <c r="B462" s="267"/>
      <c r="C462" s="268"/>
      <c r="D462" s="241" t="s">
        <v>189</v>
      </c>
      <c r="E462" s="269" t="s">
        <v>1</v>
      </c>
      <c r="F462" s="270" t="s">
        <v>193</v>
      </c>
      <c r="G462" s="268"/>
      <c r="H462" s="271">
        <v>6</v>
      </c>
      <c r="I462" s="272"/>
      <c r="J462" s="268"/>
      <c r="K462" s="268"/>
      <c r="L462" s="273"/>
      <c r="M462" s="274"/>
      <c r="N462" s="275"/>
      <c r="O462" s="275"/>
      <c r="P462" s="275"/>
      <c r="Q462" s="275"/>
      <c r="R462" s="275"/>
      <c r="S462" s="275"/>
      <c r="T462" s="276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77" t="s">
        <v>189</v>
      </c>
      <c r="AU462" s="277" t="s">
        <v>85</v>
      </c>
      <c r="AV462" s="15" t="s">
        <v>185</v>
      </c>
      <c r="AW462" s="15" t="s">
        <v>33</v>
      </c>
      <c r="AX462" s="15" t="s">
        <v>83</v>
      </c>
      <c r="AY462" s="277" t="s">
        <v>178</v>
      </c>
    </row>
    <row r="463" s="2" customFormat="1">
      <c r="A463" s="39"/>
      <c r="B463" s="40"/>
      <c r="C463" s="228" t="s">
        <v>782</v>
      </c>
      <c r="D463" s="228" t="s">
        <v>180</v>
      </c>
      <c r="E463" s="229" t="s">
        <v>1115</v>
      </c>
      <c r="F463" s="230" t="s">
        <v>1116</v>
      </c>
      <c r="G463" s="231" t="s">
        <v>438</v>
      </c>
      <c r="H463" s="232">
        <v>2</v>
      </c>
      <c r="I463" s="233"/>
      <c r="J463" s="234">
        <f>ROUND(I463*H463,2)</f>
        <v>0</v>
      </c>
      <c r="K463" s="230" t="s">
        <v>184</v>
      </c>
      <c r="L463" s="45"/>
      <c r="M463" s="235" t="s">
        <v>1</v>
      </c>
      <c r="N463" s="236" t="s">
        <v>41</v>
      </c>
      <c r="O463" s="92"/>
      <c r="P463" s="237">
        <f>O463*H463</f>
        <v>0</v>
      </c>
      <c r="Q463" s="237">
        <v>1.92726</v>
      </c>
      <c r="R463" s="237">
        <f>Q463*H463</f>
        <v>3.8545199999999999</v>
      </c>
      <c r="S463" s="237">
        <v>0</v>
      </c>
      <c r="T463" s="238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9" t="s">
        <v>185</v>
      </c>
      <c r="AT463" s="239" t="s">
        <v>180</v>
      </c>
      <c r="AU463" s="239" t="s">
        <v>85</v>
      </c>
      <c r="AY463" s="18" t="s">
        <v>178</v>
      </c>
      <c r="BE463" s="240">
        <f>IF(N463="základní",J463,0)</f>
        <v>0</v>
      </c>
      <c r="BF463" s="240">
        <f>IF(N463="snížená",J463,0)</f>
        <v>0</v>
      </c>
      <c r="BG463" s="240">
        <f>IF(N463="zákl. přenesená",J463,0)</f>
        <v>0</v>
      </c>
      <c r="BH463" s="240">
        <f>IF(N463="sníž. přenesená",J463,0)</f>
        <v>0</v>
      </c>
      <c r="BI463" s="240">
        <f>IF(N463="nulová",J463,0)</f>
        <v>0</v>
      </c>
      <c r="BJ463" s="18" t="s">
        <v>83</v>
      </c>
      <c r="BK463" s="240">
        <f>ROUND(I463*H463,2)</f>
        <v>0</v>
      </c>
      <c r="BL463" s="18" t="s">
        <v>185</v>
      </c>
      <c r="BM463" s="239" t="s">
        <v>1117</v>
      </c>
    </row>
    <row r="464" s="2" customFormat="1">
      <c r="A464" s="39"/>
      <c r="B464" s="40"/>
      <c r="C464" s="41"/>
      <c r="D464" s="241" t="s">
        <v>187</v>
      </c>
      <c r="E464" s="41"/>
      <c r="F464" s="242" t="s">
        <v>1118</v>
      </c>
      <c r="G464" s="41"/>
      <c r="H464" s="41"/>
      <c r="I464" s="243"/>
      <c r="J464" s="41"/>
      <c r="K464" s="41"/>
      <c r="L464" s="45"/>
      <c r="M464" s="244"/>
      <c r="N464" s="245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187</v>
      </c>
      <c r="AU464" s="18" t="s">
        <v>85</v>
      </c>
    </row>
    <row r="465" s="13" customFormat="1">
      <c r="A465" s="13"/>
      <c r="B465" s="246"/>
      <c r="C465" s="247"/>
      <c r="D465" s="241" t="s">
        <v>189</v>
      </c>
      <c r="E465" s="248" t="s">
        <v>1</v>
      </c>
      <c r="F465" s="249" t="s">
        <v>1119</v>
      </c>
      <c r="G465" s="247"/>
      <c r="H465" s="248" t="s">
        <v>1</v>
      </c>
      <c r="I465" s="250"/>
      <c r="J465" s="247"/>
      <c r="K465" s="247"/>
      <c r="L465" s="251"/>
      <c r="M465" s="252"/>
      <c r="N465" s="253"/>
      <c r="O465" s="253"/>
      <c r="P465" s="253"/>
      <c r="Q465" s="253"/>
      <c r="R465" s="253"/>
      <c r="S465" s="253"/>
      <c r="T465" s="25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5" t="s">
        <v>189</v>
      </c>
      <c r="AU465" s="255" t="s">
        <v>85</v>
      </c>
      <c r="AV465" s="13" t="s">
        <v>83</v>
      </c>
      <c r="AW465" s="13" t="s">
        <v>33</v>
      </c>
      <c r="AX465" s="13" t="s">
        <v>76</v>
      </c>
      <c r="AY465" s="255" t="s">
        <v>178</v>
      </c>
    </row>
    <row r="466" s="13" customFormat="1">
      <c r="A466" s="13"/>
      <c r="B466" s="246"/>
      <c r="C466" s="247"/>
      <c r="D466" s="241" t="s">
        <v>189</v>
      </c>
      <c r="E466" s="248" t="s">
        <v>1</v>
      </c>
      <c r="F466" s="249" t="s">
        <v>1120</v>
      </c>
      <c r="G466" s="247"/>
      <c r="H466" s="248" t="s">
        <v>1</v>
      </c>
      <c r="I466" s="250"/>
      <c r="J466" s="247"/>
      <c r="K466" s="247"/>
      <c r="L466" s="251"/>
      <c r="M466" s="252"/>
      <c r="N466" s="253"/>
      <c r="O466" s="253"/>
      <c r="P466" s="253"/>
      <c r="Q466" s="253"/>
      <c r="R466" s="253"/>
      <c r="S466" s="253"/>
      <c r="T466" s="25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5" t="s">
        <v>189</v>
      </c>
      <c r="AU466" s="255" t="s">
        <v>85</v>
      </c>
      <c r="AV466" s="13" t="s">
        <v>83</v>
      </c>
      <c r="AW466" s="13" t="s">
        <v>33</v>
      </c>
      <c r="AX466" s="13" t="s">
        <v>76</v>
      </c>
      <c r="AY466" s="255" t="s">
        <v>178</v>
      </c>
    </row>
    <row r="467" s="14" customFormat="1">
      <c r="A467" s="14"/>
      <c r="B467" s="256"/>
      <c r="C467" s="257"/>
      <c r="D467" s="241" t="s">
        <v>189</v>
      </c>
      <c r="E467" s="258" t="s">
        <v>1</v>
      </c>
      <c r="F467" s="259" t="s">
        <v>85</v>
      </c>
      <c r="G467" s="257"/>
      <c r="H467" s="260">
        <v>2</v>
      </c>
      <c r="I467" s="261"/>
      <c r="J467" s="257"/>
      <c r="K467" s="257"/>
      <c r="L467" s="262"/>
      <c r="M467" s="263"/>
      <c r="N467" s="264"/>
      <c r="O467" s="264"/>
      <c r="P467" s="264"/>
      <c r="Q467" s="264"/>
      <c r="R467" s="264"/>
      <c r="S467" s="264"/>
      <c r="T467" s="26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6" t="s">
        <v>189</v>
      </c>
      <c r="AU467" s="266" t="s">
        <v>85</v>
      </c>
      <c r="AV467" s="14" t="s">
        <v>85</v>
      </c>
      <c r="AW467" s="14" t="s">
        <v>33</v>
      </c>
      <c r="AX467" s="14" t="s">
        <v>76</v>
      </c>
      <c r="AY467" s="266" t="s">
        <v>178</v>
      </c>
    </row>
    <row r="468" s="15" customFormat="1">
      <c r="A468" s="15"/>
      <c r="B468" s="267"/>
      <c r="C468" s="268"/>
      <c r="D468" s="241" t="s">
        <v>189</v>
      </c>
      <c r="E468" s="269" t="s">
        <v>1</v>
      </c>
      <c r="F468" s="270" t="s">
        <v>193</v>
      </c>
      <c r="G468" s="268"/>
      <c r="H468" s="271">
        <v>2</v>
      </c>
      <c r="I468" s="272"/>
      <c r="J468" s="268"/>
      <c r="K468" s="268"/>
      <c r="L468" s="273"/>
      <c r="M468" s="274"/>
      <c r="N468" s="275"/>
      <c r="O468" s="275"/>
      <c r="P468" s="275"/>
      <c r="Q468" s="275"/>
      <c r="R468" s="275"/>
      <c r="S468" s="275"/>
      <c r="T468" s="276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77" t="s">
        <v>189</v>
      </c>
      <c r="AU468" s="277" t="s">
        <v>85</v>
      </c>
      <c r="AV468" s="15" t="s">
        <v>185</v>
      </c>
      <c r="AW468" s="15" t="s">
        <v>33</v>
      </c>
      <c r="AX468" s="15" t="s">
        <v>83</v>
      </c>
      <c r="AY468" s="277" t="s">
        <v>178</v>
      </c>
    </row>
    <row r="469" s="2" customFormat="1" ht="19.8" customHeight="1">
      <c r="A469" s="39"/>
      <c r="B469" s="40"/>
      <c r="C469" s="278" t="s">
        <v>784</v>
      </c>
      <c r="D469" s="278" t="s">
        <v>386</v>
      </c>
      <c r="E469" s="279" t="s">
        <v>1121</v>
      </c>
      <c r="F469" s="280" t="s">
        <v>1122</v>
      </c>
      <c r="G469" s="281" t="s">
        <v>438</v>
      </c>
      <c r="H469" s="282">
        <v>2</v>
      </c>
      <c r="I469" s="283"/>
      <c r="J469" s="284">
        <f>ROUND(I469*H469,2)</f>
        <v>0</v>
      </c>
      <c r="K469" s="280" t="s">
        <v>184</v>
      </c>
      <c r="L469" s="285"/>
      <c r="M469" s="286" t="s">
        <v>1</v>
      </c>
      <c r="N469" s="287" t="s">
        <v>41</v>
      </c>
      <c r="O469" s="92"/>
      <c r="P469" s="237">
        <f>O469*H469</f>
        <v>0</v>
      </c>
      <c r="Q469" s="237">
        <v>0.218</v>
      </c>
      <c r="R469" s="237">
        <f>Q469*H469</f>
        <v>0.436</v>
      </c>
      <c r="S469" s="237">
        <v>0</v>
      </c>
      <c r="T469" s="238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9" t="s">
        <v>244</v>
      </c>
      <c r="AT469" s="239" t="s">
        <v>386</v>
      </c>
      <c r="AU469" s="239" t="s">
        <v>85</v>
      </c>
      <c r="AY469" s="18" t="s">
        <v>178</v>
      </c>
      <c r="BE469" s="240">
        <f>IF(N469="základní",J469,0)</f>
        <v>0</v>
      </c>
      <c r="BF469" s="240">
        <f>IF(N469="snížená",J469,0)</f>
        <v>0</v>
      </c>
      <c r="BG469" s="240">
        <f>IF(N469="zákl. přenesená",J469,0)</f>
        <v>0</v>
      </c>
      <c r="BH469" s="240">
        <f>IF(N469="sníž. přenesená",J469,0)</f>
        <v>0</v>
      </c>
      <c r="BI469" s="240">
        <f>IF(N469="nulová",J469,0)</f>
        <v>0</v>
      </c>
      <c r="BJ469" s="18" t="s">
        <v>83</v>
      </c>
      <c r="BK469" s="240">
        <f>ROUND(I469*H469,2)</f>
        <v>0</v>
      </c>
      <c r="BL469" s="18" t="s">
        <v>185</v>
      </c>
      <c r="BM469" s="239" t="s">
        <v>1123</v>
      </c>
    </row>
    <row r="470" s="2" customFormat="1">
      <c r="A470" s="39"/>
      <c r="B470" s="40"/>
      <c r="C470" s="41"/>
      <c r="D470" s="241" t="s">
        <v>187</v>
      </c>
      <c r="E470" s="41"/>
      <c r="F470" s="242" t="s">
        <v>1122</v>
      </c>
      <c r="G470" s="41"/>
      <c r="H470" s="41"/>
      <c r="I470" s="243"/>
      <c r="J470" s="41"/>
      <c r="K470" s="41"/>
      <c r="L470" s="45"/>
      <c r="M470" s="244"/>
      <c r="N470" s="245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187</v>
      </c>
      <c r="AU470" s="18" t="s">
        <v>85</v>
      </c>
    </row>
    <row r="471" s="13" customFormat="1">
      <c r="A471" s="13"/>
      <c r="B471" s="246"/>
      <c r="C471" s="247"/>
      <c r="D471" s="241" t="s">
        <v>189</v>
      </c>
      <c r="E471" s="248" t="s">
        <v>1</v>
      </c>
      <c r="F471" s="249" t="s">
        <v>1124</v>
      </c>
      <c r="G471" s="247"/>
      <c r="H471" s="248" t="s">
        <v>1</v>
      </c>
      <c r="I471" s="250"/>
      <c r="J471" s="247"/>
      <c r="K471" s="247"/>
      <c r="L471" s="251"/>
      <c r="M471" s="252"/>
      <c r="N471" s="253"/>
      <c r="O471" s="253"/>
      <c r="P471" s="253"/>
      <c r="Q471" s="253"/>
      <c r="R471" s="253"/>
      <c r="S471" s="253"/>
      <c r="T471" s="25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5" t="s">
        <v>189</v>
      </c>
      <c r="AU471" s="255" t="s">
        <v>85</v>
      </c>
      <c r="AV471" s="13" t="s">
        <v>83</v>
      </c>
      <c r="AW471" s="13" t="s">
        <v>33</v>
      </c>
      <c r="AX471" s="13" t="s">
        <v>76</v>
      </c>
      <c r="AY471" s="255" t="s">
        <v>178</v>
      </c>
    </row>
    <row r="472" s="14" customFormat="1">
      <c r="A472" s="14"/>
      <c r="B472" s="256"/>
      <c r="C472" s="257"/>
      <c r="D472" s="241" t="s">
        <v>189</v>
      </c>
      <c r="E472" s="258" t="s">
        <v>1</v>
      </c>
      <c r="F472" s="259" t="s">
        <v>1125</v>
      </c>
      <c r="G472" s="257"/>
      <c r="H472" s="260">
        <v>2</v>
      </c>
      <c r="I472" s="261"/>
      <c r="J472" s="257"/>
      <c r="K472" s="257"/>
      <c r="L472" s="262"/>
      <c r="M472" s="263"/>
      <c r="N472" s="264"/>
      <c r="O472" s="264"/>
      <c r="P472" s="264"/>
      <c r="Q472" s="264"/>
      <c r="R472" s="264"/>
      <c r="S472" s="264"/>
      <c r="T472" s="26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6" t="s">
        <v>189</v>
      </c>
      <c r="AU472" s="266" t="s">
        <v>85</v>
      </c>
      <c r="AV472" s="14" t="s">
        <v>85</v>
      </c>
      <c r="AW472" s="14" t="s">
        <v>33</v>
      </c>
      <c r="AX472" s="14" t="s">
        <v>76</v>
      </c>
      <c r="AY472" s="266" t="s">
        <v>178</v>
      </c>
    </row>
    <row r="473" s="15" customFormat="1">
      <c r="A473" s="15"/>
      <c r="B473" s="267"/>
      <c r="C473" s="268"/>
      <c r="D473" s="241" t="s">
        <v>189</v>
      </c>
      <c r="E473" s="269" t="s">
        <v>1</v>
      </c>
      <c r="F473" s="270" t="s">
        <v>193</v>
      </c>
      <c r="G473" s="268"/>
      <c r="H473" s="271">
        <v>2</v>
      </c>
      <c r="I473" s="272"/>
      <c r="J473" s="268"/>
      <c r="K473" s="268"/>
      <c r="L473" s="273"/>
      <c r="M473" s="274"/>
      <c r="N473" s="275"/>
      <c r="O473" s="275"/>
      <c r="P473" s="275"/>
      <c r="Q473" s="275"/>
      <c r="R473" s="275"/>
      <c r="S473" s="275"/>
      <c r="T473" s="276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77" t="s">
        <v>189</v>
      </c>
      <c r="AU473" s="277" t="s">
        <v>85</v>
      </c>
      <c r="AV473" s="15" t="s">
        <v>185</v>
      </c>
      <c r="AW473" s="15" t="s">
        <v>33</v>
      </c>
      <c r="AX473" s="15" t="s">
        <v>83</v>
      </c>
      <c r="AY473" s="277" t="s">
        <v>178</v>
      </c>
    </row>
    <row r="474" s="2" customFormat="1" ht="14.4" customHeight="1">
      <c r="A474" s="39"/>
      <c r="B474" s="40"/>
      <c r="C474" s="278" t="s">
        <v>786</v>
      </c>
      <c r="D474" s="278" t="s">
        <v>386</v>
      </c>
      <c r="E474" s="279" t="s">
        <v>1126</v>
      </c>
      <c r="F474" s="280" t="s">
        <v>1127</v>
      </c>
      <c r="G474" s="281" t="s">
        <v>438</v>
      </c>
      <c r="H474" s="282">
        <v>4</v>
      </c>
      <c r="I474" s="283"/>
      <c r="J474" s="284">
        <f>ROUND(I474*H474,2)</f>
        <v>0</v>
      </c>
      <c r="K474" s="280" t="s">
        <v>184</v>
      </c>
      <c r="L474" s="285"/>
      <c r="M474" s="286" t="s">
        <v>1</v>
      </c>
      <c r="N474" s="287" t="s">
        <v>41</v>
      </c>
      <c r="O474" s="92"/>
      <c r="P474" s="237">
        <f>O474*H474</f>
        <v>0</v>
      </c>
      <c r="Q474" s="237">
        <v>0.52600000000000002</v>
      </c>
      <c r="R474" s="237">
        <f>Q474*H474</f>
        <v>2.1040000000000001</v>
      </c>
      <c r="S474" s="237">
        <v>0</v>
      </c>
      <c r="T474" s="238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9" t="s">
        <v>244</v>
      </c>
      <c r="AT474" s="239" t="s">
        <v>386</v>
      </c>
      <c r="AU474" s="239" t="s">
        <v>85</v>
      </c>
      <c r="AY474" s="18" t="s">
        <v>178</v>
      </c>
      <c r="BE474" s="240">
        <f>IF(N474="základní",J474,0)</f>
        <v>0</v>
      </c>
      <c r="BF474" s="240">
        <f>IF(N474="snížená",J474,0)</f>
        <v>0</v>
      </c>
      <c r="BG474" s="240">
        <f>IF(N474="zákl. přenesená",J474,0)</f>
        <v>0</v>
      </c>
      <c r="BH474" s="240">
        <f>IF(N474="sníž. přenesená",J474,0)</f>
        <v>0</v>
      </c>
      <c r="BI474" s="240">
        <f>IF(N474="nulová",J474,0)</f>
        <v>0</v>
      </c>
      <c r="BJ474" s="18" t="s">
        <v>83</v>
      </c>
      <c r="BK474" s="240">
        <f>ROUND(I474*H474,2)</f>
        <v>0</v>
      </c>
      <c r="BL474" s="18" t="s">
        <v>185</v>
      </c>
      <c r="BM474" s="239" t="s">
        <v>1128</v>
      </c>
    </row>
    <row r="475" s="2" customFormat="1">
      <c r="A475" s="39"/>
      <c r="B475" s="40"/>
      <c r="C475" s="41"/>
      <c r="D475" s="241" t="s">
        <v>187</v>
      </c>
      <c r="E475" s="41"/>
      <c r="F475" s="242" t="s">
        <v>1127</v>
      </c>
      <c r="G475" s="41"/>
      <c r="H475" s="41"/>
      <c r="I475" s="243"/>
      <c r="J475" s="41"/>
      <c r="K475" s="41"/>
      <c r="L475" s="45"/>
      <c r="M475" s="244"/>
      <c r="N475" s="245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187</v>
      </c>
      <c r="AU475" s="18" t="s">
        <v>85</v>
      </c>
    </row>
    <row r="476" s="13" customFormat="1">
      <c r="A476" s="13"/>
      <c r="B476" s="246"/>
      <c r="C476" s="247"/>
      <c r="D476" s="241" t="s">
        <v>189</v>
      </c>
      <c r="E476" s="248" t="s">
        <v>1</v>
      </c>
      <c r="F476" s="249" t="s">
        <v>1124</v>
      </c>
      <c r="G476" s="247"/>
      <c r="H476" s="248" t="s">
        <v>1</v>
      </c>
      <c r="I476" s="250"/>
      <c r="J476" s="247"/>
      <c r="K476" s="247"/>
      <c r="L476" s="251"/>
      <c r="M476" s="252"/>
      <c r="N476" s="253"/>
      <c r="O476" s="253"/>
      <c r="P476" s="253"/>
      <c r="Q476" s="253"/>
      <c r="R476" s="253"/>
      <c r="S476" s="253"/>
      <c r="T476" s="25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5" t="s">
        <v>189</v>
      </c>
      <c r="AU476" s="255" t="s">
        <v>85</v>
      </c>
      <c r="AV476" s="13" t="s">
        <v>83</v>
      </c>
      <c r="AW476" s="13" t="s">
        <v>33</v>
      </c>
      <c r="AX476" s="13" t="s">
        <v>76</v>
      </c>
      <c r="AY476" s="255" t="s">
        <v>178</v>
      </c>
    </row>
    <row r="477" s="14" customFormat="1">
      <c r="A477" s="14"/>
      <c r="B477" s="256"/>
      <c r="C477" s="257"/>
      <c r="D477" s="241" t="s">
        <v>189</v>
      </c>
      <c r="E477" s="258" t="s">
        <v>1</v>
      </c>
      <c r="F477" s="259" t="s">
        <v>1129</v>
      </c>
      <c r="G477" s="257"/>
      <c r="H477" s="260">
        <v>4</v>
      </c>
      <c r="I477" s="261"/>
      <c r="J477" s="257"/>
      <c r="K477" s="257"/>
      <c r="L477" s="262"/>
      <c r="M477" s="263"/>
      <c r="N477" s="264"/>
      <c r="O477" s="264"/>
      <c r="P477" s="264"/>
      <c r="Q477" s="264"/>
      <c r="R477" s="264"/>
      <c r="S477" s="264"/>
      <c r="T477" s="26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6" t="s">
        <v>189</v>
      </c>
      <c r="AU477" s="266" t="s">
        <v>85</v>
      </c>
      <c r="AV477" s="14" t="s">
        <v>85</v>
      </c>
      <c r="AW477" s="14" t="s">
        <v>33</v>
      </c>
      <c r="AX477" s="14" t="s">
        <v>76</v>
      </c>
      <c r="AY477" s="266" t="s">
        <v>178</v>
      </c>
    </row>
    <row r="478" s="15" customFormat="1">
      <c r="A478" s="15"/>
      <c r="B478" s="267"/>
      <c r="C478" s="268"/>
      <c r="D478" s="241" t="s">
        <v>189</v>
      </c>
      <c r="E478" s="269" t="s">
        <v>1</v>
      </c>
      <c r="F478" s="270" t="s">
        <v>193</v>
      </c>
      <c r="G478" s="268"/>
      <c r="H478" s="271">
        <v>4</v>
      </c>
      <c r="I478" s="272"/>
      <c r="J478" s="268"/>
      <c r="K478" s="268"/>
      <c r="L478" s="273"/>
      <c r="M478" s="274"/>
      <c r="N478" s="275"/>
      <c r="O478" s="275"/>
      <c r="P478" s="275"/>
      <c r="Q478" s="275"/>
      <c r="R478" s="275"/>
      <c r="S478" s="275"/>
      <c r="T478" s="276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77" t="s">
        <v>189</v>
      </c>
      <c r="AU478" s="277" t="s">
        <v>85</v>
      </c>
      <c r="AV478" s="15" t="s">
        <v>185</v>
      </c>
      <c r="AW478" s="15" t="s">
        <v>33</v>
      </c>
      <c r="AX478" s="15" t="s">
        <v>83</v>
      </c>
      <c r="AY478" s="277" t="s">
        <v>178</v>
      </c>
    </row>
    <row r="479" s="2" customFormat="1">
      <c r="A479" s="39"/>
      <c r="B479" s="40"/>
      <c r="C479" s="278" t="s">
        <v>788</v>
      </c>
      <c r="D479" s="278" t="s">
        <v>386</v>
      </c>
      <c r="E479" s="279" t="s">
        <v>1130</v>
      </c>
      <c r="F479" s="280" t="s">
        <v>1131</v>
      </c>
      <c r="G479" s="281" t="s">
        <v>438</v>
      </c>
      <c r="H479" s="282">
        <v>2</v>
      </c>
      <c r="I479" s="283"/>
      <c r="J479" s="284">
        <f>ROUND(I479*H479,2)</f>
        <v>0</v>
      </c>
      <c r="K479" s="280" t="s">
        <v>184</v>
      </c>
      <c r="L479" s="285"/>
      <c r="M479" s="286" t="s">
        <v>1</v>
      </c>
      <c r="N479" s="287" t="s">
        <v>41</v>
      </c>
      <c r="O479" s="92"/>
      <c r="P479" s="237">
        <f>O479*H479</f>
        <v>0</v>
      </c>
      <c r="Q479" s="237">
        <v>0.002</v>
      </c>
      <c r="R479" s="237">
        <f>Q479*H479</f>
        <v>0.0040000000000000001</v>
      </c>
      <c r="S479" s="237">
        <v>0</v>
      </c>
      <c r="T479" s="238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9" t="s">
        <v>244</v>
      </c>
      <c r="AT479" s="239" t="s">
        <v>386</v>
      </c>
      <c r="AU479" s="239" t="s">
        <v>85</v>
      </c>
      <c r="AY479" s="18" t="s">
        <v>178</v>
      </c>
      <c r="BE479" s="240">
        <f>IF(N479="základní",J479,0)</f>
        <v>0</v>
      </c>
      <c r="BF479" s="240">
        <f>IF(N479="snížená",J479,0)</f>
        <v>0</v>
      </c>
      <c r="BG479" s="240">
        <f>IF(N479="zákl. přenesená",J479,0)</f>
        <v>0</v>
      </c>
      <c r="BH479" s="240">
        <f>IF(N479="sníž. přenesená",J479,0)</f>
        <v>0</v>
      </c>
      <c r="BI479" s="240">
        <f>IF(N479="nulová",J479,0)</f>
        <v>0</v>
      </c>
      <c r="BJ479" s="18" t="s">
        <v>83</v>
      </c>
      <c r="BK479" s="240">
        <f>ROUND(I479*H479,2)</f>
        <v>0</v>
      </c>
      <c r="BL479" s="18" t="s">
        <v>185</v>
      </c>
      <c r="BM479" s="239" t="s">
        <v>1132</v>
      </c>
    </row>
    <row r="480" s="2" customFormat="1">
      <c r="A480" s="39"/>
      <c r="B480" s="40"/>
      <c r="C480" s="41"/>
      <c r="D480" s="241" t="s">
        <v>187</v>
      </c>
      <c r="E480" s="41"/>
      <c r="F480" s="242" t="s">
        <v>1131</v>
      </c>
      <c r="G480" s="41"/>
      <c r="H480" s="41"/>
      <c r="I480" s="243"/>
      <c r="J480" s="41"/>
      <c r="K480" s="41"/>
      <c r="L480" s="45"/>
      <c r="M480" s="244"/>
      <c r="N480" s="245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187</v>
      </c>
      <c r="AU480" s="18" t="s">
        <v>85</v>
      </c>
    </row>
    <row r="481" s="13" customFormat="1">
      <c r="A481" s="13"/>
      <c r="B481" s="246"/>
      <c r="C481" s="247"/>
      <c r="D481" s="241" t="s">
        <v>189</v>
      </c>
      <c r="E481" s="248" t="s">
        <v>1</v>
      </c>
      <c r="F481" s="249" t="s">
        <v>1124</v>
      </c>
      <c r="G481" s="247"/>
      <c r="H481" s="248" t="s">
        <v>1</v>
      </c>
      <c r="I481" s="250"/>
      <c r="J481" s="247"/>
      <c r="K481" s="247"/>
      <c r="L481" s="251"/>
      <c r="M481" s="252"/>
      <c r="N481" s="253"/>
      <c r="O481" s="253"/>
      <c r="P481" s="253"/>
      <c r="Q481" s="253"/>
      <c r="R481" s="253"/>
      <c r="S481" s="253"/>
      <c r="T481" s="25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5" t="s">
        <v>189</v>
      </c>
      <c r="AU481" s="255" t="s">
        <v>85</v>
      </c>
      <c r="AV481" s="13" t="s">
        <v>83</v>
      </c>
      <c r="AW481" s="13" t="s">
        <v>33</v>
      </c>
      <c r="AX481" s="13" t="s">
        <v>76</v>
      </c>
      <c r="AY481" s="255" t="s">
        <v>178</v>
      </c>
    </row>
    <row r="482" s="14" customFormat="1">
      <c r="A482" s="14"/>
      <c r="B482" s="256"/>
      <c r="C482" s="257"/>
      <c r="D482" s="241" t="s">
        <v>189</v>
      </c>
      <c r="E482" s="258" t="s">
        <v>1</v>
      </c>
      <c r="F482" s="259" t="s">
        <v>1125</v>
      </c>
      <c r="G482" s="257"/>
      <c r="H482" s="260">
        <v>2</v>
      </c>
      <c r="I482" s="261"/>
      <c r="J482" s="257"/>
      <c r="K482" s="257"/>
      <c r="L482" s="262"/>
      <c r="M482" s="263"/>
      <c r="N482" s="264"/>
      <c r="O482" s="264"/>
      <c r="P482" s="264"/>
      <c r="Q482" s="264"/>
      <c r="R482" s="264"/>
      <c r="S482" s="264"/>
      <c r="T482" s="26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6" t="s">
        <v>189</v>
      </c>
      <c r="AU482" s="266" t="s">
        <v>85</v>
      </c>
      <c r="AV482" s="14" t="s">
        <v>85</v>
      </c>
      <c r="AW482" s="14" t="s">
        <v>33</v>
      </c>
      <c r="AX482" s="14" t="s">
        <v>76</v>
      </c>
      <c r="AY482" s="266" t="s">
        <v>178</v>
      </c>
    </row>
    <row r="483" s="15" customFormat="1">
      <c r="A483" s="15"/>
      <c r="B483" s="267"/>
      <c r="C483" s="268"/>
      <c r="D483" s="241" t="s">
        <v>189</v>
      </c>
      <c r="E483" s="269" t="s">
        <v>1</v>
      </c>
      <c r="F483" s="270" t="s">
        <v>193</v>
      </c>
      <c r="G483" s="268"/>
      <c r="H483" s="271">
        <v>2</v>
      </c>
      <c r="I483" s="272"/>
      <c r="J483" s="268"/>
      <c r="K483" s="268"/>
      <c r="L483" s="273"/>
      <c r="M483" s="274"/>
      <c r="N483" s="275"/>
      <c r="O483" s="275"/>
      <c r="P483" s="275"/>
      <c r="Q483" s="275"/>
      <c r="R483" s="275"/>
      <c r="S483" s="275"/>
      <c r="T483" s="276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77" t="s">
        <v>189</v>
      </c>
      <c r="AU483" s="277" t="s">
        <v>85</v>
      </c>
      <c r="AV483" s="15" t="s">
        <v>185</v>
      </c>
      <c r="AW483" s="15" t="s">
        <v>33</v>
      </c>
      <c r="AX483" s="15" t="s">
        <v>83</v>
      </c>
      <c r="AY483" s="277" t="s">
        <v>178</v>
      </c>
    </row>
    <row r="484" s="12" customFormat="1" ht="22.8" customHeight="1">
      <c r="A484" s="12"/>
      <c r="B484" s="212"/>
      <c r="C484" s="213"/>
      <c r="D484" s="214" t="s">
        <v>75</v>
      </c>
      <c r="E484" s="226" t="s">
        <v>250</v>
      </c>
      <c r="F484" s="226" t="s">
        <v>441</v>
      </c>
      <c r="G484" s="213"/>
      <c r="H484" s="213"/>
      <c r="I484" s="216"/>
      <c r="J484" s="227">
        <f>BK484</f>
        <v>0</v>
      </c>
      <c r="K484" s="213"/>
      <c r="L484" s="218"/>
      <c r="M484" s="219"/>
      <c r="N484" s="220"/>
      <c r="O484" s="220"/>
      <c r="P484" s="221">
        <f>SUM(P485:P536)</f>
        <v>0</v>
      </c>
      <c r="Q484" s="220"/>
      <c r="R484" s="221">
        <f>SUM(R485:R536)</f>
        <v>141.04853551999997</v>
      </c>
      <c r="S484" s="220"/>
      <c r="T484" s="222">
        <f>SUM(T485:T536)</f>
        <v>0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23" t="s">
        <v>83</v>
      </c>
      <c r="AT484" s="224" t="s">
        <v>75</v>
      </c>
      <c r="AU484" s="224" t="s">
        <v>83</v>
      </c>
      <c r="AY484" s="223" t="s">
        <v>178</v>
      </c>
      <c r="BK484" s="225">
        <f>SUM(BK485:BK536)</f>
        <v>0</v>
      </c>
    </row>
    <row r="485" s="2" customFormat="1">
      <c r="A485" s="39"/>
      <c r="B485" s="40"/>
      <c r="C485" s="228" t="s">
        <v>790</v>
      </c>
      <c r="D485" s="228" t="s">
        <v>180</v>
      </c>
      <c r="E485" s="229" t="s">
        <v>831</v>
      </c>
      <c r="F485" s="230" t="s">
        <v>832</v>
      </c>
      <c r="G485" s="231" t="s">
        <v>299</v>
      </c>
      <c r="H485" s="232">
        <v>26.719999999999999</v>
      </c>
      <c r="I485" s="233"/>
      <c r="J485" s="234">
        <f>ROUND(I485*H485,2)</f>
        <v>0</v>
      </c>
      <c r="K485" s="230" t="s">
        <v>184</v>
      </c>
      <c r="L485" s="45"/>
      <c r="M485" s="235" t="s">
        <v>1</v>
      </c>
      <c r="N485" s="236" t="s">
        <v>41</v>
      </c>
      <c r="O485" s="92"/>
      <c r="P485" s="237">
        <f>O485*H485</f>
        <v>0</v>
      </c>
      <c r="Q485" s="237">
        <v>0.61348000000000003</v>
      </c>
      <c r="R485" s="237">
        <f>Q485*H485</f>
        <v>16.392185600000001</v>
      </c>
      <c r="S485" s="237">
        <v>0</v>
      </c>
      <c r="T485" s="238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9" t="s">
        <v>185</v>
      </c>
      <c r="AT485" s="239" t="s">
        <v>180</v>
      </c>
      <c r="AU485" s="239" t="s">
        <v>85</v>
      </c>
      <c r="AY485" s="18" t="s">
        <v>178</v>
      </c>
      <c r="BE485" s="240">
        <f>IF(N485="základní",J485,0)</f>
        <v>0</v>
      </c>
      <c r="BF485" s="240">
        <f>IF(N485="snížená",J485,0)</f>
        <v>0</v>
      </c>
      <c r="BG485" s="240">
        <f>IF(N485="zákl. přenesená",J485,0)</f>
        <v>0</v>
      </c>
      <c r="BH485" s="240">
        <f>IF(N485="sníž. přenesená",J485,0)</f>
        <v>0</v>
      </c>
      <c r="BI485" s="240">
        <f>IF(N485="nulová",J485,0)</f>
        <v>0</v>
      </c>
      <c r="BJ485" s="18" t="s">
        <v>83</v>
      </c>
      <c r="BK485" s="240">
        <f>ROUND(I485*H485,2)</f>
        <v>0</v>
      </c>
      <c r="BL485" s="18" t="s">
        <v>185</v>
      </c>
      <c r="BM485" s="239" t="s">
        <v>1133</v>
      </c>
    </row>
    <row r="486" s="2" customFormat="1">
      <c r="A486" s="39"/>
      <c r="B486" s="40"/>
      <c r="C486" s="41"/>
      <c r="D486" s="241" t="s">
        <v>187</v>
      </c>
      <c r="E486" s="41"/>
      <c r="F486" s="242" t="s">
        <v>834</v>
      </c>
      <c r="G486" s="41"/>
      <c r="H486" s="41"/>
      <c r="I486" s="243"/>
      <c r="J486" s="41"/>
      <c r="K486" s="41"/>
      <c r="L486" s="45"/>
      <c r="M486" s="244"/>
      <c r="N486" s="245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187</v>
      </c>
      <c r="AU486" s="18" t="s">
        <v>85</v>
      </c>
    </row>
    <row r="487" s="13" customFormat="1">
      <c r="A487" s="13"/>
      <c r="B487" s="246"/>
      <c r="C487" s="247"/>
      <c r="D487" s="241" t="s">
        <v>189</v>
      </c>
      <c r="E487" s="248" t="s">
        <v>1</v>
      </c>
      <c r="F487" s="249" t="s">
        <v>965</v>
      </c>
      <c r="G487" s="247"/>
      <c r="H487" s="248" t="s">
        <v>1</v>
      </c>
      <c r="I487" s="250"/>
      <c r="J487" s="247"/>
      <c r="K487" s="247"/>
      <c r="L487" s="251"/>
      <c r="M487" s="252"/>
      <c r="N487" s="253"/>
      <c r="O487" s="253"/>
      <c r="P487" s="253"/>
      <c r="Q487" s="253"/>
      <c r="R487" s="253"/>
      <c r="S487" s="253"/>
      <c r="T487" s="25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5" t="s">
        <v>189</v>
      </c>
      <c r="AU487" s="255" t="s">
        <v>85</v>
      </c>
      <c r="AV487" s="13" t="s">
        <v>83</v>
      </c>
      <c r="AW487" s="13" t="s">
        <v>33</v>
      </c>
      <c r="AX487" s="13" t="s">
        <v>76</v>
      </c>
      <c r="AY487" s="255" t="s">
        <v>178</v>
      </c>
    </row>
    <row r="488" s="14" customFormat="1">
      <c r="A488" s="14"/>
      <c r="B488" s="256"/>
      <c r="C488" s="257"/>
      <c r="D488" s="241" t="s">
        <v>189</v>
      </c>
      <c r="E488" s="258" t="s">
        <v>1</v>
      </c>
      <c r="F488" s="259" t="s">
        <v>1134</v>
      </c>
      <c r="G488" s="257"/>
      <c r="H488" s="260">
        <v>26.719999999999999</v>
      </c>
      <c r="I488" s="261"/>
      <c r="J488" s="257"/>
      <c r="K488" s="257"/>
      <c r="L488" s="262"/>
      <c r="M488" s="263"/>
      <c r="N488" s="264"/>
      <c r="O488" s="264"/>
      <c r="P488" s="264"/>
      <c r="Q488" s="264"/>
      <c r="R488" s="264"/>
      <c r="S488" s="264"/>
      <c r="T488" s="26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6" t="s">
        <v>189</v>
      </c>
      <c r="AU488" s="266" t="s">
        <v>85</v>
      </c>
      <c r="AV488" s="14" t="s">
        <v>85</v>
      </c>
      <c r="AW488" s="14" t="s">
        <v>33</v>
      </c>
      <c r="AX488" s="14" t="s">
        <v>76</v>
      </c>
      <c r="AY488" s="266" t="s">
        <v>178</v>
      </c>
    </row>
    <row r="489" s="15" customFormat="1">
      <c r="A489" s="15"/>
      <c r="B489" s="267"/>
      <c r="C489" s="268"/>
      <c r="D489" s="241" t="s">
        <v>189</v>
      </c>
      <c r="E489" s="269" t="s">
        <v>1</v>
      </c>
      <c r="F489" s="270" t="s">
        <v>193</v>
      </c>
      <c r="G489" s="268"/>
      <c r="H489" s="271">
        <v>26.719999999999999</v>
      </c>
      <c r="I489" s="272"/>
      <c r="J489" s="268"/>
      <c r="K489" s="268"/>
      <c r="L489" s="273"/>
      <c r="M489" s="274"/>
      <c r="N489" s="275"/>
      <c r="O489" s="275"/>
      <c r="P489" s="275"/>
      <c r="Q489" s="275"/>
      <c r="R489" s="275"/>
      <c r="S489" s="275"/>
      <c r="T489" s="276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77" t="s">
        <v>189</v>
      </c>
      <c r="AU489" s="277" t="s">
        <v>85</v>
      </c>
      <c r="AV489" s="15" t="s">
        <v>185</v>
      </c>
      <c r="AW489" s="15" t="s">
        <v>33</v>
      </c>
      <c r="AX489" s="15" t="s">
        <v>83</v>
      </c>
      <c r="AY489" s="277" t="s">
        <v>178</v>
      </c>
    </row>
    <row r="490" s="2" customFormat="1">
      <c r="A490" s="39"/>
      <c r="B490" s="40"/>
      <c r="C490" s="278" t="s">
        <v>796</v>
      </c>
      <c r="D490" s="278" t="s">
        <v>386</v>
      </c>
      <c r="E490" s="279" t="s">
        <v>837</v>
      </c>
      <c r="F490" s="280" t="s">
        <v>838</v>
      </c>
      <c r="G490" s="281" t="s">
        <v>299</v>
      </c>
      <c r="H490" s="282">
        <v>26.719999999999999</v>
      </c>
      <c r="I490" s="283"/>
      <c r="J490" s="284">
        <f>ROUND(I490*H490,2)</f>
        <v>0</v>
      </c>
      <c r="K490" s="280" t="s">
        <v>184</v>
      </c>
      <c r="L490" s="285"/>
      <c r="M490" s="286" t="s">
        <v>1</v>
      </c>
      <c r="N490" s="287" t="s">
        <v>41</v>
      </c>
      <c r="O490" s="92"/>
      <c r="P490" s="237">
        <f>O490*H490</f>
        <v>0</v>
      </c>
      <c r="Q490" s="237">
        <v>0.29959999999999998</v>
      </c>
      <c r="R490" s="237">
        <f>Q490*H490</f>
        <v>8.0053119999999982</v>
      </c>
      <c r="S490" s="237">
        <v>0</v>
      </c>
      <c r="T490" s="238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9" t="s">
        <v>244</v>
      </c>
      <c r="AT490" s="239" t="s">
        <v>386</v>
      </c>
      <c r="AU490" s="239" t="s">
        <v>85</v>
      </c>
      <c r="AY490" s="18" t="s">
        <v>178</v>
      </c>
      <c r="BE490" s="240">
        <f>IF(N490="základní",J490,0)</f>
        <v>0</v>
      </c>
      <c r="BF490" s="240">
        <f>IF(N490="snížená",J490,0)</f>
        <v>0</v>
      </c>
      <c r="BG490" s="240">
        <f>IF(N490="zákl. přenesená",J490,0)</f>
        <v>0</v>
      </c>
      <c r="BH490" s="240">
        <f>IF(N490="sníž. přenesená",J490,0)</f>
        <v>0</v>
      </c>
      <c r="BI490" s="240">
        <f>IF(N490="nulová",J490,0)</f>
        <v>0</v>
      </c>
      <c r="BJ490" s="18" t="s">
        <v>83</v>
      </c>
      <c r="BK490" s="240">
        <f>ROUND(I490*H490,2)</f>
        <v>0</v>
      </c>
      <c r="BL490" s="18" t="s">
        <v>185</v>
      </c>
      <c r="BM490" s="239" t="s">
        <v>1135</v>
      </c>
    </row>
    <row r="491" s="2" customFormat="1">
      <c r="A491" s="39"/>
      <c r="B491" s="40"/>
      <c r="C491" s="41"/>
      <c r="D491" s="241" t="s">
        <v>187</v>
      </c>
      <c r="E491" s="41"/>
      <c r="F491" s="242" t="s">
        <v>838</v>
      </c>
      <c r="G491" s="41"/>
      <c r="H491" s="41"/>
      <c r="I491" s="243"/>
      <c r="J491" s="41"/>
      <c r="K491" s="41"/>
      <c r="L491" s="45"/>
      <c r="M491" s="244"/>
      <c r="N491" s="245"/>
      <c r="O491" s="92"/>
      <c r="P491" s="92"/>
      <c r="Q491" s="92"/>
      <c r="R491" s="92"/>
      <c r="S491" s="92"/>
      <c r="T491" s="93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187</v>
      </c>
      <c r="AU491" s="18" t="s">
        <v>85</v>
      </c>
    </row>
    <row r="492" s="13" customFormat="1">
      <c r="A492" s="13"/>
      <c r="B492" s="246"/>
      <c r="C492" s="247"/>
      <c r="D492" s="241" t="s">
        <v>189</v>
      </c>
      <c r="E492" s="248" t="s">
        <v>1</v>
      </c>
      <c r="F492" s="249" t="s">
        <v>840</v>
      </c>
      <c r="G492" s="247"/>
      <c r="H492" s="248" t="s">
        <v>1</v>
      </c>
      <c r="I492" s="250"/>
      <c r="J492" s="247"/>
      <c r="K492" s="247"/>
      <c r="L492" s="251"/>
      <c r="M492" s="252"/>
      <c r="N492" s="253"/>
      <c r="O492" s="253"/>
      <c r="P492" s="253"/>
      <c r="Q492" s="253"/>
      <c r="R492" s="253"/>
      <c r="S492" s="253"/>
      <c r="T492" s="25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5" t="s">
        <v>189</v>
      </c>
      <c r="AU492" s="255" t="s">
        <v>85</v>
      </c>
      <c r="AV492" s="13" t="s">
        <v>83</v>
      </c>
      <c r="AW492" s="13" t="s">
        <v>33</v>
      </c>
      <c r="AX492" s="13" t="s">
        <v>76</v>
      </c>
      <c r="AY492" s="255" t="s">
        <v>178</v>
      </c>
    </row>
    <row r="493" s="14" customFormat="1">
      <c r="A493" s="14"/>
      <c r="B493" s="256"/>
      <c r="C493" s="257"/>
      <c r="D493" s="241" t="s">
        <v>189</v>
      </c>
      <c r="E493" s="258" t="s">
        <v>1</v>
      </c>
      <c r="F493" s="259" t="s">
        <v>1134</v>
      </c>
      <c r="G493" s="257"/>
      <c r="H493" s="260">
        <v>26.719999999999999</v>
      </c>
      <c r="I493" s="261"/>
      <c r="J493" s="257"/>
      <c r="K493" s="257"/>
      <c r="L493" s="262"/>
      <c r="M493" s="263"/>
      <c r="N493" s="264"/>
      <c r="O493" s="264"/>
      <c r="P493" s="264"/>
      <c r="Q493" s="264"/>
      <c r="R493" s="264"/>
      <c r="S493" s="264"/>
      <c r="T493" s="265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6" t="s">
        <v>189</v>
      </c>
      <c r="AU493" s="266" t="s">
        <v>85</v>
      </c>
      <c r="AV493" s="14" t="s">
        <v>85</v>
      </c>
      <c r="AW493" s="14" t="s">
        <v>33</v>
      </c>
      <c r="AX493" s="14" t="s">
        <v>76</v>
      </c>
      <c r="AY493" s="266" t="s">
        <v>178</v>
      </c>
    </row>
    <row r="494" s="15" customFormat="1">
      <c r="A494" s="15"/>
      <c r="B494" s="267"/>
      <c r="C494" s="268"/>
      <c r="D494" s="241" t="s">
        <v>189</v>
      </c>
      <c r="E494" s="269" t="s">
        <v>1</v>
      </c>
      <c r="F494" s="270" t="s">
        <v>193</v>
      </c>
      <c r="G494" s="268"/>
      <c r="H494" s="271">
        <v>26.719999999999999</v>
      </c>
      <c r="I494" s="272"/>
      <c r="J494" s="268"/>
      <c r="K494" s="268"/>
      <c r="L494" s="273"/>
      <c r="M494" s="274"/>
      <c r="N494" s="275"/>
      <c r="O494" s="275"/>
      <c r="P494" s="275"/>
      <c r="Q494" s="275"/>
      <c r="R494" s="275"/>
      <c r="S494" s="275"/>
      <c r="T494" s="276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77" t="s">
        <v>189</v>
      </c>
      <c r="AU494" s="277" t="s">
        <v>85</v>
      </c>
      <c r="AV494" s="15" t="s">
        <v>185</v>
      </c>
      <c r="AW494" s="15" t="s">
        <v>33</v>
      </c>
      <c r="AX494" s="15" t="s">
        <v>83</v>
      </c>
      <c r="AY494" s="277" t="s">
        <v>178</v>
      </c>
    </row>
    <row r="495" s="2" customFormat="1">
      <c r="A495" s="39"/>
      <c r="B495" s="40"/>
      <c r="C495" s="228" t="s">
        <v>799</v>
      </c>
      <c r="D495" s="228" t="s">
        <v>180</v>
      </c>
      <c r="E495" s="229" t="s">
        <v>843</v>
      </c>
      <c r="F495" s="230" t="s">
        <v>844</v>
      </c>
      <c r="G495" s="231" t="s">
        <v>299</v>
      </c>
      <c r="H495" s="232">
        <v>30</v>
      </c>
      <c r="I495" s="233"/>
      <c r="J495" s="234">
        <f>ROUND(I495*H495,2)</f>
        <v>0</v>
      </c>
      <c r="K495" s="230" t="s">
        <v>184</v>
      </c>
      <c r="L495" s="45"/>
      <c r="M495" s="235" t="s">
        <v>1</v>
      </c>
      <c r="N495" s="236" t="s">
        <v>41</v>
      </c>
      <c r="O495" s="92"/>
      <c r="P495" s="237">
        <f>O495*H495</f>
        <v>0</v>
      </c>
      <c r="Q495" s="237">
        <v>0.88534999999999997</v>
      </c>
      <c r="R495" s="237">
        <f>Q495*H495</f>
        <v>26.560499999999998</v>
      </c>
      <c r="S495" s="237">
        <v>0</v>
      </c>
      <c r="T495" s="238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9" t="s">
        <v>185</v>
      </c>
      <c r="AT495" s="239" t="s">
        <v>180</v>
      </c>
      <c r="AU495" s="239" t="s">
        <v>85</v>
      </c>
      <c r="AY495" s="18" t="s">
        <v>178</v>
      </c>
      <c r="BE495" s="240">
        <f>IF(N495="základní",J495,0)</f>
        <v>0</v>
      </c>
      <c r="BF495" s="240">
        <f>IF(N495="snížená",J495,0)</f>
        <v>0</v>
      </c>
      <c r="BG495" s="240">
        <f>IF(N495="zákl. přenesená",J495,0)</f>
        <v>0</v>
      </c>
      <c r="BH495" s="240">
        <f>IF(N495="sníž. přenesená",J495,0)</f>
        <v>0</v>
      </c>
      <c r="BI495" s="240">
        <f>IF(N495="nulová",J495,0)</f>
        <v>0</v>
      </c>
      <c r="BJ495" s="18" t="s">
        <v>83</v>
      </c>
      <c r="BK495" s="240">
        <f>ROUND(I495*H495,2)</f>
        <v>0</v>
      </c>
      <c r="BL495" s="18" t="s">
        <v>185</v>
      </c>
      <c r="BM495" s="239" t="s">
        <v>1136</v>
      </c>
    </row>
    <row r="496" s="2" customFormat="1">
      <c r="A496" s="39"/>
      <c r="B496" s="40"/>
      <c r="C496" s="41"/>
      <c r="D496" s="241" t="s">
        <v>187</v>
      </c>
      <c r="E496" s="41"/>
      <c r="F496" s="242" t="s">
        <v>846</v>
      </c>
      <c r="G496" s="41"/>
      <c r="H496" s="41"/>
      <c r="I496" s="243"/>
      <c r="J496" s="41"/>
      <c r="K496" s="41"/>
      <c r="L496" s="45"/>
      <c r="M496" s="244"/>
      <c r="N496" s="245"/>
      <c r="O496" s="92"/>
      <c r="P496" s="92"/>
      <c r="Q496" s="92"/>
      <c r="R496" s="92"/>
      <c r="S496" s="92"/>
      <c r="T496" s="9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187</v>
      </c>
      <c r="AU496" s="18" t="s">
        <v>85</v>
      </c>
    </row>
    <row r="497" s="13" customFormat="1">
      <c r="A497" s="13"/>
      <c r="B497" s="246"/>
      <c r="C497" s="247"/>
      <c r="D497" s="241" t="s">
        <v>189</v>
      </c>
      <c r="E497" s="248" t="s">
        <v>1</v>
      </c>
      <c r="F497" s="249" t="s">
        <v>965</v>
      </c>
      <c r="G497" s="247"/>
      <c r="H497" s="248" t="s">
        <v>1</v>
      </c>
      <c r="I497" s="250"/>
      <c r="J497" s="247"/>
      <c r="K497" s="247"/>
      <c r="L497" s="251"/>
      <c r="M497" s="252"/>
      <c r="N497" s="253"/>
      <c r="O497" s="253"/>
      <c r="P497" s="253"/>
      <c r="Q497" s="253"/>
      <c r="R497" s="253"/>
      <c r="S497" s="253"/>
      <c r="T497" s="25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5" t="s">
        <v>189</v>
      </c>
      <c r="AU497" s="255" t="s">
        <v>85</v>
      </c>
      <c r="AV497" s="13" t="s">
        <v>83</v>
      </c>
      <c r="AW497" s="13" t="s">
        <v>33</v>
      </c>
      <c r="AX497" s="13" t="s">
        <v>76</v>
      </c>
      <c r="AY497" s="255" t="s">
        <v>178</v>
      </c>
    </row>
    <row r="498" s="14" customFormat="1">
      <c r="A498" s="14"/>
      <c r="B498" s="256"/>
      <c r="C498" s="257"/>
      <c r="D498" s="241" t="s">
        <v>189</v>
      </c>
      <c r="E498" s="258" t="s">
        <v>1</v>
      </c>
      <c r="F498" s="259" t="s">
        <v>404</v>
      </c>
      <c r="G498" s="257"/>
      <c r="H498" s="260">
        <v>30</v>
      </c>
      <c r="I498" s="261"/>
      <c r="J498" s="257"/>
      <c r="K498" s="257"/>
      <c r="L498" s="262"/>
      <c r="M498" s="263"/>
      <c r="N498" s="264"/>
      <c r="O498" s="264"/>
      <c r="P498" s="264"/>
      <c r="Q498" s="264"/>
      <c r="R498" s="264"/>
      <c r="S498" s="264"/>
      <c r="T498" s="26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6" t="s">
        <v>189</v>
      </c>
      <c r="AU498" s="266" t="s">
        <v>85</v>
      </c>
      <c r="AV498" s="14" t="s">
        <v>85</v>
      </c>
      <c r="AW498" s="14" t="s">
        <v>33</v>
      </c>
      <c r="AX498" s="14" t="s">
        <v>76</v>
      </c>
      <c r="AY498" s="266" t="s">
        <v>178</v>
      </c>
    </row>
    <row r="499" s="15" customFormat="1">
      <c r="A499" s="15"/>
      <c r="B499" s="267"/>
      <c r="C499" s="268"/>
      <c r="D499" s="241" t="s">
        <v>189</v>
      </c>
      <c r="E499" s="269" t="s">
        <v>1</v>
      </c>
      <c r="F499" s="270" t="s">
        <v>193</v>
      </c>
      <c r="G499" s="268"/>
      <c r="H499" s="271">
        <v>30</v>
      </c>
      <c r="I499" s="272"/>
      <c r="J499" s="268"/>
      <c r="K499" s="268"/>
      <c r="L499" s="273"/>
      <c r="M499" s="274"/>
      <c r="N499" s="275"/>
      <c r="O499" s="275"/>
      <c r="P499" s="275"/>
      <c r="Q499" s="275"/>
      <c r="R499" s="275"/>
      <c r="S499" s="275"/>
      <c r="T499" s="276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77" t="s">
        <v>189</v>
      </c>
      <c r="AU499" s="277" t="s">
        <v>85</v>
      </c>
      <c r="AV499" s="15" t="s">
        <v>185</v>
      </c>
      <c r="AW499" s="15" t="s">
        <v>33</v>
      </c>
      <c r="AX499" s="15" t="s">
        <v>83</v>
      </c>
      <c r="AY499" s="277" t="s">
        <v>178</v>
      </c>
    </row>
    <row r="500" s="2" customFormat="1">
      <c r="A500" s="39"/>
      <c r="B500" s="40"/>
      <c r="C500" s="278" t="s">
        <v>802</v>
      </c>
      <c r="D500" s="278" t="s">
        <v>386</v>
      </c>
      <c r="E500" s="279" t="s">
        <v>849</v>
      </c>
      <c r="F500" s="280" t="s">
        <v>850</v>
      </c>
      <c r="G500" s="281" t="s">
        <v>299</v>
      </c>
      <c r="H500" s="282">
        <v>30</v>
      </c>
      <c r="I500" s="283"/>
      <c r="J500" s="284">
        <f>ROUND(I500*H500,2)</f>
        <v>0</v>
      </c>
      <c r="K500" s="280" t="s">
        <v>184</v>
      </c>
      <c r="L500" s="285"/>
      <c r="M500" s="286" t="s">
        <v>1</v>
      </c>
      <c r="N500" s="287" t="s">
        <v>41</v>
      </c>
      <c r="O500" s="92"/>
      <c r="P500" s="237">
        <f>O500*H500</f>
        <v>0</v>
      </c>
      <c r="Q500" s="237">
        <v>0.59999999999999998</v>
      </c>
      <c r="R500" s="237">
        <f>Q500*H500</f>
        <v>18</v>
      </c>
      <c r="S500" s="237">
        <v>0</v>
      </c>
      <c r="T500" s="238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9" t="s">
        <v>244</v>
      </c>
      <c r="AT500" s="239" t="s">
        <v>386</v>
      </c>
      <c r="AU500" s="239" t="s">
        <v>85</v>
      </c>
      <c r="AY500" s="18" t="s">
        <v>178</v>
      </c>
      <c r="BE500" s="240">
        <f>IF(N500="základní",J500,0)</f>
        <v>0</v>
      </c>
      <c r="BF500" s="240">
        <f>IF(N500="snížená",J500,0)</f>
        <v>0</v>
      </c>
      <c r="BG500" s="240">
        <f>IF(N500="zákl. přenesená",J500,0)</f>
        <v>0</v>
      </c>
      <c r="BH500" s="240">
        <f>IF(N500="sníž. přenesená",J500,0)</f>
        <v>0</v>
      </c>
      <c r="BI500" s="240">
        <f>IF(N500="nulová",J500,0)</f>
        <v>0</v>
      </c>
      <c r="BJ500" s="18" t="s">
        <v>83</v>
      </c>
      <c r="BK500" s="240">
        <f>ROUND(I500*H500,2)</f>
        <v>0</v>
      </c>
      <c r="BL500" s="18" t="s">
        <v>185</v>
      </c>
      <c r="BM500" s="239" t="s">
        <v>1137</v>
      </c>
    </row>
    <row r="501" s="2" customFormat="1">
      <c r="A501" s="39"/>
      <c r="B501" s="40"/>
      <c r="C501" s="41"/>
      <c r="D501" s="241" t="s">
        <v>187</v>
      </c>
      <c r="E501" s="41"/>
      <c r="F501" s="242" t="s">
        <v>850</v>
      </c>
      <c r="G501" s="41"/>
      <c r="H501" s="41"/>
      <c r="I501" s="243"/>
      <c r="J501" s="41"/>
      <c r="K501" s="41"/>
      <c r="L501" s="45"/>
      <c r="M501" s="244"/>
      <c r="N501" s="245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187</v>
      </c>
      <c r="AU501" s="18" t="s">
        <v>85</v>
      </c>
    </row>
    <row r="502" s="13" customFormat="1">
      <c r="A502" s="13"/>
      <c r="B502" s="246"/>
      <c r="C502" s="247"/>
      <c r="D502" s="241" t="s">
        <v>189</v>
      </c>
      <c r="E502" s="248" t="s">
        <v>1</v>
      </c>
      <c r="F502" s="249" t="s">
        <v>852</v>
      </c>
      <c r="G502" s="247"/>
      <c r="H502" s="248" t="s">
        <v>1</v>
      </c>
      <c r="I502" s="250"/>
      <c r="J502" s="247"/>
      <c r="K502" s="247"/>
      <c r="L502" s="251"/>
      <c r="M502" s="252"/>
      <c r="N502" s="253"/>
      <c r="O502" s="253"/>
      <c r="P502" s="253"/>
      <c r="Q502" s="253"/>
      <c r="R502" s="253"/>
      <c r="S502" s="253"/>
      <c r="T502" s="25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5" t="s">
        <v>189</v>
      </c>
      <c r="AU502" s="255" t="s">
        <v>85</v>
      </c>
      <c r="AV502" s="13" t="s">
        <v>83</v>
      </c>
      <c r="AW502" s="13" t="s">
        <v>33</v>
      </c>
      <c r="AX502" s="13" t="s">
        <v>76</v>
      </c>
      <c r="AY502" s="255" t="s">
        <v>178</v>
      </c>
    </row>
    <row r="503" s="14" customFormat="1">
      <c r="A503" s="14"/>
      <c r="B503" s="256"/>
      <c r="C503" s="257"/>
      <c r="D503" s="241" t="s">
        <v>189</v>
      </c>
      <c r="E503" s="258" t="s">
        <v>1</v>
      </c>
      <c r="F503" s="259" t="s">
        <v>404</v>
      </c>
      <c r="G503" s="257"/>
      <c r="H503" s="260">
        <v>30</v>
      </c>
      <c r="I503" s="261"/>
      <c r="J503" s="257"/>
      <c r="K503" s="257"/>
      <c r="L503" s="262"/>
      <c r="M503" s="263"/>
      <c r="N503" s="264"/>
      <c r="O503" s="264"/>
      <c r="P503" s="264"/>
      <c r="Q503" s="264"/>
      <c r="R503" s="264"/>
      <c r="S503" s="264"/>
      <c r="T503" s="26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6" t="s">
        <v>189</v>
      </c>
      <c r="AU503" s="266" t="s">
        <v>85</v>
      </c>
      <c r="AV503" s="14" t="s">
        <v>85</v>
      </c>
      <c r="AW503" s="14" t="s">
        <v>33</v>
      </c>
      <c r="AX503" s="14" t="s">
        <v>76</v>
      </c>
      <c r="AY503" s="266" t="s">
        <v>178</v>
      </c>
    </row>
    <row r="504" s="15" customFormat="1">
      <c r="A504" s="15"/>
      <c r="B504" s="267"/>
      <c r="C504" s="268"/>
      <c r="D504" s="241" t="s">
        <v>189</v>
      </c>
      <c r="E504" s="269" t="s">
        <v>1</v>
      </c>
      <c r="F504" s="270" t="s">
        <v>193</v>
      </c>
      <c r="G504" s="268"/>
      <c r="H504" s="271">
        <v>30</v>
      </c>
      <c r="I504" s="272"/>
      <c r="J504" s="268"/>
      <c r="K504" s="268"/>
      <c r="L504" s="273"/>
      <c r="M504" s="274"/>
      <c r="N504" s="275"/>
      <c r="O504" s="275"/>
      <c r="P504" s="275"/>
      <c r="Q504" s="275"/>
      <c r="R504" s="275"/>
      <c r="S504" s="275"/>
      <c r="T504" s="276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77" t="s">
        <v>189</v>
      </c>
      <c r="AU504" s="277" t="s">
        <v>85</v>
      </c>
      <c r="AV504" s="15" t="s">
        <v>185</v>
      </c>
      <c r="AW504" s="15" t="s">
        <v>33</v>
      </c>
      <c r="AX504" s="15" t="s">
        <v>83</v>
      </c>
      <c r="AY504" s="277" t="s">
        <v>178</v>
      </c>
    </row>
    <row r="505" s="2" customFormat="1">
      <c r="A505" s="39"/>
      <c r="B505" s="40"/>
      <c r="C505" s="228" t="s">
        <v>806</v>
      </c>
      <c r="D505" s="228" t="s">
        <v>180</v>
      </c>
      <c r="E505" s="229" t="s">
        <v>454</v>
      </c>
      <c r="F505" s="230" t="s">
        <v>455</v>
      </c>
      <c r="G505" s="231" t="s">
        <v>183</v>
      </c>
      <c r="H505" s="232">
        <v>28.725999999999999</v>
      </c>
      <c r="I505" s="233"/>
      <c r="J505" s="234">
        <f>ROUND(I505*H505,2)</f>
        <v>0</v>
      </c>
      <c r="K505" s="230" t="s">
        <v>184</v>
      </c>
      <c r="L505" s="45"/>
      <c r="M505" s="235" t="s">
        <v>1</v>
      </c>
      <c r="N505" s="236" t="s">
        <v>41</v>
      </c>
      <c r="O505" s="92"/>
      <c r="P505" s="237">
        <f>O505*H505</f>
        <v>0</v>
      </c>
      <c r="Q505" s="237">
        <v>2.2667199999999998</v>
      </c>
      <c r="R505" s="237">
        <f>Q505*H505</f>
        <v>65.113798719999991</v>
      </c>
      <c r="S505" s="237">
        <v>0</v>
      </c>
      <c r="T505" s="238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9" t="s">
        <v>185</v>
      </c>
      <c r="AT505" s="239" t="s">
        <v>180</v>
      </c>
      <c r="AU505" s="239" t="s">
        <v>85</v>
      </c>
      <c r="AY505" s="18" t="s">
        <v>178</v>
      </c>
      <c r="BE505" s="240">
        <f>IF(N505="základní",J505,0)</f>
        <v>0</v>
      </c>
      <c r="BF505" s="240">
        <f>IF(N505="snížená",J505,0)</f>
        <v>0</v>
      </c>
      <c r="BG505" s="240">
        <f>IF(N505="zákl. přenesená",J505,0)</f>
        <v>0</v>
      </c>
      <c r="BH505" s="240">
        <f>IF(N505="sníž. přenesená",J505,0)</f>
        <v>0</v>
      </c>
      <c r="BI505" s="240">
        <f>IF(N505="nulová",J505,0)</f>
        <v>0</v>
      </c>
      <c r="BJ505" s="18" t="s">
        <v>83</v>
      </c>
      <c r="BK505" s="240">
        <f>ROUND(I505*H505,2)</f>
        <v>0</v>
      </c>
      <c r="BL505" s="18" t="s">
        <v>185</v>
      </c>
      <c r="BM505" s="239" t="s">
        <v>1138</v>
      </c>
    </row>
    <row r="506" s="2" customFormat="1">
      <c r="A506" s="39"/>
      <c r="B506" s="40"/>
      <c r="C506" s="41"/>
      <c r="D506" s="241" t="s">
        <v>187</v>
      </c>
      <c r="E506" s="41"/>
      <c r="F506" s="242" t="s">
        <v>457</v>
      </c>
      <c r="G506" s="41"/>
      <c r="H506" s="41"/>
      <c r="I506" s="243"/>
      <c r="J506" s="41"/>
      <c r="K506" s="41"/>
      <c r="L506" s="45"/>
      <c r="M506" s="244"/>
      <c r="N506" s="245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187</v>
      </c>
      <c r="AU506" s="18" t="s">
        <v>85</v>
      </c>
    </row>
    <row r="507" s="13" customFormat="1">
      <c r="A507" s="13"/>
      <c r="B507" s="246"/>
      <c r="C507" s="247"/>
      <c r="D507" s="241" t="s">
        <v>189</v>
      </c>
      <c r="E507" s="248" t="s">
        <v>1</v>
      </c>
      <c r="F507" s="249" t="s">
        <v>965</v>
      </c>
      <c r="G507" s="247"/>
      <c r="H507" s="248" t="s">
        <v>1</v>
      </c>
      <c r="I507" s="250"/>
      <c r="J507" s="247"/>
      <c r="K507" s="247"/>
      <c r="L507" s="251"/>
      <c r="M507" s="252"/>
      <c r="N507" s="253"/>
      <c r="O507" s="253"/>
      <c r="P507" s="253"/>
      <c r="Q507" s="253"/>
      <c r="R507" s="253"/>
      <c r="S507" s="253"/>
      <c r="T507" s="25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5" t="s">
        <v>189</v>
      </c>
      <c r="AU507" s="255" t="s">
        <v>85</v>
      </c>
      <c r="AV507" s="13" t="s">
        <v>83</v>
      </c>
      <c r="AW507" s="13" t="s">
        <v>33</v>
      </c>
      <c r="AX507" s="13" t="s">
        <v>76</v>
      </c>
      <c r="AY507" s="255" t="s">
        <v>178</v>
      </c>
    </row>
    <row r="508" s="14" customFormat="1">
      <c r="A508" s="14"/>
      <c r="B508" s="256"/>
      <c r="C508" s="257"/>
      <c r="D508" s="241" t="s">
        <v>189</v>
      </c>
      <c r="E508" s="258" t="s">
        <v>1</v>
      </c>
      <c r="F508" s="259" t="s">
        <v>994</v>
      </c>
      <c r="G508" s="257"/>
      <c r="H508" s="260">
        <v>62.392000000000003</v>
      </c>
      <c r="I508" s="261"/>
      <c r="J508" s="257"/>
      <c r="K508" s="257"/>
      <c r="L508" s="262"/>
      <c r="M508" s="263"/>
      <c r="N508" s="264"/>
      <c r="O508" s="264"/>
      <c r="P508" s="264"/>
      <c r="Q508" s="264"/>
      <c r="R508" s="264"/>
      <c r="S508" s="264"/>
      <c r="T508" s="26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6" t="s">
        <v>189</v>
      </c>
      <c r="AU508" s="266" t="s">
        <v>85</v>
      </c>
      <c r="AV508" s="14" t="s">
        <v>85</v>
      </c>
      <c r="AW508" s="14" t="s">
        <v>33</v>
      </c>
      <c r="AX508" s="14" t="s">
        <v>76</v>
      </c>
      <c r="AY508" s="266" t="s">
        <v>178</v>
      </c>
    </row>
    <row r="509" s="13" customFormat="1">
      <c r="A509" s="13"/>
      <c r="B509" s="246"/>
      <c r="C509" s="247"/>
      <c r="D509" s="241" t="s">
        <v>189</v>
      </c>
      <c r="E509" s="248" t="s">
        <v>1</v>
      </c>
      <c r="F509" s="249" t="s">
        <v>459</v>
      </c>
      <c r="G509" s="247"/>
      <c r="H509" s="248" t="s">
        <v>1</v>
      </c>
      <c r="I509" s="250"/>
      <c r="J509" s="247"/>
      <c r="K509" s="247"/>
      <c r="L509" s="251"/>
      <c r="M509" s="252"/>
      <c r="N509" s="253"/>
      <c r="O509" s="253"/>
      <c r="P509" s="253"/>
      <c r="Q509" s="253"/>
      <c r="R509" s="253"/>
      <c r="S509" s="253"/>
      <c r="T509" s="25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5" t="s">
        <v>189</v>
      </c>
      <c r="AU509" s="255" t="s">
        <v>85</v>
      </c>
      <c r="AV509" s="13" t="s">
        <v>83</v>
      </c>
      <c r="AW509" s="13" t="s">
        <v>33</v>
      </c>
      <c r="AX509" s="13" t="s">
        <v>76</v>
      </c>
      <c r="AY509" s="255" t="s">
        <v>178</v>
      </c>
    </row>
    <row r="510" s="14" customFormat="1">
      <c r="A510" s="14"/>
      <c r="B510" s="256"/>
      <c r="C510" s="257"/>
      <c r="D510" s="241" t="s">
        <v>189</v>
      </c>
      <c r="E510" s="258" t="s">
        <v>1</v>
      </c>
      <c r="F510" s="259" t="s">
        <v>1139</v>
      </c>
      <c r="G510" s="257"/>
      <c r="H510" s="260">
        <v>-15.071999999999999</v>
      </c>
      <c r="I510" s="261"/>
      <c r="J510" s="257"/>
      <c r="K510" s="257"/>
      <c r="L510" s="262"/>
      <c r="M510" s="263"/>
      <c r="N510" s="264"/>
      <c r="O510" s="264"/>
      <c r="P510" s="264"/>
      <c r="Q510" s="264"/>
      <c r="R510" s="264"/>
      <c r="S510" s="264"/>
      <c r="T510" s="265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6" t="s">
        <v>189</v>
      </c>
      <c r="AU510" s="266" t="s">
        <v>85</v>
      </c>
      <c r="AV510" s="14" t="s">
        <v>85</v>
      </c>
      <c r="AW510" s="14" t="s">
        <v>33</v>
      </c>
      <c r="AX510" s="14" t="s">
        <v>76</v>
      </c>
      <c r="AY510" s="266" t="s">
        <v>178</v>
      </c>
    </row>
    <row r="511" s="14" customFormat="1">
      <c r="A511" s="14"/>
      <c r="B511" s="256"/>
      <c r="C511" s="257"/>
      <c r="D511" s="241" t="s">
        <v>189</v>
      </c>
      <c r="E511" s="258" t="s">
        <v>1</v>
      </c>
      <c r="F511" s="259" t="s">
        <v>1140</v>
      </c>
      <c r="G511" s="257"/>
      <c r="H511" s="260">
        <v>-6.1159999999999997</v>
      </c>
      <c r="I511" s="261"/>
      <c r="J511" s="257"/>
      <c r="K511" s="257"/>
      <c r="L511" s="262"/>
      <c r="M511" s="263"/>
      <c r="N511" s="264"/>
      <c r="O511" s="264"/>
      <c r="P511" s="264"/>
      <c r="Q511" s="264"/>
      <c r="R511" s="264"/>
      <c r="S511" s="264"/>
      <c r="T511" s="26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6" t="s">
        <v>189</v>
      </c>
      <c r="AU511" s="266" t="s">
        <v>85</v>
      </c>
      <c r="AV511" s="14" t="s">
        <v>85</v>
      </c>
      <c r="AW511" s="14" t="s">
        <v>33</v>
      </c>
      <c r="AX511" s="14" t="s">
        <v>76</v>
      </c>
      <c r="AY511" s="266" t="s">
        <v>178</v>
      </c>
    </row>
    <row r="512" s="13" customFormat="1">
      <c r="A512" s="13"/>
      <c r="B512" s="246"/>
      <c r="C512" s="247"/>
      <c r="D512" s="241" t="s">
        <v>189</v>
      </c>
      <c r="E512" s="248" t="s">
        <v>1</v>
      </c>
      <c r="F512" s="249" t="s">
        <v>461</v>
      </c>
      <c r="G512" s="247"/>
      <c r="H512" s="248" t="s">
        <v>1</v>
      </c>
      <c r="I512" s="250"/>
      <c r="J512" s="247"/>
      <c r="K512" s="247"/>
      <c r="L512" s="251"/>
      <c r="M512" s="252"/>
      <c r="N512" s="253"/>
      <c r="O512" s="253"/>
      <c r="P512" s="253"/>
      <c r="Q512" s="253"/>
      <c r="R512" s="253"/>
      <c r="S512" s="253"/>
      <c r="T512" s="25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5" t="s">
        <v>189</v>
      </c>
      <c r="AU512" s="255" t="s">
        <v>85</v>
      </c>
      <c r="AV512" s="13" t="s">
        <v>83</v>
      </c>
      <c r="AW512" s="13" t="s">
        <v>33</v>
      </c>
      <c r="AX512" s="13" t="s">
        <v>76</v>
      </c>
      <c r="AY512" s="255" t="s">
        <v>178</v>
      </c>
    </row>
    <row r="513" s="14" customFormat="1">
      <c r="A513" s="14"/>
      <c r="B513" s="256"/>
      <c r="C513" s="257"/>
      <c r="D513" s="241" t="s">
        <v>189</v>
      </c>
      <c r="E513" s="258" t="s">
        <v>1</v>
      </c>
      <c r="F513" s="259" t="s">
        <v>1141</v>
      </c>
      <c r="G513" s="257"/>
      <c r="H513" s="260">
        <v>-12.478</v>
      </c>
      <c r="I513" s="261"/>
      <c r="J513" s="257"/>
      <c r="K513" s="257"/>
      <c r="L513" s="262"/>
      <c r="M513" s="263"/>
      <c r="N513" s="264"/>
      <c r="O513" s="264"/>
      <c r="P513" s="264"/>
      <c r="Q513" s="264"/>
      <c r="R513" s="264"/>
      <c r="S513" s="264"/>
      <c r="T513" s="26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6" t="s">
        <v>189</v>
      </c>
      <c r="AU513" s="266" t="s">
        <v>85</v>
      </c>
      <c r="AV513" s="14" t="s">
        <v>85</v>
      </c>
      <c r="AW513" s="14" t="s">
        <v>33</v>
      </c>
      <c r="AX513" s="14" t="s">
        <v>76</v>
      </c>
      <c r="AY513" s="266" t="s">
        <v>178</v>
      </c>
    </row>
    <row r="514" s="15" customFormat="1">
      <c r="A514" s="15"/>
      <c r="B514" s="267"/>
      <c r="C514" s="268"/>
      <c r="D514" s="241" t="s">
        <v>189</v>
      </c>
      <c r="E514" s="269" t="s">
        <v>1</v>
      </c>
      <c r="F514" s="270" t="s">
        <v>193</v>
      </c>
      <c r="G514" s="268"/>
      <c r="H514" s="271">
        <v>28.725999999999999</v>
      </c>
      <c r="I514" s="272"/>
      <c r="J514" s="268"/>
      <c r="K514" s="268"/>
      <c r="L514" s="273"/>
      <c r="M514" s="274"/>
      <c r="N514" s="275"/>
      <c r="O514" s="275"/>
      <c r="P514" s="275"/>
      <c r="Q514" s="275"/>
      <c r="R514" s="275"/>
      <c r="S514" s="275"/>
      <c r="T514" s="276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77" t="s">
        <v>189</v>
      </c>
      <c r="AU514" s="277" t="s">
        <v>85</v>
      </c>
      <c r="AV514" s="15" t="s">
        <v>185</v>
      </c>
      <c r="AW514" s="15" t="s">
        <v>33</v>
      </c>
      <c r="AX514" s="15" t="s">
        <v>83</v>
      </c>
      <c r="AY514" s="277" t="s">
        <v>178</v>
      </c>
    </row>
    <row r="515" s="2" customFormat="1">
      <c r="A515" s="39"/>
      <c r="B515" s="40"/>
      <c r="C515" s="228" t="s">
        <v>809</v>
      </c>
      <c r="D515" s="228" t="s">
        <v>180</v>
      </c>
      <c r="E515" s="229" t="s">
        <v>862</v>
      </c>
      <c r="F515" s="230" t="s">
        <v>863</v>
      </c>
      <c r="G515" s="231" t="s">
        <v>268</v>
      </c>
      <c r="H515" s="232">
        <v>5662.5299999999997</v>
      </c>
      <c r="I515" s="233"/>
      <c r="J515" s="234">
        <f>ROUND(I515*H515,2)</f>
        <v>0</v>
      </c>
      <c r="K515" s="230" t="s">
        <v>184</v>
      </c>
      <c r="L515" s="45"/>
      <c r="M515" s="235" t="s">
        <v>1</v>
      </c>
      <c r="N515" s="236" t="s">
        <v>41</v>
      </c>
      <c r="O515" s="92"/>
      <c r="P515" s="237">
        <f>O515*H515</f>
        <v>0</v>
      </c>
      <c r="Q515" s="237">
        <v>0.00029</v>
      </c>
      <c r="R515" s="237">
        <f>Q515*H515</f>
        <v>1.6421337</v>
      </c>
      <c r="S515" s="237">
        <v>0</v>
      </c>
      <c r="T515" s="238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9" t="s">
        <v>185</v>
      </c>
      <c r="AT515" s="239" t="s">
        <v>180</v>
      </c>
      <c r="AU515" s="239" t="s">
        <v>85</v>
      </c>
      <c r="AY515" s="18" t="s">
        <v>178</v>
      </c>
      <c r="BE515" s="240">
        <f>IF(N515="základní",J515,0)</f>
        <v>0</v>
      </c>
      <c r="BF515" s="240">
        <f>IF(N515="snížená",J515,0)</f>
        <v>0</v>
      </c>
      <c r="BG515" s="240">
        <f>IF(N515="zákl. přenesená",J515,0)</f>
        <v>0</v>
      </c>
      <c r="BH515" s="240">
        <f>IF(N515="sníž. přenesená",J515,0)</f>
        <v>0</v>
      </c>
      <c r="BI515" s="240">
        <f>IF(N515="nulová",J515,0)</f>
        <v>0</v>
      </c>
      <c r="BJ515" s="18" t="s">
        <v>83</v>
      </c>
      <c r="BK515" s="240">
        <f>ROUND(I515*H515,2)</f>
        <v>0</v>
      </c>
      <c r="BL515" s="18" t="s">
        <v>185</v>
      </c>
      <c r="BM515" s="239" t="s">
        <v>1142</v>
      </c>
    </row>
    <row r="516" s="2" customFormat="1">
      <c r="A516" s="39"/>
      <c r="B516" s="40"/>
      <c r="C516" s="41"/>
      <c r="D516" s="241" t="s">
        <v>187</v>
      </c>
      <c r="E516" s="41"/>
      <c r="F516" s="242" t="s">
        <v>865</v>
      </c>
      <c r="G516" s="41"/>
      <c r="H516" s="41"/>
      <c r="I516" s="243"/>
      <c r="J516" s="41"/>
      <c r="K516" s="41"/>
      <c r="L516" s="45"/>
      <c r="M516" s="244"/>
      <c r="N516" s="245"/>
      <c r="O516" s="92"/>
      <c r="P516" s="92"/>
      <c r="Q516" s="92"/>
      <c r="R516" s="92"/>
      <c r="S516" s="92"/>
      <c r="T516" s="93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187</v>
      </c>
      <c r="AU516" s="18" t="s">
        <v>85</v>
      </c>
    </row>
    <row r="517" s="13" customFormat="1">
      <c r="A517" s="13"/>
      <c r="B517" s="246"/>
      <c r="C517" s="247"/>
      <c r="D517" s="241" t="s">
        <v>189</v>
      </c>
      <c r="E517" s="248" t="s">
        <v>1</v>
      </c>
      <c r="F517" s="249" t="s">
        <v>951</v>
      </c>
      <c r="G517" s="247"/>
      <c r="H517" s="248" t="s">
        <v>1</v>
      </c>
      <c r="I517" s="250"/>
      <c r="J517" s="247"/>
      <c r="K517" s="247"/>
      <c r="L517" s="251"/>
      <c r="M517" s="252"/>
      <c r="N517" s="253"/>
      <c r="O517" s="253"/>
      <c r="P517" s="253"/>
      <c r="Q517" s="253"/>
      <c r="R517" s="253"/>
      <c r="S517" s="253"/>
      <c r="T517" s="25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5" t="s">
        <v>189</v>
      </c>
      <c r="AU517" s="255" t="s">
        <v>85</v>
      </c>
      <c r="AV517" s="13" t="s">
        <v>83</v>
      </c>
      <c r="AW517" s="13" t="s">
        <v>33</v>
      </c>
      <c r="AX517" s="13" t="s">
        <v>76</v>
      </c>
      <c r="AY517" s="255" t="s">
        <v>178</v>
      </c>
    </row>
    <row r="518" s="14" customFormat="1">
      <c r="A518" s="14"/>
      <c r="B518" s="256"/>
      <c r="C518" s="257"/>
      <c r="D518" s="241" t="s">
        <v>189</v>
      </c>
      <c r="E518" s="258" t="s">
        <v>1</v>
      </c>
      <c r="F518" s="259" t="s">
        <v>1143</v>
      </c>
      <c r="G518" s="257"/>
      <c r="H518" s="260">
        <v>5662.5299999999997</v>
      </c>
      <c r="I518" s="261"/>
      <c r="J518" s="257"/>
      <c r="K518" s="257"/>
      <c r="L518" s="262"/>
      <c r="M518" s="263"/>
      <c r="N518" s="264"/>
      <c r="O518" s="264"/>
      <c r="P518" s="264"/>
      <c r="Q518" s="264"/>
      <c r="R518" s="264"/>
      <c r="S518" s="264"/>
      <c r="T518" s="26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6" t="s">
        <v>189</v>
      </c>
      <c r="AU518" s="266" t="s">
        <v>85</v>
      </c>
      <c r="AV518" s="14" t="s">
        <v>85</v>
      </c>
      <c r="AW518" s="14" t="s">
        <v>33</v>
      </c>
      <c r="AX518" s="14" t="s">
        <v>76</v>
      </c>
      <c r="AY518" s="266" t="s">
        <v>178</v>
      </c>
    </row>
    <row r="519" s="15" customFormat="1">
      <c r="A519" s="15"/>
      <c r="B519" s="267"/>
      <c r="C519" s="268"/>
      <c r="D519" s="241" t="s">
        <v>189</v>
      </c>
      <c r="E519" s="269" t="s">
        <v>1</v>
      </c>
      <c r="F519" s="270" t="s">
        <v>193</v>
      </c>
      <c r="G519" s="268"/>
      <c r="H519" s="271">
        <v>5662.5299999999997</v>
      </c>
      <c r="I519" s="272"/>
      <c r="J519" s="268"/>
      <c r="K519" s="268"/>
      <c r="L519" s="273"/>
      <c r="M519" s="274"/>
      <c r="N519" s="275"/>
      <c r="O519" s="275"/>
      <c r="P519" s="275"/>
      <c r="Q519" s="275"/>
      <c r="R519" s="275"/>
      <c r="S519" s="275"/>
      <c r="T519" s="276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77" t="s">
        <v>189</v>
      </c>
      <c r="AU519" s="277" t="s">
        <v>85</v>
      </c>
      <c r="AV519" s="15" t="s">
        <v>185</v>
      </c>
      <c r="AW519" s="15" t="s">
        <v>33</v>
      </c>
      <c r="AX519" s="15" t="s">
        <v>83</v>
      </c>
      <c r="AY519" s="277" t="s">
        <v>178</v>
      </c>
    </row>
    <row r="520" s="2" customFormat="1">
      <c r="A520" s="39"/>
      <c r="B520" s="40"/>
      <c r="C520" s="228" t="s">
        <v>812</v>
      </c>
      <c r="D520" s="228" t="s">
        <v>180</v>
      </c>
      <c r="E520" s="229" t="s">
        <v>464</v>
      </c>
      <c r="F520" s="230" t="s">
        <v>465</v>
      </c>
      <c r="G520" s="231" t="s">
        <v>268</v>
      </c>
      <c r="H520" s="232">
        <v>7726.4499999999998</v>
      </c>
      <c r="I520" s="233"/>
      <c r="J520" s="234">
        <f>ROUND(I520*H520,2)</f>
        <v>0</v>
      </c>
      <c r="K520" s="230" t="s">
        <v>184</v>
      </c>
      <c r="L520" s="45"/>
      <c r="M520" s="235" t="s">
        <v>1</v>
      </c>
      <c r="N520" s="236" t="s">
        <v>41</v>
      </c>
      <c r="O520" s="92"/>
      <c r="P520" s="237">
        <f>O520*H520</f>
        <v>0</v>
      </c>
      <c r="Q520" s="237">
        <v>0.00068999999999999997</v>
      </c>
      <c r="R520" s="237">
        <f>Q520*H520</f>
        <v>5.3312504999999994</v>
      </c>
      <c r="S520" s="237">
        <v>0</v>
      </c>
      <c r="T520" s="238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9" t="s">
        <v>185</v>
      </c>
      <c r="AT520" s="239" t="s">
        <v>180</v>
      </c>
      <c r="AU520" s="239" t="s">
        <v>85</v>
      </c>
      <c r="AY520" s="18" t="s">
        <v>178</v>
      </c>
      <c r="BE520" s="240">
        <f>IF(N520="základní",J520,0)</f>
        <v>0</v>
      </c>
      <c r="BF520" s="240">
        <f>IF(N520="snížená",J520,0)</f>
        <v>0</v>
      </c>
      <c r="BG520" s="240">
        <f>IF(N520="zákl. přenesená",J520,0)</f>
        <v>0</v>
      </c>
      <c r="BH520" s="240">
        <f>IF(N520="sníž. přenesená",J520,0)</f>
        <v>0</v>
      </c>
      <c r="BI520" s="240">
        <f>IF(N520="nulová",J520,0)</f>
        <v>0</v>
      </c>
      <c r="BJ520" s="18" t="s">
        <v>83</v>
      </c>
      <c r="BK520" s="240">
        <f>ROUND(I520*H520,2)</f>
        <v>0</v>
      </c>
      <c r="BL520" s="18" t="s">
        <v>185</v>
      </c>
      <c r="BM520" s="239" t="s">
        <v>1144</v>
      </c>
    </row>
    <row r="521" s="2" customFormat="1">
      <c r="A521" s="39"/>
      <c r="B521" s="40"/>
      <c r="C521" s="41"/>
      <c r="D521" s="241" t="s">
        <v>187</v>
      </c>
      <c r="E521" s="41"/>
      <c r="F521" s="242" t="s">
        <v>467</v>
      </c>
      <c r="G521" s="41"/>
      <c r="H521" s="41"/>
      <c r="I521" s="243"/>
      <c r="J521" s="41"/>
      <c r="K521" s="41"/>
      <c r="L521" s="45"/>
      <c r="M521" s="244"/>
      <c r="N521" s="245"/>
      <c r="O521" s="92"/>
      <c r="P521" s="92"/>
      <c r="Q521" s="92"/>
      <c r="R521" s="92"/>
      <c r="S521" s="92"/>
      <c r="T521" s="93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187</v>
      </c>
      <c r="AU521" s="18" t="s">
        <v>85</v>
      </c>
    </row>
    <row r="522" s="13" customFormat="1">
      <c r="A522" s="13"/>
      <c r="B522" s="246"/>
      <c r="C522" s="247"/>
      <c r="D522" s="241" t="s">
        <v>189</v>
      </c>
      <c r="E522" s="248" t="s">
        <v>1</v>
      </c>
      <c r="F522" s="249" t="s">
        <v>951</v>
      </c>
      <c r="G522" s="247"/>
      <c r="H522" s="248" t="s">
        <v>1</v>
      </c>
      <c r="I522" s="250"/>
      <c r="J522" s="247"/>
      <c r="K522" s="247"/>
      <c r="L522" s="251"/>
      <c r="M522" s="252"/>
      <c r="N522" s="253"/>
      <c r="O522" s="253"/>
      <c r="P522" s="253"/>
      <c r="Q522" s="253"/>
      <c r="R522" s="253"/>
      <c r="S522" s="253"/>
      <c r="T522" s="25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5" t="s">
        <v>189</v>
      </c>
      <c r="AU522" s="255" t="s">
        <v>85</v>
      </c>
      <c r="AV522" s="13" t="s">
        <v>83</v>
      </c>
      <c r="AW522" s="13" t="s">
        <v>33</v>
      </c>
      <c r="AX522" s="13" t="s">
        <v>76</v>
      </c>
      <c r="AY522" s="255" t="s">
        <v>178</v>
      </c>
    </row>
    <row r="523" s="14" customFormat="1">
      <c r="A523" s="14"/>
      <c r="B523" s="256"/>
      <c r="C523" s="257"/>
      <c r="D523" s="241" t="s">
        <v>189</v>
      </c>
      <c r="E523" s="258" t="s">
        <v>1</v>
      </c>
      <c r="F523" s="259" t="s">
        <v>1145</v>
      </c>
      <c r="G523" s="257"/>
      <c r="H523" s="260">
        <v>7726.4499999999998</v>
      </c>
      <c r="I523" s="261"/>
      <c r="J523" s="257"/>
      <c r="K523" s="257"/>
      <c r="L523" s="262"/>
      <c r="M523" s="263"/>
      <c r="N523" s="264"/>
      <c r="O523" s="264"/>
      <c r="P523" s="264"/>
      <c r="Q523" s="264"/>
      <c r="R523" s="264"/>
      <c r="S523" s="264"/>
      <c r="T523" s="265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6" t="s">
        <v>189</v>
      </c>
      <c r="AU523" s="266" t="s">
        <v>85</v>
      </c>
      <c r="AV523" s="14" t="s">
        <v>85</v>
      </c>
      <c r="AW523" s="14" t="s">
        <v>33</v>
      </c>
      <c r="AX523" s="14" t="s">
        <v>76</v>
      </c>
      <c r="AY523" s="266" t="s">
        <v>178</v>
      </c>
    </row>
    <row r="524" s="15" customFormat="1">
      <c r="A524" s="15"/>
      <c r="B524" s="267"/>
      <c r="C524" s="268"/>
      <c r="D524" s="241" t="s">
        <v>189</v>
      </c>
      <c r="E524" s="269" t="s">
        <v>1</v>
      </c>
      <c r="F524" s="270" t="s">
        <v>193</v>
      </c>
      <c r="G524" s="268"/>
      <c r="H524" s="271">
        <v>7726.4499999999998</v>
      </c>
      <c r="I524" s="272"/>
      <c r="J524" s="268"/>
      <c r="K524" s="268"/>
      <c r="L524" s="273"/>
      <c r="M524" s="274"/>
      <c r="N524" s="275"/>
      <c r="O524" s="275"/>
      <c r="P524" s="275"/>
      <c r="Q524" s="275"/>
      <c r="R524" s="275"/>
      <c r="S524" s="275"/>
      <c r="T524" s="276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77" t="s">
        <v>189</v>
      </c>
      <c r="AU524" s="277" t="s">
        <v>85</v>
      </c>
      <c r="AV524" s="15" t="s">
        <v>185</v>
      </c>
      <c r="AW524" s="15" t="s">
        <v>33</v>
      </c>
      <c r="AX524" s="15" t="s">
        <v>83</v>
      </c>
      <c r="AY524" s="277" t="s">
        <v>178</v>
      </c>
    </row>
    <row r="525" s="2" customFormat="1" ht="30" customHeight="1">
      <c r="A525" s="39"/>
      <c r="B525" s="40"/>
      <c r="C525" s="228" t="s">
        <v>817</v>
      </c>
      <c r="D525" s="228" t="s">
        <v>180</v>
      </c>
      <c r="E525" s="229" t="s">
        <v>1146</v>
      </c>
      <c r="F525" s="230" t="s">
        <v>1147</v>
      </c>
      <c r="G525" s="231" t="s">
        <v>299</v>
      </c>
      <c r="H525" s="232">
        <v>5.5</v>
      </c>
      <c r="I525" s="233"/>
      <c r="J525" s="234">
        <f>ROUND(I525*H525,2)</f>
        <v>0</v>
      </c>
      <c r="K525" s="230" t="s">
        <v>184</v>
      </c>
      <c r="L525" s="45"/>
      <c r="M525" s="235" t="s">
        <v>1</v>
      </c>
      <c r="N525" s="236" t="s">
        <v>41</v>
      </c>
      <c r="O525" s="92"/>
      <c r="P525" s="237">
        <f>O525*H525</f>
        <v>0</v>
      </c>
      <c r="Q525" s="237">
        <v>0.00060999999999999997</v>
      </c>
      <c r="R525" s="237">
        <f>Q525*H525</f>
        <v>0.0033549999999999999</v>
      </c>
      <c r="S525" s="237">
        <v>0</v>
      </c>
      <c r="T525" s="238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9" t="s">
        <v>185</v>
      </c>
      <c r="AT525" s="239" t="s">
        <v>180</v>
      </c>
      <c r="AU525" s="239" t="s">
        <v>85</v>
      </c>
      <c r="AY525" s="18" t="s">
        <v>178</v>
      </c>
      <c r="BE525" s="240">
        <f>IF(N525="základní",J525,0)</f>
        <v>0</v>
      </c>
      <c r="BF525" s="240">
        <f>IF(N525="snížená",J525,0)</f>
        <v>0</v>
      </c>
      <c r="BG525" s="240">
        <f>IF(N525="zákl. přenesená",J525,0)</f>
        <v>0</v>
      </c>
      <c r="BH525" s="240">
        <f>IF(N525="sníž. přenesená",J525,0)</f>
        <v>0</v>
      </c>
      <c r="BI525" s="240">
        <f>IF(N525="nulová",J525,0)</f>
        <v>0</v>
      </c>
      <c r="BJ525" s="18" t="s">
        <v>83</v>
      </c>
      <c r="BK525" s="240">
        <f>ROUND(I525*H525,2)</f>
        <v>0</v>
      </c>
      <c r="BL525" s="18" t="s">
        <v>185</v>
      </c>
      <c r="BM525" s="239" t="s">
        <v>1148</v>
      </c>
    </row>
    <row r="526" s="2" customFormat="1">
      <c r="A526" s="39"/>
      <c r="B526" s="40"/>
      <c r="C526" s="41"/>
      <c r="D526" s="241" t="s">
        <v>187</v>
      </c>
      <c r="E526" s="41"/>
      <c r="F526" s="242" t="s">
        <v>1149</v>
      </c>
      <c r="G526" s="41"/>
      <c r="H526" s="41"/>
      <c r="I526" s="243"/>
      <c r="J526" s="41"/>
      <c r="K526" s="41"/>
      <c r="L526" s="45"/>
      <c r="M526" s="244"/>
      <c r="N526" s="245"/>
      <c r="O526" s="92"/>
      <c r="P526" s="92"/>
      <c r="Q526" s="92"/>
      <c r="R526" s="92"/>
      <c r="S526" s="92"/>
      <c r="T526" s="93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187</v>
      </c>
      <c r="AU526" s="18" t="s">
        <v>85</v>
      </c>
    </row>
    <row r="527" s="13" customFormat="1">
      <c r="A527" s="13"/>
      <c r="B527" s="246"/>
      <c r="C527" s="247"/>
      <c r="D527" s="241" t="s">
        <v>189</v>
      </c>
      <c r="E527" s="248" t="s">
        <v>1</v>
      </c>
      <c r="F527" s="249" t="s">
        <v>961</v>
      </c>
      <c r="G527" s="247"/>
      <c r="H527" s="248" t="s">
        <v>1</v>
      </c>
      <c r="I527" s="250"/>
      <c r="J527" s="247"/>
      <c r="K527" s="247"/>
      <c r="L527" s="251"/>
      <c r="M527" s="252"/>
      <c r="N527" s="253"/>
      <c r="O527" s="253"/>
      <c r="P527" s="253"/>
      <c r="Q527" s="253"/>
      <c r="R527" s="253"/>
      <c r="S527" s="253"/>
      <c r="T527" s="25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5" t="s">
        <v>189</v>
      </c>
      <c r="AU527" s="255" t="s">
        <v>85</v>
      </c>
      <c r="AV527" s="13" t="s">
        <v>83</v>
      </c>
      <c r="AW527" s="13" t="s">
        <v>33</v>
      </c>
      <c r="AX527" s="13" t="s">
        <v>76</v>
      </c>
      <c r="AY527" s="255" t="s">
        <v>178</v>
      </c>
    </row>
    <row r="528" s="13" customFormat="1">
      <c r="A528" s="13"/>
      <c r="B528" s="246"/>
      <c r="C528" s="247"/>
      <c r="D528" s="241" t="s">
        <v>189</v>
      </c>
      <c r="E528" s="248" t="s">
        <v>1</v>
      </c>
      <c r="F528" s="249" t="s">
        <v>1150</v>
      </c>
      <c r="G528" s="247"/>
      <c r="H528" s="248" t="s">
        <v>1</v>
      </c>
      <c r="I528" s="250"/>
      <c r="J528" s="247"/>
      <c r="K528" s="247"/>
      <c r="L528" s="251"/>
      <c r="M528" s="252"/>
      <c r="N528" s="253"/>
      <c r="O528" s="253"/>
      <c r="P528" s="253"/>
      <c r="Q528" s="253"/>
      <c r="R528" s="253"/>
      <c r="S528" s="253"/>
      <c r="T528" s="25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5" t="s">
        <v>189</v>
      </c>
      <c r="AU528" s="255" t="s">
        <v>85</v>
      </c>
      <c r="AV528" s="13" t="s">
        <v>83</v>
      </c>
      <c r="AW528" s="13" t="s">
        <v>33</v>
      </c>
      <c r="AX528" s="13" t="s">
        <v>76</v>
      </c>
      <c r="AY528" s="255" t="s">
        <v>178</v>
      </c>
    </row>
    <row r="529" s="14" customFormat="1">
      <c r="A529" s="14"/>
      <c r="B529" s="256"/>
      <c r="C529" s="257"/>
      <c r="D529" s="241" t="s">
        <v>189</v>
      </c>
      <c r="E529" s="258" t="s">
        <v>1</v>
      </c>
      <c r="F529" s="259" t="s">
        <v>1151</v>
      </c>
      <c r="G529" s="257"/>
      <c r="H529" s="260">
        <v>5.5</v>
      </c>
      <c r="I529" s="261"/>
      <c r="J529" s="257"/>
      <c r="K529" s="257"/>
      <c r="L529" s="262"/>
      <c r="M529" s="263"/>
      <c r="N529" s="264"/>
      <c r="O529" s="264"/>
      <c r="P529" s="264"/>
      <c r="Q529" s="264"/>
      <c r="R529" s="264"/>
      <c r="S529" s="264"/>
      <c r="T529" s="26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6" t="s">
        <v>189</v>
      </c>
      <c r="AU529" s="266" t="s">
        <v>85</v>
      </c>
      <c r="AV529" s="14" t="s">
        <v>85</v>
      </c>
      <c r="AW529" s="14" t="s">
        <v>33</v>
      </c>
      <c r="AX529" s="14" t="s">
        <v>76</v>
      </c>
      <c r="AY529" s="266" t="s">
        <v>178</v>
      </c>
    </row>
    <row r="530" s="15" customFormat="1">
      <c r="A530" s="15"/>
      <c r="B530" s="267"/>
      <c r="C530" s="268"/>
      <c r="D530" s="241" t="s">
        <v>189</v>
      </c>
      <c r="E530" s="269" t="s">
        <v>1</v>
      </c>
      <c r="F530" s="270" t="s">
        <v>193</v>
      </c>
      <c r="G530" s="268"/>
      <c r="H530" s="271">
        <v>5.5</v>
      </c>
      <c r="I530" s="272"/>
      <c r="J530" s="268"/>
      <c r="K530" s="268"/>
      <c r="L530" s="273"/>
      <c r="M530" s="274"/>
      <c r="N530" s="275"/>
      <c r="O530" s="275"/>
      <c r="P530" s="275"/>
      <c r="Q530" s="275"/>
      <c r="R530" s="275"/>
      <c r="S530" s="275"/>
      <c r="T530" s="276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77" t="s">
        <v>189</v>
      </c>
      <c r="AU530" s="277" t="s">
        <v>85</v>
      </c>
      <c r="AV530" s="15" t="s">
        <v>185</v>
      </c>
      <c r="AW530" s="15" t="s">
        <v>33</v>
      </c>
      <c r="AX530" s="15" t="s">
        <v>83</v>
      </c>
      <c r="AY530" s="277" t="s">
        <v>178</v>
      </c>
    </row>
    <row r="531" s="2" customFormat="1" ht="14.4" customHeight="1">
      <c r="A531" s="39"/>
      <c r="B531" s="40"/>
      <c r="C531" s="228" t="s">
        <v>824</v>
      </c>
      <c r="D531" s="228" t="s">
        <v>180</v>
      </c>
      <c r="E531" s="229" t="s">
        <v>1152</v>
      </c>
      <c r="F531" s="230" t="s">
        <v>1153</v>
      </c>
      <c r="G531" s="231" t="s">
        <v>299</v>
      </c>
      <c r="H531" s="232">
        <v>5.5</v>
      </c>
      <c r="I531" s="233"/>
      <c r="J531" s="234">
        <f>ROUND(I531*H531,2)</f>
        <v>0</v>
      </c>
      <c r="K531" s="230" t="s">
        <v>184</v>
      </c>
      <c r="L531" s="45"/>
      <c r="M531" s="235" t="s">
        <v>1</v>
      </c>
      <c r="N531" s="236" t="s">
        <v>41</v>
      </c>
      <c r="O531" s="92"/>
      <c r="P531" s="237">
        <f>O531*H531</f>
        <v>0</v>
      </c>
      <c r="Q531" s="237">
        <v>0</v>
      </c>
      <c r="R531" s="237">
        <f>Q531*H531</f>
        <v>0</v>
      </c>
      <c r="S531" s="237">
        <v>0</v>
      </c>
      <c r="T531" s="238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9" t="s">
        <v>185</v>
      </c>
      <c r="AT531" s="239" t="s">
        <v>180</v>
      </c>
      <c r="AU531" s="239" t="s">
        <v>85</v>
      </c>
      <c r="AY531" s="18" t="s">
        <v>178</v>
      </c>
      <c r="BE531" s="240">
        <f>IF(N531="základní",J531,0)</f>
        <v>0</v>
      </c>
      <c r="BF531" s="240">
        <f>IF(N531="snížená",J531,0)</f>
        <v>0</v>
      </c>
      <c r="BG531" s="240">
        <f>IF(N531="zákl. přenesená",J531,0)</f>
        <v>0</v>
      </c>
      <c r="BH531" s="240">
        <f>IF(N531="sníž. přenesená",J531,0)</f>
        <v>0</v>
      </c>
      <c r="BI531" s="240">
        <f>IF(N531="nulová",J531,0)</f>
        <v>0</v>
      </c>
      <c r="BJ531" s="18" t="s">
        <v>83</v>
      </c>
      <c r="BK531" s="240">
        <f>ROUND(I531*H531,2)</f>
        <v>0</v>
      </c>
      <c r="BL531" s="18" t="s">
        <v>185</v>
      </c>
      <c r="BM531" s="239" t="s">
        <v>1154</v>
      </c>
    </row>
    <row r="532" s="2" customFormat="1">
      <c r="A532" s="39"/>
      <c r="B532" s="40"/>
      <c r="C532" s="41"/>
      <c r="D532" s="241" t="s">
        <v>187</v>
      </c>
      <c r="E532" s="41"/>
      <c r="F532" s="242" t="s">
        <v>1155</v>
      </c>
      <c r="G532" s="41"/>
      <c r="H532" s="41"/>
      <c r="I532" s="243"/>
      <c r="J532" s="41"/>
      <c r="K532" s="41"/>
      <c r="L532" s="45"/>
      <c r="M532" s="244"/>
      <c r="N532" s="245"/>
      <c r="O532" s="92"/>
      <c r="P532" s="92"/>
      <c r="Q532" s="92"/>
      <c r="R532" s="92"/>
      <c r="S532" s="92"/>
      <c r="T532" s="93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187</v>
      </c>
      <c r="AU532" s="18" t="s">
        <v>85</v>
      </c>
    </row>
    <row r="533" s="13" customFormat="1">
      <c r="A533" s="13"/>
      <c r="B533" s="246"/>
      <c r="C533" s="247"/>
      <c r="D533" s="241" t="s">
        <v>189</v>
      </c>
      <c r="E533" s="248" t="s">
        <v>1</v>
      </c>
      <c r="F533" s="249" t="s">
        <v>1156</v>
      </c>
      <c r="G533" s="247"/>
      <c r="H533" s="248" t="s">
        <v>1</v>
      </c>
      <c r="I533" s="250"/>
      <c r="J533" s="247"/>
      <c r="K533" s="247"/>
      <c r="L533" s="251"/>
      <c r="M533" s="252"/>
      <c r="N533" s="253"/>
      <c r="O533" s="253"/>
      <c r="P533" s="253"/>
      <c r="Q533" s="253"/>
      <c r="R533" s="253"/>
      <c r="S533" s="253"/>
      <c r="T533" s="25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5" t="s">
        <v>189</v>
      </c>
      <c r="AU533" s="255" t="s">
        <v>85</v>
      </c>
      <c r="AV533" s="13" t="s">
        <v>83</v>
      </c>
      <c r="AW533" s="13" t="s">
        <v>33</v>
      </c>
      <c r="AX533" s="13" t="s">
        <v>76</v>
      </c>
      <c r="AY533" s="255" t="s">
        <v>178</v>
      </c>
    </row>
    <row r="534" s="13" customFormat="1">
      <c r="A534" s="13"/>
      <c r="B534" s="246"/>
      <c r="C534" s="247"/>
      <c r="D534" s="241" t="s">
        <v>189</v>
      </c>
      <c r="E534" s="248" t="s">
        <v>1</v>
      </c>
      <c r="F534" s="249" t="s">
        <v>1150</v>
      </c>
      <c r="G534" s="247"/>
      <c r="H534" s="248" t="s">
        <v>1</v>
      </c>
      <c r="I534" s="250"/>
      <c r="J534" s="247"/>
      <c r="K534" s="247"/>
      <c r="L534" s="251"/>
      <c r="M534" s="252"/>
      <c r="N534" s="253"/>
      <c r="O534" s="253"/>
      <c r="P534" s="253"/>
      <c r="Q534" s="253"/>
      <c r="R534" s="253"/>
      <c r="S534" s="253"/>
      <c r="T534" s="25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5" t="s">
        <v>189</v>
      </c>
      <c r="AU534" s="255" t="s">
        <v>85</v>
      </c>
      <c r="AV534" s="13" t="s">
        <v>83</v>
      </c>
      <c r="AW534" s="13" t="s">
        <v>33</v>
      </c>
      <c r="AX534" s="13" t="s">
        <v>76</v>
      </c>
      <c r="AY534" s="255" t="s">
        <v>178</v>
      </c>
    </row>
    <row r="535" s="14" customFormat="1">
      <c r="A535" s="14"/>
      <c r="B535" s="256"/>
      <c r="C535" s="257"/>
      <c r="D535" s="241" t="s">
        <v>189</v>
      </c>
      <c r="E535" s="258" t="s">
        <v>1</v>
      </c>
      <c r="F535" s="259" t="s">
        <v>1151</v>
      </c>
      <c r="G535" s="257"/>
      <c r="H535" s="260">
        <v>5.5</v>
      </c>
      <c r="I535" s="261"/>
      <c r="J535" s="257"/>
      <c r="K535" s="257"/>
      <c r="L535" s="262"/>
      <c r="M535" s="263"/>
      <c r="N535" s="264"/>
      <c r="O535" s="264"/>
      <c r="P535" s="264"/>
      <c r="Q535" s="264"/>
      <c r="R535" s="264"/>
      <c r="S535" s="264"/>
      <c r="T535" s="265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6" t="s">
        <v>189</v>
      </c>
      <c r="AU535" s="266" t="s">
        <v>85</v>
      </c>
      <c r="AV535" s="14" t="s">
        <v>85</v>
      </c>
      <c r="AW535" s="14" t="s">
        <v>33</v>
      </c>
      <c r="AX535" s="14" t="s">
        <v>76</v>
      </c>
      <c r="AY535" s="266" t="s">
        <v>178</v>
      </c>
    </row>
    <row r="536" s="15" customFormat="1">
      <c r="A536" s="15"/>
      <c r="B536" s="267"/>
      <c r="C536" s="268"/>
      <c r="D536" s="241" t="s">
        <v>189</v>
      </c>
      <c r="E536" s="269" t="s">
        <v>1</v>
      </c>
      <c r="F536" s="270" t="s">
        <v>193</v>
      </c>
      <c r="G536" s="268"/>
      <c r="H536" s="271">
        <v>5.5</v>
      </c>
      <c r="I536" s="272"/>
      <c r="J536" s="268"/>
      <c r="K536" s="268"/>
      <c r="L536" s="273"/>
      <c r="M536" s="274"/>
      <c r="N536" s="275"/>
      <c r="O536" s="275"/>
      <c r="P536" s="275"/>
      <c r="Q536" s="275"/>
      <c r="R536" s="275"/>
      <c r="S536" s="275"/>
      <c r="T536" s="276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77" t="s">
        <v>189</v>
      </c>
      <c r="AU536" s="277" t="s">
        <v>85</v>
      </c>
      <c r="AV536" s="15" t="s">
        <v>185</v>
      </c>
      <c r="AW536" s="15" t="s">
        <v>33</v>
      </c>
      <c r="AX536" s="15" t="s">
        <v>83</v>
      </c>
      <c r="AY536" s="277" t="s">
        <v>178</v>
      </c>
    </row>
    <row r="537" s="12" customFormat="1" ht="22.8" customHeight="1">
      <c r="A537" s="12"/>
      <c r="B537" s="212"/>
      <c r="C537" s="213"/>
      <c r="D537" s="214" t="s">
        <v>75</v>
      </c>
      <c r="E537" s="226" t="s">
        <v>498</v>
      </c>
      <c r="F537" s="226" t="s">
        <v>499</v>
      </c>
      <c r="G537" s="213"/>
      <c r="H537" s="213"/>
      <c r="I537" s="216"/>
      <c r="J537" s="227">
        <f>BK537</f>
        <v>0</v>
      </c>
      <c r="K537" s="213"/>
      <c r="L537" s="218"/>
      <c r="M537" s="219"/>
      <c r="N537" s="220"/>
      <c r="O537" s="220"/>
      <c r="P537" s="221">
        <f>SUM(P538:P539)</f>
        <v>0</v>
      </c>
      <c r="Q537" s="220"/>
      <c r="R537" s="221">
        <f>SUM(R538:R539)</f>
        <v>0</v>
      </c>
      <c r="S537" s="220"/>
      <c r="T537" s="222">
        <f>SUM(T538:T539)</f>
        <v>0</v>
      </c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R537" s="223" t="s">
        <v>83</v>
      </c>
      <c r="AT537" s="224" t="s">
        <v>75</v>
      </c>
      <c r="AU537" s="224" t="s">
        <v>83</v>
      </c>
      <c r="AY537" s="223" t="s">
        <v>178</v>
      </c>
      <c r="BK537" s="225">
        <f>SUM(BK538:BK539)</f>
        <v>0</v>
      </c>
    </row>
    <row r="538" s="2" customFormat="1">
      <c r="A538" s="39"/>
      <c r="B538" s="40"/>
      <c r="C538" s="228" t="s">
        <v>830</v>
      </c>
      <c r="D538" s="228" t="s">
        <v>180</v>
      </c>
      <c r="E538" s="229" t="s">
        <v>501</v>
      </c>
      <c r="F538" s="230" t="s">
        <v>502</v>
      </c>
      <c r="G538" s="231" t="s">
        <v>253</v>
      </c>
      <c r="H538" s="232">
        <v>980.16800000000001</v>
      </c>
      <c r="I538" s="233"/>
      <c r="J538" s="234">
        <f>ROUND(I538*H538,2)</f>
        <v>0</v>
      </c>
      <c r="K538" s="230" t="s">
        <v>184</v>
      </c>
      <c r="L538" s="45"/>
      <c r="M538" s="235" t="s">
        <v>1</v>
      </c>
      <c r="N538" s="236" t="s">
        <v>41</v>
      </c>
      <c r="O538" s="92"/>
      <c r="P538" s="237">
        <f>O538*H538</f>
        <v>0</v>
      </c>
      <c r="Q538" s="237">
        <v>0</v>
      </c>
      <c r="R538" s="237">
        <f>Q538*H538</f>
        <v>0</v>
      </c>
      <c r="S538" s="237">
        <v>0</v>
      </c>
      <c r="T538" s="238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9" t="s">
        <v>185</v>
      </c>
      <c r="AT538" s="239" t="s">
        <v>180</v>
      </c>
      <c r="AU538" s="239" t="s">
        <v>85</v>
      </c>
      <c r="AY538" s="18" t="s">
        <v>178</v>
      </c>
      <c r="BE538" s="240">
        <f>IF(N538="základní",J538,0)</f>
        <v>0</v>
      </c>
      <c r="BF538" s="240">
        <f>IF(N538="snížená",J538,0)</f>
        <v>0</v>
      </c>
      <c r="BG538" s="240">
        <f>IF(N538="zákl. přenesená",J538,0)</f>
        <v>0</v>
      </c>
      <c r="BH538" s="240">
        <f>IF(N538="sníž. přenesená",J538,0)</f>
        <v>0</v>
      </c>
      <c r="BI538" s="240">
        <f>IF(N538="nulová",J538,0)</f>
        <v>0</v>
      </c>
      <c r="BJ538" s="18" t="s">
        <v>83</v>
      </c>
      <c r="BK538" s="240">
        <f>ROUND(I538*H538,2)</f>
        <v>0</v>
      </c>
      <c r="BL538" s="18" t="s">
        <v>185</v>
      </c>
      <c r="BM538" s="239" t="s">
        <v>1157</v>
      </c>
    </row>
    <row r="539" s="2" customFormat="1">
      <c r="A539" s="39"/>
      <c r="B539" s="40"/>
      <c r="C539" s="41"/>
      <c r="D539" s="241" t="s">
        <v>187</v>
      </c>
      <c r="E539" s="41"/>
      <c r="F539" s="242" t="s">
        <v>504</v>
      </c>
      <c r="G539" s="41"/>
      <c r="H539" s="41"/>
      <c r="I539" s="243"/>
      <c r="J539" s="41"/>
      <c r="K539" s="41"/>
      <c r="L539" s="45"/>
      <c r="M539" s="289"/>
      <c r="N539" s="290"/>
      <c r="O539" s="291"/>
      <c r="P539" s="291"/>
      <c r="Q539" s="291"/>
      <c r="R539" s="291"/>
      <c r="S539" s="291"/>
      <c r="T539" s="292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187</v>
      </c>
      <c r="AU539" s="18" t="s">
        <v>85</v>
      </c>
    </row>
    <row r="540" s="2" customFormat="1" ht="6.96" customHeight="1">
      <c r="A540" s="39"/>
      <c r="B540" s="67"/>
      <c r="C540" s="68"/>
      <c r="D540" s="68"/>
      <c r="E540" s="68"/>
      <c r="F540" s="68"/>
      <c r="G540" s="68"/>
      <c r="H540" s="68"/>
      <c r="I540" s="68"/>
      <c r="J540" s="68"/>
      <c r="K540" s="68"/>
      <c r="L540" s="45"/>
      <c r="M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</row>
  </sheetData>
  <sheetProtection sheet="1" autoFilter="0" formatColumns="0" formatRows="0" objects="1" scenarios="1" spinCount="100000" saltValue="9jA5U7Vi3tgHEQ+fmXgIyYelmFUHx8vgAZQW533DYd+hLd3vPYIwNs4fWYLwnj5Fbt5VyMsGUWwEJjlGewT8YA==" hashValue="aulqYnKFeAw5N0Pb2+C/h8mODkni6K36a6rwFSmmK/7DxkziOSsF6nB23XjxsZ+xfq+QEQxXKBKNz55PgTwjPQ==" algorithmName="SHA-512" password="CC35"/>
  <autoFilter ref="C127:K5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144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4.4" customHeight="1">
      <c r="B7" s="21"/>
      <c r="E7" s="153" t="str">
        <f>'Rekapitulace stavby'!K6</f>
        <v>Realizace SZ Budišovsko</v>
      </c>
      <c r="F7" s="152"/>
      <c r="G7" s="152"/>
      <c r="H7" s="152"/>
      <c r="L7" s="21"/>
    </row>
    <row r="8" s="1" customFormat="1" ht="12" customHeight="1">
      <c r="B8" s="21"/>
      <c r="D8" s="152" t="s">
        <v>145</v>
      </c>
      <c r="L8" s="21"/>
    </row>
    <row r="9" s="2" customFormat="1" ht="14.4" customHeight="1">
      <c r="A9" s="39"/>
      <c r="B9" s="45"/>
      <c r="C9" s="39"/>
      <c r="D9" s="39"/>
      <c r="E9" s="153" t="s">
        <v>146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5.6" customHeight="1">
      <c r="A11" s="39"/>
      <c r="B11" s="45"/>
      <c r="C11" s="39"/>
      <c r="D11" s="39"/>
      <c r="E11" s="154" t="s">
        <v>1158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1. 4. 2021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34</v>
      </c>
      <c r="E25" s="39"/>
      <c r="F25" s="39"/>
      <c r="G25" s="39"/>
      <c r="H25" s="39"/>
      <c r="I25" s="152" t="s">
        <v>25</v>
      </c>
      <c r="J25" s="142" t="s">
        <v>31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32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.4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ROUND((SUM(BE126:BE261)),  2)</f>
        <v>0</v>
      </c>
      <c r="G35" s="39"/>
      <c r="H35" s="39"/>
      <c r="I35" s="166">
        <v>0.20999999999999999</v>
      </c>
      <c r="J35" s="165">
        <f>ROUND(((SUM(BE126:BE261))*I35),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ROUND((SUM(BF126:BF261)),  2)</f>
        <v>0</v>
      </c>
      <c r="G36" s="39"/>
      <c r="H36" s="39"/>
      <c r="I36" s="166">
        <v>0.14999999999999999</v>
      </c>
      <c r="J36" s="165">
        <f>ROUND(((SUM(BF126:BF261))*I36),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ROUND((SUM(BG126:BG261)),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ROUND((SUM(BH126:BH261)),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ROUND((SUM(BI126:BI261)),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85" t="str">
        <f>E7</f>
        <v>Realizace SZ Budišovsko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85" t="s">
        <v>146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6" customHeight="1">
      <c r="A89" s="39"/>
      <c r="B89" s="40"/>
      <c r="C89" s="41"/>
      <c r="D89" s="41"/>
      <c r="E89" s="77" t="str">
        <f>E11</f>
        <v>SO 802 - Doprovodná zeleň cesty HPC2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Budišov n./B., Podlesí n./O., Staré Oldřůvky</v>
      </c>
      <c r="G91" s="41"/>
      <c r="H91" s="41"/>
      <c r="I91" s="33" t="s">
        <v>22</v>
      </c>
      <c r="J91" s="80" t="str">
        <f>IF(J14="","",J14)</f>
        <v>1. 4. 2021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55.2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AGPOL s.r.o., Jungmannova 153/12, 77900 Olomouc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55.2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>AGPOL s.r.o., Jungmannova 153/12, 77900 Olomouc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150</v>
      </c>
      <c r="D96" s="187"/>
      <c r="E96" s="187"/>
      <c r="F96" s="187"/>
      <c r="G96" s="187"/>
      <c r="H96" s="187"/>
      <c r="I96" s="187"/>
      <c r="J96" s="188" t="s">
        <v>151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152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153</v>
      </c>
    </row>
    <row r="99" s="9" customFormat="1" ht="24.96" customHeight="1">
      <c r="A99" s="9"/>
      <c r="B99" s="190"/>
      <c r="C99" s="191"/>
      <c r="D99" s="192" t="s">
        <v>154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155</v>
      </c>
      <c r="E100" s="198"/>
      <c r="F100" s="198"/>
      <c r="G100" s="198"/>
      <c r="H100" s="198"/>
      <c r="I100" s="198"/>
      <c r="J100" s="199">
        <f>J128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1159</v>
      </c>
      <c r="E101" s="198"/>
      <c r="F101" s="198"/>
      <c r="G101" s="198"/>
      <c r="H101" s="198"/>
      <c r="I101" s="198"/>
      <c r="J101" s="199">
        <f>J243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6"/>
      <c r="C102" s="134"/>
      <c r="D102" s="197" t="s">
        <v>1160</v>
      </c>
      <c r="E102" s="198"/>
      <c r="F102" s="198"/>
      <c r="G102" s="198"/>
      <c r="H102" s="198"/>
      <c r="I102" s="198"/>
      <c r="J102" s="199">
        <f>J244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1161</v>
      </c>
      <c r="E103" s="193"/>
      <c r="F103" s="193"/>
      <c r="G103" s="193"/>
      <c r="H103" s="193"/>
      <c r="I103" s="193"/>
      <c r="J103" s="194">
        <f>J247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1162</v>
      </c>
      <c r="E104" s="198"/>
      <c r="F104" s="198"/>
      <c r="G104" s="198"/>
      <c r="H104" s="198"/>
      <c r="I104" s="198"/>
      <c r="J104" s="199">
        <f>J248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163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4.4" customHeight="1">
      <c r="A114" s="39"/>
      <c r="B114" s="40"/>
      <c r="C114" s="41"/>
      <c r="D114" s="41"/>
      <c r="E114" s="185" t="str">
        <f>E7</f>
        <v>Realizace SZ Budišovsko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145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4.4" customHeight="1">
      <c r="A116" s="39"/>
      <c r="B116" s="40"/>
      <c r="C116" s="41"/>
      <c r="D116" s="41"/>
      <c r="E116" s="185" t="s">
        <v>146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147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6" customHeight="1">
      <c r="A118" s="39"/>
      <c r="B118" s="40"/>
      <c r="C118" s="41"/>
      <c r="D118" s="41"/>
      <c r="E118" s="77" t="str">
        <f>E11</f>
        <v>SO 802 - Doprovodná zeleň cesty HPC2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Budišov n./B., Podlesí n./O., Staré Oldřůvky</v>
      </c>
      <c r="G120" s="41"/>
      <c r="H120" s="41"/>
      <c r="I120" s="33" t="s">
        <v>22</v>
      </c>
      <c r="J120" s="80" t="str">
        <f>IF(J14="","",J14)</f>
        <v>1. 4. 2021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55.2" customHeight="1">
      <c r="A122" s="39"/>
      <c r="B122" s="40"/>
      <c r="C122" s="33" t="s">
        <v>24</v>
      </c>
      <c r="D122" s="41"/>
      <c r="E122" s="41"/>
      <c r="F122" s="28" t="str">
        <f>E17</f>
        <v xml:space="preserve"> </v>
      </c>
      <c r="G122" s="41"/>
      <c r="H122" s="41"/>
      <c r="I122" s="33" t="s">
        <v>30</v>
      </c>
      <c r="J122" s="37" t="str">
        <f>E23</f>
        <v>AGPOL s.r.o., Jungmannova 153/12, 77900 Olomouc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55.2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34</v>
      </c>
      <c r="J123" s="37" t="str">
        <f>E26</f>
        <v>AGPOL s.r.o., Jungmannova 153/12, 77900 Olomouc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164</v>
      </c>
      <c r="D125" s="204" t="s">
        <v>61</v>
      </c>
      <c r="E125" s="204" t="s">
        <v>57</v>
      </c>
      <c r="F125" s="204" t="s">
        <v>58</v>
      </c>
      <c r="G125" s="204" t="s">
        <v>165</v>
      </c>
      <c r="H125" s="204" t="s">
        <v>166</v>
      </c>
      <c r="I125" s="204" t="s">
        <v>167</v>
      </c>
      <c r="J125" s="204" t="s">
        <v>151</v>
      </c>
      <c r="K125" s="205" t="s">
        <v>168</v>
      </c>
      <c r="L125" s="206"/>
      <c r="M125" s="101" t="s">
        <v>1</v>
      </c>
      <c r="N125" s="102" t="s">
        <v>40</v>
      </c>
      <c r="O125" s="102" t="s">
        <v>169</v>
      </c>
      <c r="P125" s="102" t="s">
        <v>170</v>
      </c>
      <c r="Q125" s="102" t="s">
        <v>171</v>
      </c>
      <c r="R125" s="102" t="s">
        <v>172</v>
      </c>
      <c r="S125" s="102" t="s">
        <v>173</v>
      </c>
      <c r="T125" s="103" t="s">
        <v>174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175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P127+P247</f>
        <v>0</v>
      </c>
      <c r="Q126" s="105"/>
      <c r="R126" s="209">
        <f>R127+R247</f>
        <v>10.560514199999998</v>
      </c>
      <c r="S126" s="105"/>
      <c r="T126" s="210">
        <f>T127+T247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153</v>
      </c>
      <c r="BK126" s="211">
        <f>BK127+BK247</f>
        <v>0</v>
      </c>
    </row>
    <row r="127" s="12" customFormat="1" ht="25.92" customHeight="1">
      <c r="A127" s="12"/>
      <c r="B127" s="212"/>
      <c r="C127" s="213"/>
      <c r="D127" s="214" t="s">
        <v>75</v>
      </c>
      <c r="E127" s="215" t="s">
        <v>176</v>
      </c>
      <c r="F127" s="215" t="s">
        <v>177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P128+P243</f>
        <v>0</v>
      </c>
      <c r="Q127" s="220"/>
      <c r="R127" s="221">
        <f>R128+R243</f>
        <v>9.5117141999999983</v>
      </c>
      <c r="S127" s="220"/>
      <c r="T127" s="222">
        <f>T128+T243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83</v>
      </c>
      <c r="AT127" s="224" t="s">
        <v>75</v>
      </c>
      <c r="AU127" s="224" t="s">
        <v>76</v>
      </c>
      <c r="AY127" s="223" t="s">
        <v>178</v>
      </c>
      <c r="BK127" s="225">
        <f>BK128+BK243</f>
        <v>0</v>
      </c>
    </row>
    <row r="128" s="12" customFormat="1" ht="22.8" customHeight="1">
      <c r="A128" s="12"/>
      <c r="B128" s="212"/>
      <c r="C128" s="213"/>
      <c r="D128" s="214" t="s">
        <v>75</v>
      </c>
      <c r="E128" s="226" t="s">
        <v>83</v>
      </c>
      <c r="F128" s="226" t="s">
        <v>179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SUM(P129:P242)</f>
        <v>0</v>
      </c>
      <c r="Q128" s="220"/>
      <c r="R128" s="221">
        <f>SUM(R129:R242)</f>
        <v>9.5117141999999983</v>
      </c>
      <c r="S128" s="220"/>
      <c r="T128" s="222">
        <f>SUM(T129:T242)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83</v>
      </c>
      <c r="AT128" s="224" t="s">
        <v>75</v>
      </c>
      <c r="AU128" s="224" t="s">
        <v>83</v>
      </c>
      <c r="AY128" s="223" t="s">
        <v>178</v>
      </c>
      <c r="BK128" s="225">
        <f>SUM(BK129:BK242)</f>
        <v>0</v>
      </c>
    </row>
    <row r="129" s="2" customFormat="1">
      <c r="A129" s="39"/>
      <c r="B129" s="40"/>
      <c r="C129" s="228" t="s">
        <v>83</v>
      </c>
      <c r="D129" s="228" t="s">
        <v>180</v>
      </c>
      <c r="E129" s="229" t="s">
        <v>1163</v>
      </c>
      <c r="F129" s="230" t="s">
        <v>1164</v>
      </c>
      <c r="G129" s="231" t="s">
        <v>438</v>
      </c>
      <c r="H129" s="232">
        <v>174</v>
      </c>
      <c r="I129" s="233"/>
      <c r="J129" s="234">
        <f>ROUND(I129*H129,2)</f>
        <v>0</v>
      </c>
      <c r="K129" s="230" t="s">
        <v>184</v>
      </c>
      <c r="L129" s="45"/>
      <c r="M129" s="235" t="s">
        <v>1</v>
      </c>
      <c r="N129" s="236" t="s">
        <v>41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185</v>
      </c>
      <c r="AT129" s="239" t="s">
        <v>180</v>
      </c>
      <c r="AU129" s="239" t="s">
        <v>85</v>
      </c>
      <c r="AY129" s="18" t="s">
        <v>178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83</v>
      </c>
      <c r="BK129" s="240">
        <f>ROUND(I129*H129,2)</f>
        <v>0</v>
      </c>
      <c r="BL129" s="18" t="s">
        <v>185</v>
      </c>
      <c r="BM129" s="239" t="s">
        <v>1165</v>
      </c>
    </row>
    <row r="130" s="2" customFormat="1">
      <c r="A130" s="39"/>
      <c r="B130" s="40"/>
      <c r="C130" s="41"/>
      <c r="D130" s="241" t="s">
        <v>187</v>
      </c>
      <c r="E130" s="41"/>
      <c r="F130" s="242" t="s">
        <v>1166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187</v>
      </c>
      <c r="AU130" s="18" t="s">
        <v>85</v>
      </c>
    </row>
    <row r="131" s="13" customFormat="1">
      <c r="A131" s="13"/>
      <c r="B131" s="246"/>
      <c r="C131" s="247"/>
      <c r="D131" s="241" t="s">
        <v>189</v>
      </c>
      <c r="E131" s="248" t="s">
        <v>1</v>
      </c>
      <c r="F131" s="249" t="s">
        <v>1167</v>
      </c>
      <c r="G131" s="247"/>
      <c r="H131" s="248" t="s">
        <v>1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5" t="s">
        <v>189</v>
      </c>
      <c r="AU131" s="255" t="s">
        <v>85</v>
      </c>
      <c r="AV131" s="13" t="s">
        <v>83</v>
      </c>
      <c r="AW131" s="13" t="s">
        <v>33</v>
      </c>
      <c r="AX131" s="13" t="s">
        <v>76</v>
      </c>
      <c r="AY131" s="255" t="s">
        <v>178</v>
      </c>
    </row>
    <row r="132" s="13" customFormat="1">
      <c r="A132" s="13"/>
      <c r="B132" s="246"/>
      <c r="C132" s="247"/>
      <c r="D132" s="241" t="s">
        <v>189</v>
      </c>
      <c r="E132" s="248" t="s">
        <v>1</v>
      </c>
      <c r="F132" s="249" t="s">
        <v>1168</v>
      </c>
      <c r="G132" s="247"/>
      <c r="H132" s="248" t="s">
        <v>1</v>
      </c>
      <c r="I132" s="250"/>
      <c r="J132" s="247"/>
      <c r="K132" s="247"/>
      <c r="L132" s="251"/>
      <c r="M132" s="252"/>
      <c r="N132" s="253"/>
      <c r="O132" s="253"/>
      <c r="P132" s="253"/>
      <c r="Q132" s="253"/>
      <c r="R132" s="253"/>
      <c r="S132" s="253"/>
      <c r="T132" s="25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5" t="s">
        <v>189</v>
      </c>
      <c r="AU132" s="255" t="s">
        <v>85</v>
      </c>
      <c r="AV132" s="13" t="s">
        <v>83</v>
      </c>
      <c r="AW132" s="13" t="s">
        <v>33</v>
      </c>
      <c r="AX132" s="13" t="s">
        <v>76</v>
      </c>
      <c r="AY132" s="255" t="s">
        <v>178</v>
      </c>
    </row>
    <row r="133" s="14" customFormat="1">
      <c r="A133" s="14"/>
      <c r="B133" s="256"/>
      <c r="C133" s="257"/>
      <c r="D133" s="241" t="s">
        <v>189</v>
      </c>
      <c r="E133" s="258" t="s">
        <v>1</v>
      </c>
      <c r="F133" s="259" t="s">
        <v>1169</v>
      </c>
      <c r="G133" s="257"/>
      <c r="H133" s="260">
        <v>174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6" t="s">
        <v>189</v>
      </c>
      <c r="AU133" s="266" t="s">
        <v>85</v>
      </c>
      <c r="AV133" s="14" t="s">
        <v>85</v>
      </c>
      <c r="AW133" s="14" t="s">
        <v>33</v>
      </c>
      <c r="AX133" s="14" t="s">
        <v>76</v>
      </c>
      <c r="AY133" s="266" t="s">
        <v>178</v>
      </c>
    </row>
    <row r="134" s="15" customFormat="1">
      <c r="A134" s="15"/>
      <c r="B134" s="267"/>
      <c r="C134" s="268"/>
      <c r="D134" s="241" t="s">
        <v>189</v>
      </c>
      <c r="E134" s="269" t="s">
        <v>1</v>
      </c>
      <c r="F134" s="270" t="s">
        <v>193</v>
      </c>
      <c r="G134" s="268"/>
      <c r="H134" s="271">
        <v>174</v>
      </c>
      <c r="I134" s="272"/>
      <c r="J134" s="268"/>
      <c r="K134" s="268"/>
      <c r="L134" s="273"/>
      <c r="M134" s="274"/>
      <c r="N134" s="275"/>
      <c r="O134" s="275"/>
      <c r="P134" s="275"/>
      <c r="Q134" s="275"/>
      <c r="R134" s="275"/>
      <c r="S134" s="275"/>
      <c r="T134" s="27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7" t="s">
        <v>189</v>
      </c>
      <c r="AU134" s="277" t="s">
        <v>85</v>
      </c>
      <c r="AV134" s="15" t="s">
        <v>185</v>
      </c>
      <c r="AW134" s="15" t="s">
        <v>33</v>
      </c>
      <c r="AX134" s="15" t="s">
        <v>83</v>
      </c>
      <c r="AY134" s="277" t="s">
        <v>178</v>
      </c>
    </row>
    <row r="135" s="2" customFormat="1">
      <c r="A135" s="39"/>
      <c r="B135" s="40"/>
      <c r="C135" s="228" t="s">
        <v>85</v>
      </c>
      <c r="D135" s="228" t="s">
        <v>180</v>
      </c>
      <c r="E135" s="229" t="s">
        <v>1170</v>
      </c>
      <c r="F135" s="230" t="s">
        <v>1171</v>
      </c>
      <c r="G135" s="231" t="s">
        <v>438</v>
      </c>
      <c r="H135" s="232">
        <v>174</v>
      </c>
      <c r="I135" s="233"/>
      <c r="J135" s="234">
        <f>ROUND(I135*H135,2)</f>
        <v>0</v>
      </c>
      <c r="K135" s="230" t="s">
        <v>184</v>
      </c>
      <c r="L135" s="45"/>
      <c r="M135" s="235" t="s">
        <v>1</v>
      </c>
      <c r="N135" s="236" t="s">
        <v>41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185</v>
      </c>
      <c r="AT135" s="239" t="s">
        <v>180</v>
      </c>
      <c r="AU135" s="239" t="s">
        <v>85</v>
      </c>
      <c r="AY135" s="18" t="s">
        <v>178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83</v>
      </c>
      <c r="BK135" s="240">
        <f>ROUND(I135*H135,2)</f>
        <v>0</v>
      </c>
      <c r="BL135" s="18" t="s">
        <v>185</v>
      </c>
      <c r="BM135" s="239" t="s">
        <v>1172</v>
      </c>
    </row>
    <row r="136" s="2" customFormat="1">
      <c r="A136" s="39"/>
      <c r="B136" s="40"/>
      <c r="C136" s="41"/>
      <c r="D136" s="241" t="s">
        <v>187</v>
      </c>
      <c r="E136" s="41"/>
      <c r="F136" s="242" t="s">
        <v>1173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187</v>
      </c>
      <c r="AU136" s="18" t="s">
        <v>85</v>
      </c>
    </row>
    <row r="137" s="13" customFormat="1">
      <c r="A137" s="13"/>
      <c r="B137" s="246"/>
      <c r="C137" s="247"/>
      <c r="D137" s="241" t="s">
        <v>189</v>
      </c>
      <c r="E137" s="248" t="s">
        <v>1</v>
      </c>
      <c r="F137" s="249" t="s">
        <v>1167</v>
      </c>
      <c r="G137" s="247"/>
      <c r="H137" s="248" t="s">
        <v>1</v>
      </c>
      <c r="I137" s="250"/>
      <c r="J137" s="247"/>
      <c r="K137" s="247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189</v>
      </c>
      <c r="AU137" s="255" t="s">
        <v>85</v>
      </c>
      <c r="AV137" s="13" t="s">
        <v>83</v>
      </c>
      <c r="AW137" s="13" t="s">
        <v>33</v>
      </c>
      <c r="AX137" s="13" t="s">
        <v>76</v>
      </c>
      <c r="AY137" s="255" t="s">
        <v>178</v>
      </c>
    </row>
    <row r="138" s="14" customFormat="1">
      <c r="A138" s="14"/>
      <c r="B138" s="256"/>
      <c r="C138" s="257"/>
      <c r="D138" s="241" t="s">
        <v>189</v>
      </c>
      <c r="E138" s="258" t="s">
        <v>1</v>
      </c>
      <c r="F138" s="259" t="s">
        <v>1169</v>
      </c>
      <c r="G138" s="257"/>
      <c r="H138" s="260">
        <v>174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6" t="s">
        <v>189</v>
      </c>
      <c r="AU138" s="266" t="s">
        <v>85</v>
      </c>
      <c r="AV138" s="14" t="s">
        <v>85</v>
      </c>
      <c r="AW138" s="14" t="s">
        <v>33</v>
      </c>
      <c r="AX138" s="14" t="s">
        <v>76</v>
      </c>
      <c r="AY138" s="266" t="s">
        <v>178</v>
      </c>
    </row>
    <row r="139" s="15" customFormat="1">
      <c r="A139" s="15"/>
      <c r="B139" s="267"/>
      <c r="C139" s="268"/>
      <c r="D139" s="241" t="s">
        <v>189</v>
      </c>
      <c r="E139" s="269" t="s">
        <v>1</v>
      </c>
      <c r="F139" s="270" t="s">
        <v>193</v>
      </c>
      <c r="G139" s="268"/>
      <c r="H139" s="271">
        <v>174</v>
      </c>
      <c r="I139" s="272"/>
      <c r="J139" s="268"/>
      <c r="K139" s="268"/>
      <c r="L139" s="273"/>
      <c r="M139" s="274"/>
      <c r="N139" s="275"/>
      <c r="O139" s="275"/>
      <c r="P139" s="275"/>
      <c r="Q139" s="275"/>
      <c r="R139" s="275"/>
      <c r="S139" s="275"/>
      <c r="T139" s="27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7" t="s">
        <v>189</v>
      </c>
      <c r="AU139" s="277" t="s">
        <v>85</v>
      </c>
      <c r="AV139" s="15" t="s">
        <v>185</v>
      </c>
      <c r="AW139" s="15" t="s">
        <v>33</v>
      </c>
      <c r="AX139" s="15" t="s">
        <v>83</v>
      </c>
      <c r="AY139" s="277" t="s">
        <v>178</v>
      </c>
    </row>
    <row r="140" s="2" customFormat="1" ht="19.8" customHeight="1">
      <c r="A140" s="39"/>
      <c r="B140" s="40"/>
      <c r="C140" s="278" t="s">
        <v>100</v>
      </c>
      <c r="D140" s="278" t="s">
        <v>386</v>
      </c>
      <c r="E140" s="279" t="s">
        <v>1174</v>
      </c>
      <c r="F140" s="280" t="s">
        <v>1175</v>
      </c>
      <c r="G140" s="281" t="s">
        <v>438</v>
      </c>
      <c r="H140" s="282">
        <v>43</v>
      </c>
      <c r="I140" s="283"/>
      <c r="J140" s="284">
        <f>ROUND(I140*H140,2)</f>
        <v>0</v>
      </c>
      <c r="K140" s="280" t="s">
        <v>1</v>
      </c>
      <c r="L140" s="285"/>
      <c r="M140" s="286" t="s">
        <v>1</v>
      </c>
      <c r="N140" s="287" t="s">
        <v>41</v>
      </c>
      <c r="O140" s="92"/>
      <c r="P140" s="237">
        <f>O140*H140</f>
        <v>0</v>
      </c>
      <c r="Q140" s="237">
        <v>0.01</v>
      </c>
      <c r="R140" s="237">
        <f>Q140*H140</f>
        <v>0.42999999999999999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244</v>
      </c>
      <c r="AT140" s="239" t="s">
        <v>386</v>
      </c>
      <c r="AU140" s="239" t="s">
        <v>85</v>
      </c>
      <c r="AY140" s="18" t="s">
        <v>178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83</v>
      </c>
      <c r="BK140" s="240">
        <f>ROUND(I140*H140,2)</f>
        <v>0</v>
      </c>
      <c r="BL140" s="18" t="s">
        <v>185</v>
      </c>
      <c r="BM140" s="239" t="s">
        <v>1176</v>
      </c>
    </row>
    <row r="141" s="2" customFormat="1">
      <c r="A141" s="39"/>
      <c r="B141" s="40"/>
      <c r="C141" s="41"/>
      <c r="D141" s="241" t="s">
        <v>187</v>
      </c>
      <c r="E141" s="41"/>
      <c r="F141" s="242" t="s">
        <v>1175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187</v>
      </c>
      <c r="AU141" s="18" t="s">
        <v>85</v>
      </c>
    </row>
    <row r="142" s="13" customFormat="1">
      <c r="A142" s="13"/>
      <c r="B142" s="246"/>
      <c r="C142" s="247"/>
      <c r="D142" s="241" t="s">
        <v>189</v>
      </c>
      <c r="E142" s="248" t="s">
        <v>1</v>
      </c>
      <c r="F142" s="249" t="s">
        <v>1177</v>
      </c>
      <c r="G142" s="247"/>
      <c r="H142" s="248" t="s">
        <v>1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189</v>
      </c>
      <c r="AU142" s="255" t="s">
        <v>85</v>
      </c>
      <c r="AV142" s="13" t="s">
        <v>83</v>
      </c>
      <c r="AW142" s="13" t="s">
        <v>33</v>
      </c>
      <c r="AX142" s="13" t="s">
        <v>76</v>
      </c>
      <c r="AY142" s="255" t="s">
        <v>178</v>
      </c>
    </row>
    <row r="143" s="14" customFormat="1">
      <c r="A143" s="14"/>
      <c r="B143" s="256"/>
      <c r="C143" s="257"/>
      <c r="D143" s="241" t="s">
        <v>189</v>
      </c>
      <c r="E143" s="258" t="s">
        <v>1</v>
      </c>
      <c r="F143" s="259" t="s">
        <v>500</v>
      </c>
      <c r="G143" s="257"/>
      <c r="H143" s="260">
        <v>43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189</v>
      </c>
      <c r="AU143" s="266" t="s">
        <v>85</v>
      </c>
      <c r="AV143" s="14" t="s">
        <v>85</v>
      </c>
      <c r="AW143" s="14" t="s">
        <v>33</v>
      </c>
      <c r="AX143" s="14" t="s">
        <v>76</v>
      </c>
      <c r="AY143" s="266" t="s">
        <v>178</v>
      </c>
    </row>
    <row r="144" s="15" customFormat="1">
      <c r="A144" s="15"/>
      <c r="B144" s="267"/>
      <c r="C144" s="268"/>
      <c r="D144" s="241" t="s">
        <v>189</v>
      </c>
      <c r="E144" s="269" t="s">
        <v>1</v>
      </c>
      <c r="F144" s="270" t="s">
        <v>193</v>
      </c>
      <c r="G144" s="268"/>
      <c r="H144" s="271">
        <v>43</v>
      </c>
      <c r="I144" s="272"/>
      <c r="J144" s="268"/>
      <c r="K144" s="268"/>
      <c r="L144" s="273"/>
      <c r="M144" s="274"/>
      <c r="N144" s="275"/>
      <c r="O144" s="275"/>
      <c r="P144" s="275"/>
      <c r="Q144" s="275"/>
      <c r="R144" s="275"/>
      <c r="S144" s="275"/>
      <c r="T144" s="27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7" t="s">
        <v>189</v>
      </c>
      <c r="AU144" s="277" t="s">
        <v>85</v>
      </c>
      <c r="AV144" s="15" t="s">
        <v>185</v>
      </c>
      <c r="AW144" s="15" t="s">
        <v>33</v>
      </c>
      <c r="AX144" s="15" t="s">
        <v>83</v>
      </c>
      <c r="AY144" s="277" t="s">
        <v>178</v>
      </c>
    </row>
    <row r="145" s="2" customFormat="1" ht="19.8" customHeight="1">
      <c r="A145" s="39"/>
      <c r="B145" s="40"/>
      <c r="C145" s="278" t="s">
        <v>185</v>
      </c>
      <c r="D145" s="278" t="s">
        <v>386</v>
      </c>
      <c r="E145" s="279" t="s">
        <v>1178</v>
      </c>
      <c r="F145" s="280" t="s">
        <v>1179</v>
      </c>
      <c r="G145" s="281" t="s">
        <v>438</v>
      </c>
      <c r="H145" s="282">
        <v>44</v>
      </c>
      <c r="I145" s="283"/>
      <c r="J145" s="284">
        <f>ROUND(I145*H145,2)</f>
        <v>0</v>
      </c>
      <c r="K145" s="280" t="s">
        <v>1</v>
      </c>
      <c r="L145" s="285"/>
      <c r="M145" s="286" t="s">
        <v>1</v>
      </c>
      <c r="N145" s="287" t="s">
        <v>41</v>
      </c>
      <c r="O145" s="92"/>
      <c r="P145" s="237">
        <f>O145*H145</f>
        <v>0</v>
      </c>
      <c r="Q145" s="237">
        <v>0.01</v>
      </c>
      <c r="R145" s="237">
        <f>Q145*H145</f>
        <v>0.44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244</v>
      </c>
      <c r="AT145" s="239" t="s">
        <v>386</v>
      </c>
      <c r="AU145" s="239" t="s">
        <v>85</v>
      </c>
      <c r="AY145" s="18" t="s">
        <v>178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83</v>
      </c>
      <c r="BK145" s="240">
        <f>ROUND(I145*H145,2)</f>
        <v>0</v>
      </c>
      <c r="BL145" s="18" t="s">
        <v>185</v>
      </c>
      <c r="BM145" s="239" t="s">
        <v>1180</v>
      </c>
    </row>
    <row r="146" s="2" customFormat="1">
      <c r="A146" s="39"/>
      <c r="B146" s="40"/>
      <c r="C146" s="41"/>
      <c r="D146" s="241" t="s">
        <v>187</v>
      </c>
      <c r="E146" s="41"/>
      <c r="F146" s="242" t="s">
        <v>1179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187</v>
      </c>
      <c r="AU146" s="18" t="s">
        <v>85</v>
      </c>
    </row>
    <row r="147" s="13" customFormat="1">
      <c r="A147" s="13"/>
      <c r="B147" s="246"/>
      <c r="C147" s="247"/>
      <c r="D147" s="241" t="s">
        <v>189</v>
      </c>
      <c r="E147" s="248" t="s">
        <v>1</v>
      </c>
      <c r="F147" s="249" t="s">
        <v>1177</v>
      </c>
      <c r="G147" s="247"/>
      <c r="H147" s="248" t="s">
        <v>1</v>
      </c>
      <c r="I147" s="250"/>
      <c r="J147" s="247"/>
      <c r="K147" s="247"/>
      <c r="L147" s="251"/>
      <c r="M147" s="252"/>
      <c r="N147" s="253"/>
      <c r="O147" s="253"/>
      <c r="P147" s="253"/>
      <c r="Q147" s="253"/>
      <c r="R147" s="253"/>
      <c r="S147" s="253"/>
      <c r="T147" s="25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5" t="s">
        <v>189</v>
      </c>
      <c r="AU147" s="255" t="s">
        <v>85</v>
      </c>
      <c r="AV147" s="13" t="s">
        <v>83</v>
      </c>
      <c r="AW147" s="13" t="s">
        <v>33</v>
      </c>
      <c r="AX147" s="13" t="s">
        <v>76</v>
      </c>
      <c r="AY147" s="255" t="s">
        <v>178</v>
      </c>
    </row>
    <row r="148" s="14" customFormat="1">
      <c r="A148" s="14"/>
      <c r="B148" s="256"/>
      <c r="C148" s="257"/>
      <c r="D148" s="241" t="s">
        <v>189</v>
      </c>
      <c r="E148" s="258" t="s">
        <v>1</v>
      </c>
      <c r="F148" s="259" t="s">
        <v>745</v>
      </c>
      <c r="G148" s="257"/>
      <c r="H148" s="260">
        <v>44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189</v>
      </c>
      <c r="AU148" s="266" t="s">
        <v>85</v>
      </c>
      <c r="AV148" s="14" t="s">
        <v>85</v>
      </c>
      <c r="AW148" s="14" t="s">
        <v>33</v>
      </c>
      <c r="AX148" s="14" t="s">
        <v>76</v>
      </c>
      <c r="AY148" s="266" t="s">
        <v>178</v>
      </c>
    </row>
    <row r="149" s="15" customFormat="1">
      <c r="A149" s="15"/>
      <c r="B149" s="267"/>
      <c r="C149" s="268"/>
      <c r="D149" s="241" t="s">
        <v>189</v>
      </c>
      <c r="E149" s="269" t="s">
        <v>1</v>
      </c>
      <c r="F149" s="270" t="s">
        <v>193</v>
      </c>
      <c r="G149" s="268"/>
      <c r="H149" s="271">
        <v>44</v>
      </c>
      <c r="I149" s="272"/>
      <c r="J149" s="268"/>
      <c r="K149" s="268"/>
      <c r="L149" s="273"/>
      <c r="M149" s="274"/>
      <c r="N149" s="275"/>
      <c r="O149" s="275"/>
      <c r="P149" s="275"/>
      <c r="Q149" s="275"/>
      <c r="R149" s="275"/>
      <c r="S149" s="275"/>
      <c r="T149" s="27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7" t="s">
        <v>189</v>
      </c>
      <c r="AU149" s="277" t="s">
        <v>85</v>
      </c>
      <c r="AV149" s="15" t="s">
        <v>185</v>
      </c>
      <c r="AW149" s="15" t="s">
        <v>33</v>
      </c>
      <c r="AX149" s="15" t="s">
        <v>83</v>
      </c>
      <c r="AY149" s="277" t="s">
        <v>178</v>
      </c>
    </row>
    <row r="150" s="2" customFormat="1" ht="14.4" customHeight="1">
      <c r="A150" s="39"/>
      <c r="B150" s="40"/>
      <c r="C150" s="278" t="s">
        <v>220</v>
      </c>
      <c r="D150" s="278" t="s">
        <v>386</v>
      </c>
      <c r="E150" s="279" t="s">
        <v>1181</v>
      </c>
      <c r="F150" s="280" t="s">
        <v>1182</v>
      </c>
      <c r="G150" s="281" t="s">
        <v>438</v>
      </c>
      <c r="H150" s="282">
        <v>44</v>
      </c>
      <c r="I150" s="283"/>
      <c r="J150" s="284">
        <f>ROUND(I150*H150,2)</f>
        <v>0</v>
      </c>
      <c r="K150" s="280" t="s">
        <v>1</v>
      </c>
      <c r="L150" s="285"/>
      <c r="M150" s="286" t="s">
        <v>1</v>
      </c>
      <c r="N150" s="287" t="s">
        <v>41</v>
      </c>
      <c r="O150" s="92"/>
      <c r="P150" s="237">
        <f>O150*H150</f>
        <v>0</v>
      </c>
      <c r="Q150" s="237">
        <v>0.001</v>
      </c>
      <c r="R150" s="237">
        <f>Q150*H150</f>
        <v>0.043999999999999997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244</v>
      </c>
      <c r="AT150" s="239" t="s">
        <v>386</v>
      </c>
      <c r="AU150" s="239" t="s">
        <v>85</v>
      </c>
      <c r="AY150" s="18" t="s">
        <v>178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83</v>
      </c>
      <c r="BK150" s="240">
        <f>ROUND(I150*H150,2)</f>
        <v>0</v>
      </c>
      <c r="BL150" s="18" t="s">
        <v>185</v>
      </c>
      <c r="BM150" s="239" t="s">
        <v>1183</v>
      </c>
    </row>
    <row r="151" s="2" customFormat="1">
      <c r="A151" s="39"/>
      <c r="B151" s="40"/>
      <c r="C151" s="41"/>
      <c r="D151" s="241" t="s">
        <v>187</v>
      </c>
      <c r="E151" s="41"/>
      <c r="F151" s="242" t="s">
        <v>1182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187</v>
      </c>
      <c r="AU151" s="18" t="s">
        <v>85</v>
      </c>
    </row>
    <row r="152" s="13" customFormat="1">
      <c r="A152" s="13"/>
      <c r="B152" s="246"/>
      <c r="C152" s="247"/>
      <c r="D152" s="241" t="s">
        <v>189</v>
      </c>
      <c r="E152" s="248" t="s">
        <v>1</v>
      </c>
      <c r="F152" s="249" t="s">
        <v>1184</v>
      </c>
      <c r="G152" s="247"/>
      <c r="H152" s="248" t="s">
        <v>1</v>
      </c>
      <c r="I152" s="250"/>
      <c r="J152" s="247"/>
      <c r="K152" s="247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189</v>
      </c>
      <c r="AU152" s="255" t="s">
        <v>85</v>
      </c>
      <c r="AV152" s="13" t="s">
        <v>83</v>
      </c>
      <c r="AW152" s="13" t="s">
        <v>33</v>
      </c>
      <c r="AX152" s="13" t="s">
        <v>76</v>
      </c>
      <c r="AY152" s="255" t="s">
        <v>178</v>
      </c>
    </row>
    <row r="153" s="14" customFormat="1">
      <c r="A153" s="14"/>
      <c r="B153" s="256"/>
      <c r="C153" s="257"/>
      <c r="D153" s="241" t="s">
        <v>189</v>
      </c>
      <c r="E153" s="258" t="s">
        <v>1</v>
      </c>
      <c r="F153" s="259" t="s">
        <v>745</v>
      </c>
      <c r="G153" s="257"/>
      <c r="H153" s="260">
        <v>44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189</v>
      </c>
      <c r="AU153" s="266" t="s">
        <v>85</v>
      </c>
      <c r="AV153" s="14" t="s">
        <v>85</v>
      </c>
      <c r="AW153" s="14" t="s">
        <v>33</v>
      </c>
      <c r="AX153" s="14" t="s">
        <v>76</v>
      </c>
      <c r="AY153" s="266" t="s">
        <v>178</v>
      </c>
    </row>
    <row r="154" s="15" customFormat="1">
      <c r="A154" s="15"/>
      <c r="B154" s="267"/>
      <c r="C154" s="268"/>
      <c r="D154" s="241" t="s">
        <v>189</v>
      </c>
      <c r="E154" s="269" t="s">
        <v>1</v>
      </c>
      <c r="F154" s="270" t="s">
        <v>193</v>
      </c>
      <c r="G154" s="268"/>
      <c r="H154" s="271">
        <v>44</v>
      </c>
      <c r="I154" s="272"/>
      <c r="J154" s="268"/>
      <c r="K154" s="268"/>
      <c r="L154" s="273"/>
      <c r="M154" s="274"/>
      <c r="N154" s="275"/>
      <c r="O154" s="275"/>
      <c r="P154" s="275"/>
      <c r="Q154" s="275"/>
      <c r="R154" s="275"/>
      <c r="S154" s="275"/>
      <c r="T154" s="27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7" t="s">
        <v>189</v>
      </c>
      <c r="AU154" s="277" t="s">
        <v>85</v>
      </c>
      <c r="AV154" s="15" t="s">
        <v>185</v>
      </c>
      <c r="AW154" s="15" t="s">
        <v>33</v>
      </c>
      <c r="AX154" s="15" t="s">
        <v>83</v>
      </c>
      <c r="AY154" s="277" t="s">
        <v>178</v>
      </c>
    </row>
    <row r="155" s="2" customFormat="1" ht="19.8" customHeight="1">
      <c r="A155" s="39"/>
      <c r="B155" s="40"/>
      <c r="C155" s="278" t="s">
        <v>229</v>
      </c>
      <c r="D155" s="278" t="s">
        <v>386</v>
      </c>
      <c r="E155" s="279" t="s">
        <v>1185</v>
      </c>
      <c r="F155" s="280" t="s">
        <v>1186</v>
      </c>
      <c r="G155" s="281" t="s">
        <v>438</v>
      </c>
      <c r="H155" s="282">
        <v>43</v>
      </c>
      <c r="I155" s="283"/>
      <c r="J155" s="284">
        <f>ROUND(I155*H155,2)</f>
        <v>0</v>
      </c>
      <c r="K155" s="280" t="s">
        <v>1</v>
      </c>
      <c r="L155" s="285"/>
      <c r="M155" s="286" t="s">
        <v>1</v>
      </c>
      <c r="N155" s="287" t="s">
        <v>41</v>
      </c>
      <c r="O155" s="92"/>
      <c r="P155" s="237">
        <f>O155*H155</f>
        <v>0</v>
      </c>
      <c r="Q155" s="237">
        <v>0.01</v>
      </c>
      <c r="R155" s="237">
        <f>Q155*H155</f>
        <v>0.42999999999999999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244</v>
      </c>
      <c r="AT155" s="239" t="s">
        <v>386</v>
      </c>
      <c r="AU155" s="239" t="s">
        <v>85</v>
      </c>
      <c r="AY155" s="18" t="s">
        <v>178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83</v>
      </c>
      <c r="BK155" s="240">
        <f>ROUND(I155*H155,2)</f>
        <v>0</v>
      </c>
      <c r="BL155" s="18" t="s">
        <v>185</v>
      </c>
      <c r="BM155" s="239" t="s">
        <v>1187</v>
      </c>
    </row>
    <row r="156" s="2" customFormat="1">
      <c r="A156" s="39"/>
      <c r="B156" s="40"/>
      <c r="C156" s="41"/>
      <c r="D156" s="241" t="s">
        <v>187</v>
      </c>
      <c r="E156" s="41"/>
      <c r="F156" s="242" t="s">
        <v>1186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187</v>
      </c>
      <c r="AU156" s="18" t="s">
        <v>85</v>
      </c>
    </row>
    <row r="157" s="13" customFormat="1">
      <c r="A157" s="13"/>
      <c r="B157" s="246"/>
      <c r="C157" s="247"/>
      <c r="D157" s="241" t="s">
        <v>189</v>
      </c>
      <c r="E157" s="248" t="s">
        <v>1</v>
      </c>
      <c r="F157" s="249" t="s">
        <v>1177</v>
      </c>
      <c r="G157" s="247"/>
      <c r="H157" s="248" t="s">
        <v>1</v>
      </c>
      <c r="I157" s="250"/>
      <c r="J157" s="247"/>
      <c r="K157" s="247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189</v>
      </c>
      <c r="AU157" s="255" t="s">
        <v>85</v>
      </c>
      <c r="AV157" s="13" t="s">
        <v>83</v>
      </c>
      <c r="AW157" s="13" t="s">
        <v>33</v>
      </c>
      <c r="AX157" s="13" t="s">
        <v>76</v>
      </c>
      <c r="AY157" s="255" t="s">
        <v>178</v>
      </c>
    </row>
    <row r="158" s="14" customFormat="1">
      <c r="A158" s="14"/>
      <c r="B158" s="256"/>
      <c r="C158" s="257"/>
      <c r="D158" s="241" t="s">
        <v>189</v>
      </c>
      <c r="E158" s="258" t="s">
        <v>1</v>
      </c>
      <c r="F158" s="259" t="s">
        <v>500</v>
      </c>
      <c r="G158" s="257"/>
      <c r="H158" s="260">
        <v>43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189</v>
      </c>
      <c r="AU158" s="266" t="s">
        <v>85</v>
      </c>
      <c r="AV158" s="14" t="s">
        <v>85</v>
      </c>
      <c r="AW158" s="14" t="s">
        <v>33</v>
      </c>
      <c r="AX158" s="14" t="s">
        <v>76</v>
      </c>
      <c r="AY158" s="266" t="s">
        <v>178</v>
      </c>
    </row>
    <row r="159" s="15" customFormat="1">
      <c r="A159" s="15"/>
      <c r="B159" s="267"/>
      <c r="C159" s="268"/>
      <c r="D159" s="241" t="s">
        <v>189</v>
      </c>
      <c r="E159" s="269" t="s">
        <v>1</v>
      </c>
      <c r="F159" s="270" t="s">
        <v>193</v>
      </c>
      <c r="G159" s="268"/>
      <c r="H159" s="271">
        <v>43</v>
      </c>
      <c r="I159" s="272"/>
      <c r="J159" s="268"/>
      <c r="K159" s="268"/>
      <c r="L159" s="273"/>
      <c r="M159" s="274"/>
      <c r="N159" s="275"/>
      <c r="O159" s="275"/>
      <c r="P159" s="275"/>
      <c r="Q159" s="275"/>
      <c r="R159" s="275"/>
      <c r="S159" s="275"/>
      <c r="T159" s="27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7" t="s">
        <v>189</v>
      </c>
      <c r="AU159" s="277" t="s">
        <v>85</v>
      </c>
      <c r="AV159" s="15" t="s">
        <v>185</v>
      </c>
      <c r="AW159" s="15" t="s">
        <v>33</v>
      </c>
      <c r="AX159" s="15" t="s">
        <v>83</v>
      </c>
      <c r="AY159" s="277" t="s">
        <v>178</v>
      </c>
    </row>
    <row r="160" s="2" customFormat="1" ht="19.8" customHeight="1">
      <c r="A160" s="39"/>
      <c r="B160" s="40"/>
      <c r="C160" s="228" t="s">
        <v>236</v>
      </c>
      <c r="D160" s="228" t="s">
        <v>180</v>
      </c>
      <c r="E160" s="229" t="s">
        <v>1188</v>
      </c>
      <c r="F160" s="230" t="s">
        <v>1189</v>
      </c>
      <c r="G160" s="231" t="s">
        <v>438</v>
      </c>
      <c r="H160" s="232">
        <v>174</v>
      </c>
      <c r="I160" s="233"/>
      <c r="J160" s="234">
        <f>ROUND(I160*H160,2)</f>
        <v>0</v>
      </c>
      <c r="K160" s="230" t="s">
        <v>184</v>
      </c>
      <c r="L160" s="45"/>
      <c r="M160" s="235" t="s">
        <v>1</v>
      </c>
      <c r="N160" s="236" t="s">
        <v>41</v>
      </c>
      <c r="O160" s="92"/>
      <c r="P160" s="237">
        <f>O160*H160</f>
        <v>0</v>
      </c>
      <c r="Q160" s="237">
        <v>6.0000000000000002E-05</v>
      </c>
      <c r="R160" s="237">
        <f>Q160*H160</f>
        <v>0.01044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185</v>
      </c>
      <c r="AT160" s="239" t="s">
        <v>180</v>
      </c>
      <c r="AU160" s="239" t="s">
        <v>85</v>
      </c>
      <c r="AY160" s="18" t="s">
        <v>178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83</v>
      </c>
      <c r="BK160" s="240">
        <f>ROUND(I160*H160,2)</f>
        <v>0</v>
      </c>
      <c r="BL160" s="18" t="s">
        <v>185</v>
      </c>
      <c r="BM160" s="239" t="s">
        <v>1190</v>
      </c>
    </row>
    <row r="161" s="2" customFormat="1">
      <c r="A161" s="39"/>
      <c r="B161" s="40"/>
      <c r="C161" s="41"/>
      <c r="D161" s="241" t="s">
        <v>187</v>
      </c>
      <c r="E161" s="41"/>
      <c r="F161" s="242" t="s">
        <v>1191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187</v>
      </c>
      <c r="AU161" s="18" t="s">
        <v>85</v>
      </c>
    </row>
    <row r="162" s="13" customFormat="1">
      <c r="A162" s="13"/>
      <c r="B162" s="246"/>
      <c r="C162" s="247"/>
      <c r="D162" s="241" t="s">
        <v>189</v>
      </c>
      <c r="E162" s="248" t="s">
        <v>1</v>
      </c>
      <c r="F162" s="249" t="s">
        <v>1167</v>
      </c>
      <c r="G162" s="247"/>
      <c r="H162" s="248" t="s">
        <v>1</v>
      </c>
      <c r="I162" s="250"/>
      <c r="J162" s="247"/>
      <c r="K162" s="247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189</v>
      </c>
      <c r="AU162" s="255" t="s">
        <v>85</v>
      </c>
      <c r="AV162" s="13" t="s">
        <v>83</v>
      </c>
      <c r="AW162" s="13" t="s">
        <v>33</v>
      </c>
      <c r="AX162" s="13" t="s">
        <v>76</v>
      </c>
      <c r="AY162" s="255" t="s">
        <v>178</v>
      </c>
    </row>
    <row r="163" s="13" customFormat="1">
      <c r="A163" s="13"/>
      <c r="B163" s="246"/>
      <c r="C163" s="247"/>
      <c r="D163" s="241" t="s">
        <v>189</v>
      </c>
      <c r="E163" s="248" t="s">
        <v>1</v>
      </c>
      <c r="F163" s="249" t="s">
        <v>1192</v>
      </c>
      <c r="G163" s="247"/>
      <c r="H163" s="248" t="s">
        <v>1</v>
      </c>
      <c r="I163" s="250"/>
      <c r="J163" s="247"/>
      <c r="K163" s="247"/>
      <c r="L163" s="251"/>
      <c r="M163" s="252"/>
      <c r="N163" s="253"/>
      <c r="O163" s="253"/>
      <c r="P163" s="253"/>
      <c r="Q163" s="253"/>
      <c r="R163" s="253"/>
      <c r="S163" s="253"/>
      <c r="T163" s="25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5" t="s">
        <v>189</v>
      </c>
      <c r="AU163" s="255" t="s">
        <v>85</v>
      </c>
      <c r="AV163" s="13" t="s">
        <v>83</v>
      </c>
      <c r="AW163" s="13" t="s">
        <v>33</v>
      </c>
      <c r="AX163" s="13" t="s">
        <v>76</v>
      </c>
      <c r="AY163" s="255" t="s">
        <v>178</v>
      </c>
    </row>
    <row r="164" s="14" customFormat="1">
      <c r="A164" s="14"/>
      <c r="B164" s="256"/>
      <c r="C164" s="257"/>
      <c r="D164" s="241" t="s">
        <v>189</v>
      </c>
      <c r="E164" s="258" t="s">
        <v>1</v>
      </c>
      <c r="F164" s="259" t="s">
        <v>1193</v>
      </c>
      <c r="G164" s="257"/>
      <c r="H164" s="260">
        <v>174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189</v>
      </c>
      <c r="AU164" s="266" t="s">
        <v>85</v>
      </c>
      <c r="AV164" s="14" t="s">
        <v>85</v>
      </c>
      <c r="AW164" s="14" t="s">
        <v>33</v>
      </c>
      <c r="AX164" s="14" t="s">
        <v>76</v>
      </c>
      <c r="AY164" s="266" t="s">
        <v>178</v>
      </c>
    </row>
    <row r="165" s="15" customFormat="1">
      <c r="A165" s="15"/>
      <c r="B165" s="267"/>
      <c r="C165" s="268"/>
      <c r="D165" s="241" t="s">
        <v>189</v>
      </c>
      <c r="E165" s="269" t="s">
        <v>1</v>
      </c>
      <c r="F165" s="270" t="s">
        <v>193</v>
      </c>
      <c r="G165" s="268"/>
      <c r="H165" s="271">
        <v>174</v>
      </c>
      <c r="I165" s="272"/>
      <c r="J165" s="268"/>
      <c r="K165" s="268"/>
      <c r="L165" s="273"/>
      <c r="M165" s="274"/>
      <c r="N165" s="275"/>
      <c r="O165" s="275"/>
      <c r="P165" s="275"/>
      <c r="Q165" s="275"/>
      <c r="R165" s="275"/>
      <c r="S165" s="275"/>
      <c r="T165" s="276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7" t="s">
        <v>189</v>
      </c>
      <c r="AU165" s="277" t="s">
        <v>85</v>
      </c>
      <c r="AV165" s="15" t="s">
        <v>185</v>
      </c>
      <c r="AW165" s="15" t="s">
        <v>33</v>
      </c>
      <c r="AX165" s="15" t="s">
        <v>83</v>
      </c>
      <c r="AY165" s="277" t="s">
        <v>178</v>
      </c>
    </row>
    <row r="166" s="2" customFormat="1" ht="19.8" customHeight="1">
      <c r="A166" s="39"/>
      <c r="B166" s="40"/>
      <c r="C166" s="278" t="s">
        <v>244</v>
      </c>
      <c r="D166" s="278" t="s">
        <v>386</v>
      </c>
      <c r="E166" s="279" t="s">
        <v>1194</v>
      </c>
      <c r="F166" s="280" t="s">
        <v>1195</v>
      </c>
      <c r="G166" s="281" t="s">
        <v>438</v>
      </c>
      <c r="H166" s="282">
        <v>522</v>
      </c>
      <c r="I166" s="283"/>
      <c r="J166" s="284">
        <f>ROUND(I166*H166,2)</f>
        <v>0</v>
      </c>
      <c r="K166" s="280" t="s">
        <v>184</v>
      </c>
      <c r="L166" s="285"/>
      <c r="M166" s="286" t="s">
        <v>1</v>
      </c>
      <c r="N166" s="287" t="s">
        <v>41</v>
      </c>
      <c r="O166" s="92"/>
      <c r="P166" s="237">
        <f>O166*H166</f>
        <v>0</v>
      </c>
      <c r="Q166" s="237">
        <v>0.0058999999999999999</v>
      </c>
      <c r="R166" s="237">
        <f>Q166*H166</f>
        <v>3.0798000000000001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244</v>
      </c>
      <c r="AT166" s="239" t="s">
        <v>386</v>
      </c>
      <c r="AU166" s="239" t="s">
        <v>85</v>
      </c>
      <c r="AY166" s="18" t="s">
        <v>178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83</v>
      </c>
      <c r="BK166" s="240">
        <f>ROUND(I166*H166,2)</f>
        <v>0</v>
      </c>
      <c r="BL166" s="18" t="s">
        <v>185</v>
      </c>
      <c r="BM166" s="239" t="s">
        <v>1196</v>
      </c>
    </row>
    <row r="167" s="2" customFormat="1">
      <c r="A167" s="39"/>
      <c r="B167" s="40"/>
      <c r="C167" s="41"/>
      <c r="D167" s="241" t="s">
        <v>187</v>
      </c>
      <c r="E167" s="41"/>
      <c r="F167" s="242" t="s">
        <v>1195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187</v>
      </c>
      <c r="AU167" s="18" t="s">
        <v>85</v>
      </c>
    </row>
    <row r="168" s="13" customFormat="1">
      <c r="A168" s="13"/>
      <c r="B168" s="246"/>
      <c r="C168" s="247"/>
      <c r="D168" s="241" t="s">
        <v>189</v>
      </c>
      <c r="E168" s="248" t="s">
        <v>1</v>
      </c>
      <c r="F168" s="249" t="s">
        <v>1197</v>
      </c>
      <c r="G168" s="247"/>
      <c r="H168" s="248" t="s">
        <v>1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5" t="s">
        <v>189</v>
      </c>
      <c r="AU168" s="255" t="s">
        <v>85</v>
      </c>
      <c r="AV168" s="13" t="s">
        <v>83</v>
      </c>
      <c r="AW168" s="13" t="s">
        <v>33</v>
      </c>
      <c r="AX168" s="13" t="s">
        <v>76</v>
      </c>
      <c r="AY168" s="255" t="s">
        <v>178</v>
      </c>
    </row>
    <row r="169" s="14" customFormat="1">
      <c r="A169" s="14"/>
      <c r="B169" s="256"/>
      <c r="C169" s="257"/>
      <c r="D169" s="241" t="s">
        <v>189</v>
      </c>
      <c r="E169" s="258" t="s">
        <v>1</v>
      </c>
      <c r="F169" s="259" t="s">
        <v>1198</v>
      </c>
      <c r="G169" s="257"/>
      <c r="H169" s="260">
        <v>522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189</v>
      </c>
      <c r="AU169" s="266" t="s">
        <v>85</v>
      </c>
      <c r="AV169" s="14" t="s">
        <v>85</v>
      </c>
      <c r="AW169" s="14" t="s">
        <v>33</v>
      </c>
      <c r="AX169" s="14" t="s">
        <v>76</v>
      </c>
      <c r="AY169" s="266" t="s">
        <v>178</v>
      </c>
    </row>
    <row r="170" s="15" customFormat="1">
      <c r="A170" s="15"/>
      <c r="B170" s="267"/>
      <c r="C170" s="268"/>
      <c r="D170" s="241" t="s">
        <v>189</v>
      </c>
      <c r="E170" s="269" t="s">
        <v>1</v>
      </c>
      <c r="F170" s="270" t="s">
        <v>193</v>
      </c>
      <c r="G170" s="268"/>
      <c r="H170" s="271">
        <v>522</v>
      </c>
      <c r="I170" s="272"/>
      <c r="J170" s="268"/>
      <c r="K170" s="268"/>
      <c r="L170" s="273"/>
      <c r="M170" s="274"/>
      <c r="N170" s="275"/>
      <c r="O170" s="275"/>
      <c r="P170" s="275"/>
      <c r="Q170" s="275"/>
      <c r="R170" s="275"/>
      <c r="S170" s="275"/>
      <c r="T170" s="27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7" t="s">
        <v>189</v>
      </c>
      <c r="AU170" s="277" t="s">
        <v>85</v>
      </c>
      <c r="AV170" s="15" t="s">
        <v>185</v>
      </c>
      <c r="AW170" s="15" t="s">
        <v>33</v>
      </c>
      <c r="AX170" s="15" t="s">
        <v>83</v>
      </c>
      <c r="AY170" s="277" t="s">
        <v>178</v>
      </c>
    </row>
    <row r="171" s="2" customFormat="1" ht="14.4" customHeight="1">
      <c r="A171" s="39"/>
      <c r="B171" s="40"/>
      <c r="C171" s="278" t="s">
        <v>250</v>
      </c>
      <c r="D171" s="278" t="s">
        <v>386</v>
      </c>
      <c r="E171" s="279" t="s">
        <v>1199</v>
      </c>
      <c r="F171" s="280" t="s">
        <v>1200</v>
      </c>
      <c r="G171" s="281" t="s">
        <v>299</v>
      </c>
      <c r="H171" s="282">
        <v>348</v>
      </c>
      <c r="I171" s="283"/>
      <c r="J171" s="284">
        <f>ROUND(I171*H171,2)</f>
        <v>0</v>
      </c>
      <c r="K171" s="280" t="s">
        <v>1</v>
      </c>
      <c r="L171" s="285"/>
      <c r="M171" s="286" t="s">
        <v>1</v>
      </c>
      <c r="N171" s="287" t="s">
        <v>41</v>
      </c>
      <c r="O171" s="92"/>
      <c r="P171" s="237">
        <f>O171*H171</f>
        <v>0</v>
      </c>
      <c r="Q171" s="237">
        <v>0.001</v>
      </c>
      <c r="R171" s="237">
        <f>Q171*H171</f>
        <v>0.34800000000000003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244</v>
      </c>
      <c r="AT171" s="239" t="s">
        <v>386</v>
      </c>
      <c r="AU171" s="239" t="s">
        <v>85</v>
      </c>
      <c r="AY171" s="18" t="s">
        <v>178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83</v>
      </c>
      <c r="BK171" s="240">
        <f>ROUND(I171*H171,2)</f>
        <v>0</v>
      </c>
      <c r="BL171" s="18" t="s">
        <v>185</v>
      </c>
      <c r="BM171" s="239" t="s">
        <v>1201</v>
      </c>
    </row>
    <row r="172" s="2" customFormat="1">
      <c r="A172" s="39"/>
      <c r="B172" s="40"/>
      <c r="C172" s="41"/>
      <c r="D172" s="241" t="s">
        <v>187</v>
      </c>
      <c r="E172" s="41"/>
      <c r="F172" s="242" t="s">
        <v>1202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187</v>
      </c>
      <c r="AU172" s="18" t="s">
        <v>85</v>
      </c>
    </row>
    <row r="173" s="13" customFormat="1">
      <c r="A173" s="13"/>
      <c r="B173" s="246"/>
      <c r="C173" s="247"/>
      <c r="D173" s="241" t="s">
        <v>189</v>
      </c>
      <c r="E173" s="248" t="s">
        <v>1</v>
      </c>
      <c r="F173" s="249" t="s">
        <v>1197</v>
      </c>
      <c r="G173" s="247"/>
      <c r="H173" s="248" t="s">
        <v>1</v>
      </c>
      <c r="I173" s="250"/>
      <c r="J173" s="247"/>
      <c r="K173" s="247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189</v>
      </c>
      <c r="AU173" s="255" t="s">
        <v>85</v>
      </c>
      <c r="AV173" s="13" t="s">
        <v>83</v>
      </c>
      <c r="AW173" s="13" t="s">
        <v>33</v>
      </c>
      <c r="AX173" s="13" t="s">
        <v>76</v>
      </c>
      <c r="AY173" s="255" t="s">
        <v>178</v>
      </c>
    </row>
    <row r="174" s="14" customFormat="1">
      <c r="A174" s="14"/>
      <c r="B174" s="256"/>
      <c r="C174" s="257"/>
      <c r="D174" s="241" t="s">
        <v>189</v>
      </c>
      <c r="E174" s="258" t="s">
        <v>1</v>
      </c>
      <c r="F174" s="259" t="s">
        <v>1203</v>
      </c>
      <c r="G174" s="257"/>
      <c r="H174" s="260">
        <v>348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6" t="s">
        <v>189</v>
      </c>
      <c r="AU174" s="266" t="s">
        <v>85</v>
      </c>
      <c r="AV174" s="14" t="s">
        <v>85</v>
      </c>
      <c r="AW174" s="14" t="s">
        <v>33</v>
      </c>
      <c r="AX174" s="14" t="s">
        <v>76</v>
      </c>
      <c r="AY174" s="266" t="s">
        <v>178</v>
      </c>
    </row>
    <row r="175" s="15" customFormat="1">
      <c r="A175" s="15"/>
      <c r="B175" s="267"/>
      <c r="C175" s="268"/>
      <c r="D175" s="241" t="s">
        <v>189</v>
      </c>
      <c r="E175" s="269" t="s">
        <v>1</v>
      </c>
      <c r="F175" s="270" t="s">
        <v>193</v>
      </c>
      <c r="G175" s="268"/>
      <c r="H175" s="271">
        <v>348</v>
      </c>
      <c r="I175" s="272"/>
      <c r="J175" s="268"/>
      <c r="K175" s="268"/>
      <c r="L175" s="273"/>
      <c r="M175" s="274"/>
      <c r="N175" s="275"/>
      <c r="O175" s="275"/>
      <c r="P175" s="275"/>
      <c r="Q175" s="275"/>
      <c r="R175" s="275"/>
      <c r="S175" s="275"/>
      <c r="T175" s="27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7" t="s">
        <v>189</v>
      </c>
      <c r="AU175" s="277" t="s">
        <v>85</v>
      </c>
      <c r="AV175" s="15" t="s">
        <v>185</v>
      </c>
      <c r="AW175" s="15" t="s">
        <v>33</v>
      </c>
      <c r="AX175" s="15" t="s">
        <v>83</v>
      </c>
      <c r="AY175" s="277" t="s">
        <v>178</v>
      </c>
    </row>
    <row r="176" s="2" customFormat="1" ht="14.4" customHeight="1">
      <c r="A176" s="39"/>
      <c r="B176" s="40"/>
      <c r="C176" s="278" t="s">
        <v>258</v>
      </c>
      <c r="D176" s="278" t="s">
        <v>386</v>
      </c>
      <c r="E176" s="279" t="s">
        <v>1204</v>
      </c>
      <c r="F176" s="280" t="s">
        <v>1205</v>
      </c>
      <c r="G176" s="281" t="s">
        <v>183</v>
      </c>
      <c r="H176" s="282">
        <v>1.3109999999999999</v>
      </c>
      <c r="I176" s="283"/>
      <c r="J176" s="284">
        <f>ROUND(I176*H176,2)</f>
        <v>0</v>
      </c>
      <c r="K176" s="280" t="s">
        <v>184</v>
      </c>
      <c r="L176" s="285"/>
      <c r="M176" s="286" t="s">
        <v>1</v>
      </c>
      <c r="N176" s="287" t="s">
        <v>41</v>
      </c>
      <c r="O176" s="92"/>
      <c r="P176" s="237">
        <f>O176*H176</f>
        <v>0</v>
      </c>
      <c r="Q176" s="237">
        <v>0.65000000000000002</v>
      </c>
      <c r="R176" s="237">
        <f>Q176*H176</f>
        <v>0.85214999999999996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244</v>
      </c>
      <c r="AT176" s="239" t="s">
        <v>386</v>
      </c>
      <c r="AU176" s="239" t="s">
        <v>85</v>
      </c>
      <c r="AY176" s="18" t="s">
        <v>178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83</v>
      </c>
      <c r="BK176" s="240">
        <f>ROUND(I176*H176,2)</f>
        <v>0</v>
      </c>
      <c r="BL176" s="18" t="s">
        <v>185</v>
      </c>
      <c r="BM176" s="239" t="s">
        <v>1206</v>
      </c>
    </row>
    <row r="177" s="2" customFormat="1">
      <c r="A177" s="39"/>
      <c r="B177" s="40"/>
      <c r="C177" s="41"/>
      <c r="D177" s="241" t="s">
        <v>187</v>
      </c>
      <c r="E177" s="41"/>
      <c r="F177" s="242" t="s">
        <v>1205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187</v>
      </c>
      <c r="AU177" s="18" t="s">
        <v>85</v>
      </c>
    </row>
    <row r="178" s="13" customFormat="1">
      <c r="A178" s="13"/>
      <c r="B178" s="246"/>
      <c r="C178" s="247"/>
      <c r="D178" s="241" t="s">
        <v>189</v>
      </c>
      <c r="E178" s="248" t="s">
        <v>1</v>
      </c>
      <c r="F178" s="249" t="s">
        <v>1167</v>
      </c>
      <c r="G178" s="247"/>
      <c r="H178" s="248" t="s">
        <v>1</v>
      </c>
      <c r="I178" s="250"/>
      <c r="J178" s="247"/>
      <c r="K178" s="247"/>
      <c r="L178" s="251"/>
      <c r="M178" s="252"/>
      <c r="N178" s="253"/>
      <c r="O178" s="253"/>
      <c r="P178" s="253"/>
      <c r="Q178" s="253"/>
      <c r="R178" s="253"/>
      <c r="S178" s="253"/>
      <c r="T178" s="25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5" t="s">
        <v>189</v>
      </c>
      <c r="AU178" s="255" t="s">
        <v>85</v>
      </c>
      <c r="AV178" s="13" t="s">
        <v>83</v>
      </c>
      <c r="AW178" s="13" t="s">
        <v>33</v>
      </c>
      <c r="AX178" s="13" t="s">
        <v>76</v>
      </c>
      <c r="AY178" s="255" t="s">
        <v>178</v>
      </c>
    </row>
    <row r="179" s="14" customFormat="1">
      <c r="A179" s="14"/>
      <c r="B179" s="256"/>
      <c r="C179" s="257"/>
      <c r="D179" s="241" t="s">
        <v>189</v>
      </c>
      <c r="E179" s="258" t="s">
        <v>1</v>
      </c>
      <c r="F179" s="259" t="s">
        <v>1207</v>
      </c>
      <c r="G179" s="257"/>
      <c r="H179" s="260">
        <v>1.3109999999999999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6" t="s">
        <v>189</v>
      </c>
      <c r="AU179" s="266" t="s">
        <v>85</v>
      </c>
      <c r="AV179" s="14" t="s">
        <v>85</v>
      </c>
      <c r="AW179" s="14" t="s">
        <v>33</v>
      </c>
      <c r="AX179" s="14" t="s">
        <v>76</v>
      </c>
      <c r="AY179" s="266" t="s">
        <v>178</v>
      </c>
    </row>
    <row r="180" s="15" customFormat="1">
      <c r="A180" s="15"/>
      <c r="B180" s="267"/>
      <c r="C180" s="268"/>
      <c r="D180" s="241" t="s">
        <v>189</v>
      </c>
      <c r="E180" s="269" t="s">
        <v>1</v>
      </c>
      <c r="F180" s="270" t="s">
        <v>193</v>
      </c>
      <c r="G180" s="268"/>
      <c r="H180" s="271">
        <v>1.3109999999999999</v>
      </c>
      <c r="I180" s="272"/>
      <c r="J180" s="268"/>
      <c r="K180" s="268"/>
      <c r="L180" s="273"/>
      <c r="M180" s="274"/>
      <c r="N180" s="275"/>
      <c r="O180" s="275"/>
      <c r="P180" s="275"/>
      <c r="Q180" s="275"/>
      <c r="R180" s="275"/>
      <c r="S180" s="275"/>
      <c r="T180" s="27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7" t="s">
        <v>189</v>
      </c>
      <c r="AU180" s="277" t="s">
        <v>85</v>
      </c>
      <c r="AV180" s="15" t="s">
        <v>185</v>
      </c>
      <c r="AW180" s="15" t="s">
        <v>33</v>
      </c>
      <c r="AX180" s="15" t="s">
        <v>83</v>
      </c>
      <c r="AY180" s="277" t="s">
        <v>178</v>
      </c>
    </row>
    <row r="181" s="2" customFormat="1">
      <c r="A181" s="39"/>
      <c r="B181" s="40"/>
      <c r="C181" s="228" t="s">
        <v>265</v>
      </c>
      <c r="D181" s="228" t="s">
        <v>180</v>
      </c>
      <c r="E181" s="229" t="s">
        <v>1208</v>
      </c>
      <c r="F181" s="230" t="s">
        <v>1209</v>
      </c>
      <c r="G181" s="231" t="s">
        <v>438</v>
      </c>
      <c r="H181" s="232">
        <v>174</v>
      </c>
      <c r="I181" s="233"/>
      <c r="J181" s="234">
        <f>ROUND(I181*H181,2)</f>
        <v>0</v>
      </c>
      <c r="K181" s="230" t="s">
        <v>184</v>
      </c>
      <c r="L181" s="45"/>
      <c r="M181" s="235" t="s">
        <v>1</v>
      </c>
      <c r="N181" s="236" t="s">
        <v>41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185</v>
      </c>
      <c r="AT181" s="239" t="s">
        <v>180</v>
      </c>
      <c r="AU181" s="239" t="s">
        <v>85</v>
      </c>
      <c r="AY181" s="18" t="s">
        <v>178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83</v>
      </c>
      <c r="BK181" s="240">
        <f>ROUND(I181*H181,2)</f>
        <v>0</v>
      </c>
      <c r="BL181" s="18" t="s">
        <v>185</v>
      </c>
      <c r="BM181" s="239" t="s">
        <v>1210</v>
      </c>
    </row>
    <row r="182" s="2" customFormat="1">
      <c r="A182" s="39"/>
      <c r="B182" s="40"/>
      <c r="C182" s="41"/>
      <c r="D182" s="241" t="s">
        <v>187</v>
      </c>
      <c r="E182" s="41"/>
      <c r="F182" s="242" t="s">
        <v>1211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187</v>
      </c>
      <c r="AU182" s="18" t="s">
        <v>85</v>
      </c>
    </row>
    <row r="183" s="13" customFormat="1">
      <c r="A183" s="13"/>
      <c r="B183" s="246"/>
      <c r="C183" s="247"/>
      <c r="D183" s="241" t="s">
        <v>189</v>
      </c>
      <c r="E183" s="248" t="s">
        <v>1</v>
      </c>
      <c r="F183" s="249" t="s">
        <v>1167</v>
      </c>
      <c r="G183" s="247"/>
      <c r="H183" s="248" t="s">
        <v>1</v>
      </c>
      <c r="I183" s="250"/>
      <c r="J183" s="247"/>
      <c r="K183" s="247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189</v>
      </c>
      <c r="AU183" s="255" t="s">
        <v>85</v>
      </c>
      <c r="AV183" s="13" t="s">
        <v>83</v>
      </c>
      <c r="AW183" s="13" t="s">
        <v>33</v>
      </c>
      <c r="AX183" s="13" t="s">
        <v>76</v>
      </c>
      <c r="AY183" s="255" t="s">
        <v>178</v>
      </c>
    </row>
    <row r="184" s="13" customFormat="1">
      <c r="A184" s="13"/>
      <c r="B184" s="246"/>
      <c r="C184" s="247"/>
      <c r="D184" s="241" t="s">
        <v>189</v>
      </c>
      <c r="E184" s="248" t="s">
        <v>1</v>
      </c>
      <c r="F184" s="249" t="s">
        <v>1212</v>
      </c>
      <c r="G184" s="247"/>
      <c r="H184" s="248" t="s">
        <v>1</v>
      </c>
      <c r="I184" s="250"/>
      <c r="J184" s="247"/>
      <c r="K184" s="247"/>
      <c r="L184" s="251"/>
      <c r="M184" s="252"/>
      <c r="N184" s="253"/>
      <c r="O184" s="253"/>
      <c r="P184" s="253"/>
      <c r="Q184" s="253"/>
      <c r="R184" s="253"/>
      <c r="S184" s="253"/>
      <c r="T184" s="25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5" t="s">
        <v>189</v>
      </c>
      <c r="AU184" s="255" t="s">
        <v>85</v>
      </c>
      <c r="AV184" s="13" t="s">
        <v>83</v>
      </c>
      <c r="AW184" s="13" t="s">
        <v>33</v>
      </c>
      <c r="AX184" s="13" t="s">
        <v>76</v>
      </c>
      <c r="AY184" s="255" t="s">
        <v>178</v>
      </c>
    </row>
    <row r="185" s="14" customFormat="1">
      <c r="A185" s="14"/>
      <c r="B185" s="256"/>
      <c r="C185" s="257"/>
      <c r="D185" s="241" t="s">
        <v>189</v>
      </c>
      <c r="E185" s="258" t="s">
        <v>1</v>
      </c>
      <c r="F185" s="259" t="s">
        <v>1193</v>
      </c>
      <c r="G185" s="257"/>
      <c r="H185" s="260">
        <v>174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6" t="s">
        <v>189</v>
      </c>
      <c r="AU185" s="266" t="s">
        <v>85</v>
      </c>
      <c r="AV185" s="14" t="s">
        <v>85</v>
      </c>
      <c r="AW185" s="14" t="s">
        <v>33</v>
      </c>
      <c r="AX185" s="14" t="s">
        <v>76</v>
      </c>
      <c r="AY185" s="266" t="s">
        <v>178</v>
      </c>
    </row>
    <row r="186" s="15" customFormat="1">
      <c r="A186" s="15"/>
      <c r="B186" s="267"/>
      <c r="C186" s="268"/>
      <c r="D186" s="241" t="s">
        <v>189</v>
      </c>
      <c r="E186" s="269" t="s">
        <v>1</v>
      </c>
      <c r="F186" s="270" t="s">
        <v>193</v>
      </c>
      <c r="G186" s="268"/>
      <c r="H186" s="271">
        <v>174</v>
      </c>
      <c r="I186" s="272"/>
      <c r="J186" s="268"/>
      <c r="K186" s="268"/>
      <c r="L186" s="273"/>
      <c r="M186" s="274"/>
      <c r="N186" s="275"/>
      <c r="O186" s="275"/>
      <c r="P186" s="275"/>
      <c r="Q186" s="275"/>
      <c r="R186" s="275"/>
      <c r="S186" s="275"/>
      <c r="T186" s="27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7" t="s">
        <v>189</v>
      </c>
      <c r="AU186" s="277" t="s">
        <v>85</v>
      </c>
      <c r="AV186" s="15" t="s">
        <v>185</v>
      </c>
      <c r="AW186" s="15" t="s">
        <v>33</v>
      </c>
      <c r="AX186" s="15" t="s">
        <v>83</v>
      </c>
      <c r="AY186" s="277" t="s">
        <v>178</v>
      </c>
    </row>
    <row r="187" s="2" customFormat="1">
      <c r="A187" s="39"/>
      <c r="B187" s="40"/>
      <c r="C187" s="228" t="s">
        <v>275</v>
      </c>
      <c r="D187" s="228" t="s">
        <v>180</v>
      </c>
      <c r="E187" s="229" t="s">
        <v>1213</v>
      </c>
      <c r="F187" s="230" t="s">
        <v>1214</v>
      </c>
      <c r="G187" s="231" t="s">
        <v>268</v>
      </c>
      <c r="H187" s="232">
        <v>98.344999999999999</v>
      </c>
      <c r="I187" s="233"/>
      <c r="J187" s="234">
        <f>ROUND(I187*H187,2)</f>
        <v>0</v>
      </c>
      <c r="K187" s="230" t="s">
        <v>184</v>
      </c>
      <c r="L187" s="45"/>
      <c r="M187" s="235" t="s">
        <v>1</v>
      </c>
      <c r="N187" s="236" t="s">
        <v>41</v>
      </c>
      <c r="O187" s="92"/>
      <c r="P187" s="237">
        <f>O187*H187</f>
        <v>0</v>
      </c>
      <c r="Q187" s="237">
        <v>0.00036000000000000002</v>
      </c>
      <c r="R187" s="237">
        <f>Q187*H187</f>
        <v>0.035404200000000004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185</v>
      </c>
      <c r="AT187" s="239" t="s">
        <v>180</v>
      </c>
      <c r="AU187" s="239" t="s">
        <v>85</v>
      </c>
      <c r="AY187" s="18" t="s">
        <v>178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83</v>
      </c>
      <c r="BK187" s="240">
        <f>ROUND(I187*H187,2)</f>
        <v>0</v>
      </c>
      <c r="BL187" s="18" t="s">
        <v>185</v>
      </c>
      <c r="BM187" s="239" t="s">
        <v>1215</v>
      </c>
    </row>
    <row r="188" s="2" customFormat="1">
      <c r="A188" s="39"/>
      <c r="B188" s="40"/>
      <c r="C188" s="41"/>
      <c r="D188" s="241" t="s">
        <v>187</v>
      </c>
      <c r="E188" s="41"/>
      <c r="F188" s="242" t="s">
        <v>1216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187</v>
      </c>
      <c r="AU188" s="18" t="s">
        <v>85</v>
      </c>
    </row>
    <row r="189" s="13" customFormat="1">
      <c r="A189" s="13"/>
      <c r="B189" s="246"/>
      <c r="C189" s="247"/>
      <c r="D189" s="241" t="s">
        <v>189</v>
      </c>
      <c r="E189" s="248" t="s">
        <v>1</v>
      </c>
      <c r="F189" s="249" t="s">
        <v>1167</v>
      </c>
      <c r="G189" s="247"/>
      <c r="H189" s="248" t="s">
        <v>1</v>
      </c>
      <c r="I189" s="250"/>
      <c r="J189" s="247"/>
      <c r="K189" s="247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189</v>
      </c>
      <c r="AU189" s="255" t="s">
        <v>85</v>
      </c>
      <c r="AV189" s="13" t="s">
        <v>83</v>
      </c>
      <c r="AW189" s="13" t="s">
        <v>33</v>
      </c>
      <c r="AX189" s="13" t="s">
        <v>76</v>
      </c>
      <c r="AY189" s="255" t="s">
        <v>178</v>
      </c>
    </row>
    <row r="190" s="13" customFormat="1">
      <c r="A190" s="13"/>
      <c r="B190" s="246"/>
      <c r="C190" s="247"/>
      <c r="D190" s="241" t="s">
        <v>189</v>
      </c>
      <c r="E190" s="248" t="s">
        <v>1</v>
      </c>
      <c r="F190" s="249" t="s">
        <v>1217</v>
      </c>
      <c r="G190" s="247"/>
      <c r="H190" s="248" t="s">
        <v>1</v>
      </c>
      <c r="I190" s="250"/>
      <c r="J190" s="247"/>
      <c r="K190" s="247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189</v>
      </c>
      <c r="AU190" s="255" t="s">
        <v>85</v>
      </c>
      <c r="AV190" s="13" t="s">
        <v>83</v>
      </c>
      <c r="AW190" s="13" t="s">
        <v>33</v>
      </c>
      <c r="AX190" s="13" t="s">
        <v>76</v>
      </c>
      <c r="AY190" s="255" t="s">
        <v>178</v>
      </c>
    </row>
    <row r="191" s="14" customFormat="1">
      <c r="A191" s="14"/>
      <c r="B191" s="256"/>
      <c r="C191" s="257"/>
      <c r="D191" s="241" t="s">
        <v>189</v>
      </c>
      <c r="E191" s="258" t="s">
        <v>1</v>
      </c>
      <c r="F191" s="259" t="s">
        <v>1218</v>
      </c>
      <c r="G191" s="257"/>
      <c r="H191" s="260">
        <v>98.344999999999999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6" t="s">
        <v>189</v>
      </c>
      <c r="AU191" s="266" t="s">
        <v>85</v>
      </c>
      <c r="AV191" s="14" t="s">
        <v>85</v>
      </c>
      <c r="AW191" s="14" t="s">
        <v>33</v>
      </c>
      <c r="AX191" s="14" t="s">
        <v>76</v>
      </c>
      <c r="AY191" s="266" t="s">
        <v>178</v>
      </c>
    </row>
    <row r="192" s="15" customFormat="1">
      <c r="A192" s="15"/>
      <c r="B192" s="267"/>
      <c r="C192" s="268"/>
      <c r="D192" s="241" t="s">
        <v>189</v>
      </c>
      <c r="E192" s="269" t="s">
        <v>1</v>
      </c>
      <c r="F192" s="270" t="s">
        <v>193</v>
      </c>
      <c r="G192" s="268"/>
      <c r="H192" s="271">
        <v>98.344999999999999</v>
      </c>
      <c r="I192" s="272"/>
      <c r="J192" s="268"/>
      <c r="K192" s="268"/>
      <c r="L192" s="273"/>
      <c r="M192" s="274"/>
      <c r="N192" s="275"/>
      <c r="O192" s="275"/>
      <c r="P192" s="275"/>
      <c r="Q192" s="275"/>
      <c r="R192" s="275"/>
      <c r="S192" s="275"/>
      <c r="T192" s="27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7" t="s">
        <v>189</v>
      </c>
      <c r="AU192" s="277" t="s">
        <v>85</v>
      </c>
      <c r="AV192" s="15" t="s">
        <v>185</v>
      </c>
      <c r="AW192" s="15" t="s">
        <v>33</v>
      </c>
      <c r="AX192" s="15" t="s">
        <v>83</v>
      </c>
      <c r="AY192" s="277" t="s">
        <v>178</v>
      </c>
    </row>
    <row r="193" s="2" customFormat="1" ht="30" customHeight="1">
      <c r="A193" s="39"/>
      <c r="B193" s="40"/>
      <c r="C193" s="228" t="s">
        <v>286</v>
      </c>
      <c r="D193" s="228" t="s">
        <v>180</v>
      </c>
      <c r="E193" s="229" t="s">
        <v>1219</v>
      </c>
      <c r="F193" s="230" t="s">
        <v>1220</v>
      </c>
      <c r="G193" s="231" t="s">
        <v>268</v>
      </c>
      <c r="H193" s="232">
        <v>174</v>
      </c>
      <c r="I193" s="233"/>
      <c r="J193" s="234">
        <f>ROUND(I193*H193,2)</f>
        <v>0</v>
      </c>
      <c r="K193" s="230" t="s">
        <v>184</v>
      </c>
      <c r="L193" s="45"/>
      <c r="M193" s="235" t="s">
        <v>1</v>
      </c>
      <c r="N193" s="236" t="s">
        <v>41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185</v>
      </c>
      <c r="AT193" s="239" t="s">
        <v>180</v>
      </c>
      <c r="AU193" s="239" t="s">
        <v>85</v>
      </c>
      <c r="AY193" s="18" t="s">
        <v>178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83</v>
      </c>
      <c r="BK193" s="240">
        <f>ROUND(I193*H193,2)</f>
        <v>0</v>
      </c>
      <c r="BL193" s="18" t="s">
        <v>185</v>
      </c>
      <c r="BM193" s="239" t="s">
        <v>1221</v>
      </c>
    </row>
    <row r="194" s="2" customFormat="1">
      <c r="A194" s="39"/>
      <c r="B194" s="40"/>
      <c r="C194" s="41"/>
      <c r="D194" s="241" t="s">
        <v>187</v>
      </c>
      <c r="E194" s="41"/>
      <c r="F194" s="242" t="s">
        <v>1222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187</v>
      </c>
      <c r="AU194" s="18" t="s">
        <v>85</v>
      </c>
    </row>
    <row r="195" s="13" customFormat="1">
      <c r="A195" s="13"/>
      <c r="B195" s="246"/>
      <c r="C195" s="247"/>
      <c r="D195" s="241" t="s">
        <v>189</v>
      </c>
      <c r="E195" s="248" t="s">
        <v>1</v>
      </c>
      <c r="F195" s="249" t="s">
        <v>1167</v>
      </c>
      <c r="G195" s="247"/>
      <c r="H195" s="248" t="s">
        <v>1</v>
      </c>
      <c r="I195" s="250"/>
      <c r="J195" s="247"/>
      <c r="K195" s="247"/>
      <c r="L195" s="251"/>
      <c r="M195" s="252"/>
      <c r="N195" s="253"/>
      <c r="O195" s="253"/>
      <c r="P195" s="253"/>
      <c r="Q195" s="253"/>
      <c r="R195" s="253"/>
      <c r="S195" s="253"/>
      <c r="T195" s="25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5" t="s">
        <v>189</v>
      </c>
      <c r="AU195" s="255" t="s">
        <v>85</v>
      </c>
      <c r="AV195" s="13" t="s">
        <v>83</v>
      </c>
      <c r="AW195" s="13" t="s">
        <v>33</v>
      </c>
      <c r="AX195" s="13" t="s">
        <v>76</v>
      </c>
      <c r="AY195" s="255" t="s">
        <v>178</v>
      </c>
    </row>
    <row r="196" s="13" customFormat="1">
      <c r="A196" s="13"/>
      <c r="B196" s="246"/>
      <c r="C196" s="247"/>
      <c r="D196" s="241" t="s">
        <v>189</v>
      </c>
      <c r="E196" s="248" t="s">
        <v>1</v>
      </c>
      <c r="F196" s="249" t="s">
        <v>1223</v>
      </c>
      <c r="G196" s="247"/>
      <c r="H196" s="248" t="s">
        <v>1</v>
      </c>
      <c r="I196" s="250"/>
      <c r="J196" s="247"/>
      <c r="K196" s="247"/>
      <c r="L196" s="251"/>
      <c r="M196" s="252"/>
      <c r="N196" s="253"/>
      <c r="O196" s="253"/>
      <c r="P196" s="253"/>
      <c r="Q196" s="253"/>
      <c r="R196" s="253"/>
      <c r="S196" s="253"/>
      <c r="T196" s="25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5" t="s">
        <v>189</v>
      </c>
      <c r="AU196" s="255" t="s">
        <v>85</v>
      </c>
      <c r="AV196" s="13" t="s">
        <v>83</v>
      </c>
      <c r="AW196" s="13" t="s">
        <v>33</v>
      </c>
      <c r="AX196" s="13" t="s">
        <v>76</v>
      </c>
      <c r="AY196" s="255" t="s">
        <v>178</v>
      </c>
    </row>
    <row r="197" s="14" customFormat="1">
      <c r="A197" s="14"/>
      <c r="B197" s="256"/>
      <c r="C197" s="257"/>
      <c r="D197" s="241" t="s">
        <v>189</v>
      </c>
      <c r="E197" s="258" t="s">
        <v>1</v>
      </c>
      <c r="F197" s="259" t="s">
        <v>1193</v>
      </c>
      <c r="G197" s="257"/>
      <c r="H197" s="260">
        <v>174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6" t="s">
        <v>189</v>
      </c>
      <c r="AU197" s="266" t="s">
        <v>85</v>
      </c>
      <c r="AV197" s="14" t="s">
        <v>85</v>
      </c>
      <c r="AW197" s="14" t="s">
        <v>33</v>
      </c>
      <c r="AX197" s="14" t="s">
        <v>76</v>
      </c>
      <c r="AY197" s="266" t="s">
        <v>178</v>
      </c>
    </row>
    <row r="198" s="15" customFormat="1">
      <c r="A198" s="15"/>
      <c r="B198" s="267"/>
      <c r="C198" s="268"/>
      <c r="D198" s="241" t="s">
        <v>189</v>
      </c>
      <c r="E198" s="269" t="s">
        <v>1</v>
      </c>
      <c r="F198" s="270" t="s">
        <v>193</v>
      </c>
      <c r="G198" s="268"/>
      <c r="H198" s="271">
        <v>174</v>
      </c>
      <c r="I198" s="272"/>
      <c r="J198" s="268"/>
      <c r="K198" s="268"/>
      <c r="L198" s="273"/>
      <c r="M198" s="274"/>
      <c r="N198" s="275"/>
      <c r="O198" s="275"/>
      <c r="P198" s="275"/>
      <c r="Q198" s="275"/>
      <c r="R198" s="275"/>
      <c r="S198" s="275"/>
      <c r="T198" s="27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7" t="s">
        <v>189</v>
      </c>
      <c r="AU198" s="277" t="s">
        <v>85</v>
      </c>
      <c r="AV198" s="15" t="s">
        <v>185</v>
      </c>
      <c r="AW198" s="15" t="s">
        <v>33</v>
      </c>
      <c r="AX198" s="15" t="s">
        <v>83</v>
      </c>
      <c r="AY198" s="277" t="s">
        <v>178</v>
      </c>
    </row>
    <row r="199" s="2" customFormat="1" ht="30" customHeight="1">
      <c r="A199" s="39"/>
      <c r="B199" s="40"/>
      <c r="C199" s="228" t="s">
        <v>292</v>
      </c>
      <c r="D199" s="228" t="s">
        <v>180</v>
      </c>
      <c r="E199" s="229" t="s">
        <v>1224</v>
      </c>
      <c r="F199" s="230" t="s">
        <v>1225</v>
      </c>
      <c r="G199" s="231" t="s">
        <v>438</v>
      </c>
      <c r="H199" s="232">
        <v>174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41</v>
      </c>
      <c r="O199" s="92"/>
      <c r="P199" s="237">
        <f>O199*H199</f>
        <v>0</v>
      </c>
      <c r="Q199" s="237">
        <v>0.0020799999999999998</v>
      </c>
      <c r="R199" s="237">
        <f>Q199*H199</f>
        <v>0.36191999999999996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185</v>
      </c>
      <c r="AT199" s="239" t="s">
        <v>180</v>
      </c>
      <c r="AU199" s="239" t="s">
        <v>85</v>
      </c>
      <c r="AY199" s="18" t="s">
        <v>178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83</v>
      </c>
      <c r="BK199" s="240">
        <f>ROUND(I199*H199,2)</f>
        <v>0</v>
      </c>
      <c r="BL199" s="18" t="s">
        <v>185</v>
      </c>
      <c r="BM199" s="239" t="s">
        <v>1226</v>
      </c>
    </row>
    <row r="200" s="2" customFormat="1">
      <c r="A200" s="39"/>
      <c r="B200" s="40"/>
      <c r="C200" s="41"/>
      <c r="D200" s="241" t="s">
        <v>187</v>
      </c>
      <c r="E200" s="41"/>
      <c r="F200" s="242" t="s">
        <v>1227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187</v>
      </c>
      <c r="AU200" s="18" t="s">
        <v>85</v>
      </c>
    </row>
    <row r="201" s="13" customFormat="1">
      <c r="A201" s="13"/>
      <c r="B201" s="246"/>
      <c r="C201" s="247"/>
      <c r="D201" s="241" t="s">
        <v>189</v>
      </c>
      <c r="E201" s="248" t="s">
        <v>1</v>
      </c>
      <c r="F201" s="249" t="s">
        <v>1167</v>
      </c>
      <c r="G201" s="247"/>
      <c r="H201" s="248" t="s">
        <v>1</v>
      </c>
      <c r="I201" s="250"/>
      <c r="J201" s="247"/>
      <c r="K201" s="247"/>
      <c r="L201" s="251"/>
      <c r="M201" s="252"/>
      <c r="N201" s="253"/>
      <c r="O201" s="253"/>
      <c r="P201" s="253"/>
      <c r="Q201" s="253"/>
      <c r="R201" s="253"/>
      <c r="S201" s="253"/>
      <c r="T201" s="25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5" t="s">
        <v>189</v>
      </c>
      <c r="AU201" s="255" t="s">
        <v>85</v>
      </c>
      <c r="AV201" s="13" t="s">
        <v>83</v>
      </c>
      <c r="AW201" s="13" t="s">
        <v>33</v>
      </c>
      <c r="AX201" s="13" t="s">
        <v>76</v>
      </c>
      <c r="AY201" s="255" t="s">
        <v>178</v>
      </c>
    </row>
    <row r="202" s="14" customFormat="1">
      <c r="A202" s="14"/>
      <c r="B202" s="256"/>
      <c r="C202" s="257"/>
      <c r="D202" s="241" t="s">
        <v>189</v>
      </c>
      <c r="E202" s="258" t="s">
        <v>1</v>
      </c>
      <c r="F202" s="259" t="s">
        <v>1193</v>
      </c>
      <c r="G202" s="257"/>
      <c r="H202" s="260">
        <v>174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6" t="s">
        <v>189</v>
      </c>
      <c r="AU202" s="266" t="s">
        <v>85</v>
      </c>
      <c r="AV202" s="14" t="s">
        <v>85</v>
      </c>
      <c r="AW202" s="14" t="s">
        <v>33</v>
      </c>
      <c r="AX202" s="14" t="s">
        <v>76</v>
      </c>
      <c r="AY202" s="266" t="s">
        <v>178</v>
      </c>
    </row>
    <row r="203" s="15" customFormat="1">
      <c r="A203" s="15"/>
      <c r="B203" s="267"/>
      <c r="C203" s="268"/>
      <c r="D203" s="241" t="s">
        <v>189</v>
      </c>
      <c r="E203" s="269" t="s">
        <v>1</v>
      </c>
      <c r="F203" s="270" t="s">
        <v>193</v>
      </c>
      <c r="G203" s="268"/>
      <c r="H203" s="271">
        <v>174</v>
      </c>
      <c r="I203" s="272"/>
      <c r="J203" s="268"/>
      <c r="K203" s="268"/>
      <c r="L203" s="273"/>
      <c r="M203" s="274"/>
      <c r="N203" s="275"/>
      <c r="O203" s="275"/>
      <c r="P203" s="275"/>
      <c r="Q203" s="275"/>
      <c r="R203" s="275"/>
      <c r="S203" s="275"/>
      <c r="T203" s="276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7" t="s">
        <v>189</v>
      </c>
      <c r="AU203" s="277" t="s">
        <v>85</v>
      </c>
      <c r="AV203" s="15" t="s">
        <v>185</v>
      </c>
      <c r="AW203" s="15" t="s">
        <v>33</v>
      </c>
      <c r="AX203" s="15" t="s">
        <v>83</v>
      </c>
      <c r="AY203" s="277" t="s">
        <v>178</v>
      </c>
    </row>
    <row r="204" s="2" customFormat="1">
      <c r="A204" s="39"/>
      <c r="B204" s="40"/>
      <c r="C204" s="228" t="s">
        <v>8</v>
      </c>
      <c r="D204" s="228" t="s">
        <v>180</v>
      </c>
      <c r="E204" s="229" t="s">
        <v>1228</v>
      </c>
      <c r="F204" s="230" t="s">
        <v>1229</v>
      </c>
      <c r="G204" s="231" t="s">
        <v>268</v>
      </c>
      <c r="H204" s="232">
        <v>87</v>
      </c>
      <c r="I204" s="233"/>
      <c r="J204" s="234">
        <f>ROUND(I204*H204,2)</f>
        <v>0</v>
      </c>
      <c r="K204" s="230" t="s">
        <v>184</v>
      </c>
      <c r="L204" s="45"/>
      <c r="M204" s="235" t="s">
        <v>1</v>
      </c>
      <c r="N204" s="236" t="s">
        <v>41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185</v>
      </c>
      <c r="AT204" s="239" t="s">
        <v>180</v>
      </c>
      <c r="AU204" s="239" t="s">
        <v>85</v>
      </c>
      <c r="AY204" s="18" t="s">
        <v>178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83</v>
      </c>
      <c r="BK204" s="240">
        <f>ROUND(I204*H204,2)</f>
        <v>0</v>
      </c>
      <c r="BL204" s="18" t="s">
        <v>185</v>
      </c>
      <c r="BM204" s="239" t="s">
        <v>1230</v>
      </c>
    </row>
    <row r="205" s="2" customFormat="1">
      <c r="A205" s="39"/>
      <c r="B205" s="40"/>
      <c r="C205" s="41"/>
      <c r="D205" s="241" t="s">
        <v>187</v>
      </c>
      <c r="E205" s="41"/>
      <c r="F205" s="242" t="s">
        <v>1231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187</v>
      </c>
      <c r="AU205" s="18" t="s">
        <v>85</v>
      </c>
    </row>
    <row r="206" s="13" customFormat="1">
      <c r="A206" s="13"/>
      <c r="B206" s="246"/>
      <c r="C206" s="247"/>
      <c r="D206" s="241" t="s">
        <v>189</v>
      </c>
      <c r="E206" s="248" t="s">
        <v>1</v>
      </c>
      <c r="F206" s="249" t="s">
        <v>1167</v>
      </c>
      <c r="G206" s="247"/>
      <c r="H206" s="248" t="s">
        <v>1</v>
      </c>
      <c r="I206" s="250"/>
      <c r="J206" s="247"/>
      <c r="K206" s="247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189</v>
      </c>
      <c r="AU206" s="255" t="s">
        <v>85</v>
      </c>
      <c r="AV206" s="13" t="s">
        <v>83</v>
      </c>
      <c r="AW206" s="13" t="s">
        <v>33</v>
      </c>
      <c r="AX206" s="13" t="s">
        <v>76</v>
      </c>
      <c r="AY206" s="255" t="s">
        <v>178</v>
      </c>
    </row>
    <row r="207" s="13" customFormat="1">
      <c r="A207" s="13"/>
      <c r="B207" s="246"/>
      <c r="C207" s="247"/>
      <c r="D207" s="241" t="s">
        <v>189</v>
      </c>
      <c r="E207" s="248" t="s">
        <v>1</v>
      </c>
      <c r="F207" s="249" t="s">
        <v>1232</v>
      </c>
      <c r="G207" s="247"/>
      <c r="H207" s="248" t="s">
        <v>1</v>
      </c>
      <c r="I207" s="250"/>
      <c r="J207" s="247"/>
      <c r="K207" s="247"/>
      <c r="L207" s="251"/>
      <c r="M207" s="252"/>
      <c r="N207" s="253"/>
      <c r="O207" s="253"/>
      <c r="P207" s="253"/>
      <c r="Q207" s="253"/>
      <c r="R207" s="253"/>
      <c r="S207" s="253"/>
      <c r="T207" s="25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5" t="s">
        <v>189</v>
      </c>
      <c r="AU207" s="255" t="s">
        <v>85</v>
      </c>
      <c r="AV207" s="13" t="s">
        <v>83</v>
      </c>
      <c r="AW207" s="13" t="s">
        <v>33</v>
      </c>
      <c r="AX207" s="13" t="s">
        <v>76</v>
      </c>
      <c r="AY207" s="255" t="s">
        <v>178</v>
      </c>
    </row>
    <row r="208" s="14" customFormat="1">
      <c r="A208" s="14"/>
      <c r="B208" s="256"/>
      <c r="C208" s="257"/>
      <c r="D208" s="241" t="s">
        <v>189</v>
      </c>
      <c r="E208" s="258" t="s">
        <v>1</v>
      </c>
      <c r="F208" s="259" t="s">
        <v>1233</v>
      </c>
      <c r="G208" s="257"/>
      <c r="H208" s="260">
        <v>87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6" t="s">
        <v>189</v>
      </c>
      <c r="AU208" s="266" t="s">
        <v>85</v>
      </c>
      <c r="AV208" s="14" t="s">
        <v>85</v>
      </c>
      <c r="AW208" s="14" t="s">
        <v>33</v>
      </c>
      <c r="AX208" s="14" t="s">
        <v>76</v>
      </c>
      <c r="AY208" s="266" t="s">
        <v>178</v>
      </c>
    </row>
    <row r="209" s="15" customFormat="1">
      <c r="A209" s="15"/>
      <c r="B209" s="267"/>
      <c r="C209" s="268"/>
      <c r="D209" s="241" t="s">
        <v>189</v>
      </c>
      <c r="E209" s="269" t="s">
        <v>1</v>
      </c>
      <c r="F209" s="270" t="s">
        <v>193</v>
      </c>
      <c r="G209" s="268"/>
      <c r="H209" s="271">
        <v>87</v>
      </c>
      <c r="I209" s="272"/>
      <c r="J209" s="268"/>
      <c r="K209" s="268"/>
      <c r="L209" s="273"/>
      <c r="M209" s="274"/>
      <c r="N209" s="275"/>
      <c r="O209" s="275"/>
      <c r="P209" s="275"/>
      <c r="Q209" s="275"/>
      <c r="R209" s="275"/>
      <c r="S209" s="275"/>
      <c r="T209" s="27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7" t="s">
        <v>189</v>
      </c>
      <c r="AU209" s="277" t="s">
        <v>85</v>
      </c>
      <c r="AV209" s="15" t="s">
        <v>185</v>
      </c>
      <c r="AW209" s="15" t="s">
        <v>33</v>
      </c>
      <c r="AX209" s="15" t="s">
        <v>83</v>
      </c>
      <c r="AY209" s="277" t="s">
        <v>178</v>
      </c>
    </row>
    <row r="210" s="2" customFormat="1" ht="14.4" customHeight="1">
      <c r="A210" s="39"/>
      <c r="B210" s="40"/>
      <c r="C210" s="278" t="s">
        <v>305</v>
      </c>
      <c r="D210" s="278" t="s">
        <v>386</v>
      </c>
      <c r="E210" s="279" t="s">
        <v>1234</v>
      </c>
      <c r="F210" s="280" t="s">
        <v>1235</v>
      </c>
      <c r="G210" s="281" t="s">
        <v>183</v>
      </c>
      <c r="H210" s="282">
        <v>13.050000000000001</v>
      </c>
      <c r="I210" s="283"/>
      <c r="J210" s="284">
        <f>ROUND(I210*H210,2)</f>
        <v>0</v>
      </c>
      <c r="K210" s="280" t="s">
        <v>184</v>
      </c>
      <c r="L210" s="285"/>
      <c r="M210" s="286" t="s">
        <v>1</v>
      </c>
      <c r="N210" s="287" t="s">
        <v>41</v>
      </c>
      <c r="O210" s="92"/>
      <c r="P210" s="237">
        <f>O210*H210</f>
        <v>0</v>
      </c>
      <c r="Q210" s="237">
        <v>0.20000000000000001</v>
      </c>
      <c r="R210" s="237">
        <f>Q210*H210</f>
        <v>2.6100000000000003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244</v>
      </c>
      <c r="AT210" s="239" t="s">
        <v>386</v>
      </c>
      <c r="AU210" s="239" t="s">
        <v>85</v>
      </c>
      <c r="AY210" s="18" t="s">
        <v>178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83</v>
      </c>
      <c r="BK210" s="240">
        <f>ROUND(I210*H210,2)</f>
        <v>0</v>
      </c>
      <c r="BL210" s="18" t="s">
        <v>185</v>
      </c>
      <c r="BM210" s="239" t="s">
        <v>1236</v>
      </c>
    </row>
    <row r="211" s="2" customFormat="1">
      <c r="A211" s="39"/>
      <c r="B211" s="40"/>
      <c r="C211" s="41"/>
      <c r="D211" s="241" t="s">
        <v>187</v>
      </c>
      <c r="E211" s="41"/>
      <c r="F211" s="242" t="s">
        <v>1235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187</v>
      </c>
      <c r="AU211" s="18" t="s">
        <v>85</v>
      </c>
    </row>
    <row r="212" s="13" customFormat="1">
      <c r="A212" s="13"/>
      <c r="B212" s="246"/>
      <c r="C212" s="247"/>
      <c r="D212" s="241" t="s">
        <v>189</v>
      </c>
      <c r="E212" s="248" t="s">
        <v>1</v>
      </c>
      <c r="F212" s="249" t="s">
        <v>1237</v>
      </c>
      <c r="G212" s="247"/>
      <c r="H212" s="248" t="s">
        <v>1</v>
      </c>
      <c r="I212" s="250"/>
      <c r="J212" s="247"/>
      <c r="K212" s="247"/>
      <c r="L212" s="251"/>
      <c r="M212" s="252"/>
      <c r="N212" s="253"/>
      <c r="O212" s="253"/>
      <c r="P212" s="253"/>
      <c r="Q212" s="253"/>
      <c r="R212" s="253"/>
      <c r="S212" s="253"/>
      <c r="T212" s="25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5" t="s">
        <v>189</v>
      </c>
      <c r="AU212" s="255" t="s">
        <v>85</v>
      </c>
      <c r="AV212" s="13" t="s">
        <v>83</v>
      </c>
      <c r="AW212" s="13" t="s">
        <v>33</v>
      </c>
      <c r="AX212" s="13" t="s">
        <v>76</v>
      </c>
      <c r="AY212" s="255" t="s">
        <v>178</v>
      </c>
    </row>
    <row r="213" s="14" customFormat="1">
      <c r="A213" s="14"/>
      <c r="B213" s="256"/>
      <c r="C213" s="257"/>
      <c r="D213" s="241" t="s">
        <v>189</v>
      </c>
      <c r="E213" s="258" t="s">
        <v>1</v>
      </c>
      <c r="F213" s="259" t="s">
        <v>1238</v>
      </c>
      <c r="G213" s="257"/>
      <c r="H213" s="260">
        <v>13.050000000000001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6" t="s">
        <v>189</v>
      </c>
      <c r="AU213" s="266" t="s">
        <v>85</v>
      </c>
      <c r="AV213" s="14" t="s">
        <v>85</v>
      </c>
      <c r="AW213" s="14" t="s">
        <v>33</v>
      </c>
      <c r="AX213" s="14" t="s">
        <v>76</v>
      </c>
      <c r="AY213" s="266" t="s">
        <v>178</v>
      </c>
    </row>
    <row r="214" s="15" customFormat="1">
      <c r="A214" s="15"/>
      <c r="B214" s="267"/>
      <c r="C214" s="268"/>
      <c r="D214" s="241" t="s">
        <v>189</v>
      </c>
      <c r="E214" s="269" t="s">
        <v>1</v>
      </c>
      <c r="F214" s="270" t="s">
        <v>193</v>
      </c>
      <c r="G214" s="268"/>
      <c r="H214" s="271">
        <v>13.050000000000001</v>
      </c>
      <c r="I214" s="272"/>
      <c r="J214" s="268"/>
      <c r="K214" s="268"/>
      <c r="L214" s="273"/>
      <c r="M214" s="274"/>
      <c r="N214" s="275"/>
      <c r="O214" s="275"/>
      <c r="P214" s="275"/>
      <c r="Q214" s="275"/>
      <c r="R214" s="275"/>
      <c r="S214" s="275"/>
      <c r="T214" s="276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7" t="s">
        <v>189</v>
      </c>
      <c r="AU214" s="277" t="s">
        <v>85</v>
      </c>
      <c r="AV214" s="15" t="s">
        <v>185</v>
      </c>
      <c r="AW214" s="15" t="s">
        <v>33</v>
      </c>
      <c r="AX214" s="15" t="s">
        <v>83</v>
      </c>
      <c r="AY214" s="277" t="s">
        <v>178</v>
      </c>
    </row>
    <row r="215" s="2" customFormat="1" ht="14.4" customHeight="1">
      <c r="A215" s="39"/>
      <c r="B215" s="40"/>
      <c r="C215" s="228" t="s">
        <v>311</v>
      </c>
      <c r="D215" s="228" t="s">
        <v>180</v>
      </c>
      <c r="E215" s="229" t="s">
        <v>1239</v>
      </c>
      <c r="F215" s="230" t="s">
        <v>1240</v>
      </c>
      <c r="G215" s="231" t="s">
        <v>438</v>
      </c>
      <c r="H215" s="232">
        <v>870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41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185</v>
      </c>
      <c r="AT215" s="239" t="s">
        <v>180</v>
      </c>
      <c r="AU215" s="239" t="s">
        <v>85</v>
      </c>
      <c r="AY215" s="18" t="s">
        <v>178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83</v>
      </c>
      <c r="BK215" s="240">
        <f>ROUND(I215*H215,2)</f>
        <v>0</v>
      </c>
      <c r="BL215" s="18" t="s">
        <v>185</v>
      </c>
      <c r="BM215" s="239" t="s">
        <v>1241</v>
      </c>
    </row>
    <row r="216" s="2" customFormat="1">
      <c r="A216" s="39"/>
      <c r="B216" s="40"/>
      <c r="C216" s="41"/>
      <c r="D216" s="241" t="s">
        <v>187</v>
      </c>
      <c r="E216" s="41"/>
      <c r="F216" s="242" t="s">
        <v>1242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187</v>
      </c>
      <c r="AU216" s="18" t="s">
        <v>85</v>
      </c>
    </row>
    <row r="217" s="13" customFormat="1">
      <c r="A217" s="13"/>
      <c r="B217" s="246"/>
      <c r="C217" s="247"/>
      <c r="D217" s="241" t="s">
        <v>189</v>
      </c>
      <c r="E217" s="248" t="s">
        <v>1</v>
      </c>
      <c r="F217" s="249" t="s">
        <v>1167</v>
      </c>
      <c r="G217" s="247"/>
      <c r="H217" s="248" t="s">
        <v>1</v>
      </c>
      <c r="I217" s="250"/>
      <c r="J217" s="247"/>
      <c r="K217" s="247"/>
      <c r="L217" s="251"/>
      <c r="M217" s="252"/>
      <c r="N217" s="253"/>
      <c r="O217" s="253"/>
      <c r="P217" s="253"/>
      <c r="Q217" s="253"/>
      <c r="R217" s="253"/>
      <c r="S217" s="253"/>
      <c r="T217" s="25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5" t="s">
        <v>189</v>
      </c>
      <c r="AU217" s="255" t="s">
        <v>85</v>
      </c>
      <c r="AV217" s="13" t="s">
        <v>83</v>
      </c>
      <c r="AW217" s="13" t="s">
        <v>33</v>
      </c>
      <c r="AX217" s="13" t="s">
        <v>76</v>
      </c>
      <c r="AY217" s="255" t="s">
        <v>178</v>
      </c>
    </row>
    <row r="218" s="13" customFormat="1">
      <c r="A218" s="13"/>
      <c r="B218" s="246"/>
      <c r="C218" s="247"/>
      <c r="D218" s="241" t="s">
        <v>189</v>
      </c>
      <c r="E218" s="248" t="s">
        <v>1</v>
      </c>
      <c r="F218" s="249" t="s">
        <v>1223</v>
      </c>
      <c r="G218" s="247"/>
      <c r="H218" s="248" t="s">
        <v>1</v>
      </c>
      <c r="I218" s="250"/>
      <c r="J218" s="247"/>
      <c r="K218" s="247"/>
      <c r="L218" s="251"/>
      <c r="M218" s="252"/>
      <c r="N218" s="253"/>
      <c r="O218" s="253"/>
      <c r="P218" s="253"/>
      <c r="Q218" s="253"/>
      <c r="R218" s="253"/>
      <c r="S218" s="253"/>
      <c r="T218" s="25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5" t="s">
        <v>189</v>
      </c>
      <c r="AU218" s="255" t="s">
        <v>85</v>
      </c>
      <c r="AV218" s="13" t="s">
        <v>83</v>
      </c>
      <c r="AW218" s="13" t="s">
        <v>33</v>
      </c>
      <c r="AX218" s="13" t="s">
        <v>76</v>
      </c>
      <c r="AY218" s="255" t="s">
        <v>178</v>
      </c>
    </row>
    <row r="219" s="14" customFormat="1">
      <c r="A219" s="14"/>
      <c r="B219" s="256"/>
      <c r="C219" s="257"/>
      <c r="D219" s="241" t="s">
        <v>189</v>
      </c>
      <c r="E219" s="258" t="s">
        <v>1</v>
      </c>
      <c r="F219" s="259" t="s">
        <v>1243</v>
      </c>
      <c r="G219" s="257"/>
      <c r="H219" s="260">
        <v>870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6" t="s">
        <v>189</v>
      </c>
      <c r="AU219" s="266" t="s">
        <v>85</v>
      </c>
      <c r="AV219" s="14" t="s">
        <v>85</v>
      </c>
      <c r="AW219" s="14" t="s">
        <v>33</v>
      </c>
      <c r="AX219" s="14" t="s">
        <v>76</v>
      </c>
      <c r="AY219" s="266" t="s">
        <v>178</v>
      </c>
    </row>
    <row r="220" s="15" customFormat="1">
      <c r="A220" s="15"/>
      <c r="B220" s="267"/>
      <c r="C220" s="268"/>
      <c r="D220" s="241" t="s">
        <v>189</v>
      </c>
      <c r="E220" s="269" t="s">
        <v>1</v>
      </c>
      <c r="F220" s="270" t="s">
        <v>193</v>
      </c>
      <c r="G220" s="268"/>
      <c r="H220" s="271">
        <v>870</v>
      </c>
      <c r="I220" s="272"/>
      <c r="J220" s="268"/>
      <c r="K220" s="268"/>
      <c r="L220" s="273"/>
      <c r="M220" s="274"/>
      <c r="N220" s="275"/>
      <c r="O220" s="275"/>
      <c r="P220" s="275"/>
      <c r="Q220" s="275"/>
      <c r="R220" s="275"/>
      <c r="S220" s="275"/>
      <c r="T220" s="276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7" t="s">
        <v>189</v>
      </c>
      <c r="AU220" s="277" t="s">
        <v>85</v>
      </c>
      <c r="AV220" s="15" t="s">
        <v>185</v>
      </c>
      <c r="AW220" s="15" t="s">
        <v>33</v>
      </c>
      <c r="AX220" s="15" t="s">
        <v>83</v>
      </c>
      <c r="AY220" s="277" t="s">
        <v>178</v>
      </c>
    </row>
    <row r="221" s="2" customFormat="1" ht="14.4" customHeight="1">
      <c r="A221" s="39"/>
      <c r="B221" s="40"/>
      <c r="C221" s="278" t="s">
        <v>318</v>
      </c>
      <c r="D221" s="278" t="s">
        <v>386</v>
      </c>
      <c r="E221" s="279" t="s">
        <v>1244</v>
      </c>
      <c r="F221" s="280" t="s">
        <v>1245</v>
      </c>
      <c r="G221" s="281" t="s">
        <v>438</v>
      </c>
      <c r="H221" s="282">
        <v>870</v>
      </c>
      <c r="I221" s="283"/>
      <c r="J221" s="284">
        <f>ROUND(I221*H221,2)</f>
        <v>0</v>
      </c>
      <c r="K221" s="280" t="s">
        <v>1</v>
      </c>
      <c r="L221" s="285"/>
      <c r="M221" s="286" t="s">
        <v>1</v>
      </c>
      <c r="N221" s="287" t="s">
        <v>41</v>
      </c>
      <c r="O221" s="92"/>
      <c r="P221" s="237">
        <f>O221*H221</f>
        <v>0</v>
      </c>
      <c r="Q221" s="237">
        <v>0.001</v>
      </c>
      <c r="R221" s="237">
        <f>Q221*H221</f>
        <v>0.87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244</v>
      </c>
      <c r="AT221" s="239" t="s">
        <v>386</v>
      </c>
      <c r="AU221" s="239" t="s">
        <v>85</v>
      </c>
      <c r="AY221" s="18" t="s">
        <v>178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83</v>
      </c>
      <c r="BK221" s="240">
        <f>ROUND(I221*H221,2)</f>
        <v>0</v>
      </c>
      <c r="BL221" s="18" t="s">
        <v>185</v>
      </c>
      <c r="BM221" s="239" t="s">
        <v>1246</v>
      </c>
    </row>
    <row r="222" s="2" customFormat="1">
      <c r="A222" s="39"/>
      <c r="B222" s="40"/>
      <c r="C222" s="41"/>
      <c r="D222" s="241" t="s">
        <v>187</v>
      </c>
      <c r="E222" s="41"/>
      <c r="F222" s="242" t="s">
        <v>1247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187</v>
      </c>
      <c r="AU222" s="18" t="s">
        <v>85</v>
      </c>
    </row>
    <row r="223" s="13" customFormat="1">
      <c r="A223" s="13"/>
      <c r="B223" s="246"/>
      <c r="C223" s="247"/>
      <c r="D223" s="241" t="s">
        <v>189</v>
      </c>
      <c r="E223" s="248" t="s">
        <v>1</v>
      </c>
      <c r="F223" s="249" t="s">
        <v>1248</v>
      </c>
      <c r="G223" s="247"/>
      <c r="H223" s="248" t="s">
        <v>1</v>
      </c>
      <c r="I223" s="250"/>
      <c r="J223" s="247"/>
      <c r="K223" s="247"/>
      <c r="L223" s="251"/>
      <c r="M223" s="252"/>
      <c r="N223" s="253"/>
      <c r="O223" s="253"/>
      <c r="P223" s="253"/>
      <c r="Q223" s="253"/>
      <c r="R223" s="253"/>
      <c r="S223" s="253"/>
      <c r="T223" s="25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5" t="s">
        <v>189</v>
      </c>
      <c r="AU223" s="255" t="s">
        <v>85</v>
      </c>
      <c r="AV223" s="13" t="s">
        <v>83</v>
      </c>
      <c r="AW223" s="13" t="s">
        <v>33</v>
      </c>
      <c r="AX223" s="13" t="s">
        <v>76</v>
      </c>
      <c r="AY223" s="255" t="s">
        <v>178</v>
      </c>
    </row>
    <row r="224" s="13" customFormat="1">
      <c r="A224" s="13"/>
      <c r="B224" s="246"/>
      <c r="C224" s="247"/>
      <c r="D224" s="241" t="s">
        <v>189</v>
      </c>
      <c r="E224" s="248" t="s">
        <v>1</v>
      </c>
      <c r="F224" s="249" t="s">
        <v>1249</v>
      </c>
      <c r="G224" s="247"/>
      <c r="H224" s="248" t="s">
        <v>1</v>
      </c>
      <c r="I224" s="250"/>
      <c r="J224" s="247"/>
      <c r="K224" s="247"/>
      <c r="L224" s="251"/>
      <c r="M224" s="252"/>
      <c r="N224" s="253"/>
      <c r="O224" s="253"/>
      <c r="P224" s="253"/>
      <c r="Q224" s="253"/>
      <c r="R224" s="253"/>
      <c r="S224" s="253"/>
      <c r="T224" s="25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5" t="s">
        <v>189</v>
      </c>
      <c r="AU224" s="255" t="s">
        <v>85</v>
      </c>
      <c r="AV224" s="13" t="s">
        <v>83</v>
      </c>
      <c r="AW224" s="13" t="s">
        <v>33</v>
      </c>
      <c r="AX224" s="13" t="s">
        <v>76</v>
      </c>
      <c r="AY224" s="255" t="s">
        <v>178</v>
      </c>
    </row>
    <row r="225" s="14" customFormat="1">
      <c r="A225" s="14"/>
      <c r="B225" s="256"/>
      <c r="C225" s="257"/>
      <c r="D225" s="241" t="s">
        <v>189</v>
      </c>
      <c r="E225" s="258" t="s">
        <v>1</v>
      </c>
      <c r="F225" s="259" t="s">
        <v>1250</v>
      </c>
      <c r="G225" s="257"/>
      <c r="H225" s="260">
        <v>870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6" t="s">
        <v>189</v>
      </c>
      <c r="AU225" s="266" t="s">
        <v>85</v>
      </c>
      <c r="AV225" s="14" t="s">
        <v>85</v>
      </c>
      <c r="AW225" s="14" t="s">
        <v>33</v>
      </c>
      <c r="AX225" s="14" t="s">
        <v>76</v>
      </c>
      <c r="AY225" s="266" t="s">
        <v>178</v>
      </c>
    </row>
    <row r="226" s="15" customFormat="1">
      <c r="A226" s="15"/>
      <c r="B226" s="267"/>
      <c r="C226" s="268"/>
      <c r="D226" s="241" t="s">
        <v>189</v>
      </c>
      <c r="E226" s="269" t="s">
        <v>1</v>
      </c>
      <c r="F226" s="270" t="s">
        <v>193</v>
      </c>
      <c r="G226" s="268"/>
      <c r="H226" s="271">
        <v>870</v>
      </c>
      <c r="I226" s="272"/>
      <c r="J226" s="268"/>
      <c r="K226" s="268"/>
      <c r="L226" s="273"/>
      <c r="M226" s="274"/>
      <c r="N226" s="275"/>
      <c r="O226" s="275"/>
      <c r="P226" s="275"/>
      <c r="Q226" s="275"/>
      <c r="R226" s="275"/>
      <c r="S226" s="275"/>
      <c r="T226" s="276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7" t="s">
        <v>189</v>
      </c>
      <c r="AU226" s="277" t="s">
        <v>85</v>
      </c>
      <c r="AV226" s="15" t="s">
        <v>185</v>
      </c>
      <c r="AW226" s="15" t="s">
        <v>33</v>
      </c>
      <c r="AX226" s="15" t="s">
        <v>83</v>
      </c>
      <c r="AY226" s="277" t="s">
        <v>178</v>
      </c>
    </row>
    <row r="227" s="2" customFormat="1" ht="14.4" customHeight="1">
      <c r="A227" s="39"/>
      <c r="B227" s="40"/>
      <c r="C227" s="228" t="s">
        <v>324</v>
      </c>
      <c r="D227" s="228" t="s">
        <v>180</v>
      </c>
      <c r="E227" s="229" t="s">
        <v>1251</v>
      </c>
      <c r="F227" s="230" t="s">
        <v>1252</v>
      </c>
      <c r="G227" s="231" t="s">
        <v>183</v>
      </c>
      <c r="H227" s="232">
        <v>8.6999999999999993</v>
      </c>
      <c r="I227" s="233"/>
      <c r="J227" s="234">
        <f>ROUND(I227*H227,2)</f>
        <v>0</v>
      </c>
      <c r="K227" s="230" t="s">
        <v>184</v>
      </c>
      <c r="L227" s="45"/>
      <c r="M227" s="235" t="s">
        <v>1</v>
      </c>
      <c r="N227" s="236" t="s">
        <v>41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185</v>
      </c>
      <c r="AT227" s="239" t="s">
        <v>180</v>
      </c>
      <c r="AU227" s="239" t="s">
        <v>85</v>
      </c>
      <c r="AY227" s="18" t="s">
        <v>178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83</v>
      </c>
      <c r="BK227" s="240">
        <f>ROUND(I227*H227,2)</f>
        <v>0</v>
      </c>
      <c r="BL227" s="18" t="s">
        <v>185</v>
      </c>
      <c r="BM227" s="239" t="s">
        <v>1253</v>
      </c>
    </row>
    <row r="228" s="2" customFormat="1">
      <c r="A228" s="39"/>
      <c r="B228" s="40"/>
      <c r="C228" s="41"/>
      <c r="D228" s="241" t="s">
        <v>187</v>
      </c>
      <c r="E228" s="41"/>
      <c r="F228" s="242" t="s">
        <v>1254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187</v>
      </c>
      <c r="AU228" s="18" t="s">
        <v>85</v>
      </c>
    </row>
    <row r="229" s="13" customFormat="1">
      <c r="A229" s="13"/>
      <c r="B229" s="246"/>
      <c r="C229" s="247"/>
      <c r="D229" s="241" t="s">
        <v>189</v>
      </c>
      <c r="E229" s="248" t="s">
        <v>1</v>
      </c>
      <c r="F229" s="249" t="s">
        <v>1167</v>
      </c>
      <c r="G229" s="247"/>
      <c r="H229" s="248" t="s">
        <v>1</v>
      </c>
      <c r="I229" s="250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5" t="s">
        <v>189</v>
      </c>
      <c r="AU229" s="255" t="s">
        <v>85</v>
      </c>
      <c r="AV229" s="13" t="s">
        <v>83</v>
      </c>
      <c r="AW229" s="13" t="s">
        <v>33</v>
      </c>
      <c r="AX229" s="13" t="s">
        <v>76</v>
      </c>
      <c r="AY229" s="255" t="s">
        <v>178</v>
      </c>
    </row>
    <row r="230" s="13" customFormat="1">
      <c r="A230" s="13"/>
      <c r="B230" s="246"/>
      <c r="C230" s="247"/>
      <c r="D230" s="241" t="s">
        <v>189</v>
      </c>
      <c r="E230" s="248" t="s">
        <v>1</v>
      </c>
      <c r="F230" s="249" t="s">
        <v>1255</v>
      </c>
      <c r="G230" s="247"/>
      <c r="H230" s="248" t="s">
        <v>1</v>
      </c>
      <c r="I230" s="250"/>
      <c r="J230" s="247"/>
      <c r="K230" s="247"/>
      <c r="L230" s="251"/>
      <c r="M230" s="252"/>
      <c r="N230" s="253"/>
      <c r="O230" s="253"/>
      <c r="P230" s="253"/>
      <c r="Q230" s="253"/>
      <c r="R230" s="253"/>
      <c r="S230" s="253"/>
      <c r="T230" s="25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5" t="s">
        <v>189</v>
      </c>
      <c r="AU230" s="255" t="s">
        <v>85</v>
      </c>
      <c r="AV230" s="13" t="s">
        <v>83</v>
      </c>
      <c r="AW230" s="13" t="s">
        <v>33</v>
      </c>
      <c r="AX230" s="13" t="s">
        <v>76</v>
      </c>
      <c r="AY230" s="255" t="s">
        <v>178</v>
      </c>
    </row>
    <row r="231" s="14" customFormat="1">
      <c r="A231" s="14"/>
      <c r="B231" s="256"/>
      <c r="C231" s="257"/>
      <c r="D231" s="241" t="s">
        <v>189</v>
      </c>
      <c r="E231" s="258" t="s">
        <v>1</v>
      </c>
      <c r="F231" s="259" t="s">
        <v>1256</v>
      </c>
      <c r="G231" s="257"/>
      <c r="H231" s="260">
        <v>8.6999999999999993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6" t="s">
        <v>189</v>
      </c>
      <c r="AU231" s="266" t="s">
        <v>85</v>
      </c>
      <c r="AV231" s="14" t="s">
        <v>85</v>
      </c>
      <c r="AW231" s="14" t="s">
        <v>33</v>
      </c>
      <c r="AX231" s="14" t="s">
        <v>76</v>
      </c>
      <c r="AY231" s="266" t="s">
        <v>178</v>
      </c>
    </row>
    <row r="232" s="15" customFormat="1">
      <c r="A232" s="15"/>
      <c r="B232" s="267"/>
      <c r="C232" s="268"/>
      <c r="D232" s="241" t="s">
        <v>189</v>
      </c>
      <c r="E232" s="269" t="s">
        <v>1</v>
      </c>
      <c r="F232" s="270" t="s">
        <v>193</v>
      </c>
      <c r="G232" s="268"/>
      <c r="H232" s="271">
        <v>8.6999999999999993</v>
      </c>
      <c r="I232" s="272"/>
      <c r="J232" s="268"/>
      <c r="K232" s="268"/>
      <c r="L232" s="273"/>
      <c r="M232" s="274"/>
      <c r="N232" s="275"/>
      <c r="O232" s="275"/>
      <c r="P232" s="275"/>
      <c r="Q232" s="275"/>
      <c r="R232" s="275"/>
      <c r="S232" s="275"/>
      <c r="T232" s="276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7" t="s">
        <v>189</v>
      </c>
      <c r="AU232" s="277" t="s">
        <v>85</v>
      </c>
      <c r="AV232" s="15" t="s">
        <v>185</v>
      </c>
      <c r="AW232" s="15" t="s">
        <v>33</v>
      </c>
      <c r="AX232" s="15" t="s">
        <v>83</v>
      </c>
      <c r="AY232" s="277" t="s">
        <v>178</v>
      </c>
    </row>
    <row r="233" s="2" customFormat="1" ht="19.8" customHeight="1">
      <c r="A233" s="39"/>
      <c r="B233" s="40"/>
      <c r="C233" s="228" t="s">
        <v>331</v>
      </c>
      <c r="D233" s="228" t="s">
        <v>180</v>
      </c>
      <c r="E233" s="229" t="s">
        <v>1257</v>
      </c>
      <c r="F233" s="230" t="s">
        <v>1258</v>
      </c>
      <c r="G233" s="231" t="s">
        <v>183</v>
      </c>
      <c r="H233" s="232">
        <v>8.6999999999999993</v>
      </c>
      <c r="I233" s="233"/>
      <c r="J233" s="234">
        <f>ROUND(I233*H233,2)</f>
        <v>0</v>
      </c>
      <c r="K233" s="230" t="s">
        <v>184</v>
      </c>
      <c r="L233" s="45"/>
      <c r="M233" s="235" t="s">
        <v>1</v>
      </c>
      <c r="N233" s="236" t="s">
        <v>41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185</v>
      </c>
      <c r="AT233" s="239" t="s">
        <v>180</v>
      </c>
      <c r="AU233" s="239" t="s">
        <v>85</v>
      </c>
      <c r="AY233" s="18" t="s">
        <v>178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83</v>
      </c>
      <c r="BK233" s="240">
        <f>ROUND(I233*H233,2)</f>
        <v>0</v>
      </c>
      <c r="BL233" s="18" t="s">
        <v>185</v>
      </c>
      <c r="BM233" s="239" t="s">
        <v>1259</v>
      </c>
    </row>
    <row r="234" s="2" customFormat="1">
      <c r="A234" s="39"/>
      <c r="B234" s="40"/>
      <c r="C234" s="41"/>
      <c r="D234" s="241" t="s">
        <v>187</v>
      </c>
      <c r="E234" s="41"/>
      <c r="F234" s="242" t="s">
        <v>1260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187</v>
      </c>
      <c r="AU234" s="18" t="s">
        <v>85</v>
      </c>
    </row>
    <row r="235" s="13" customFormat="1">
      <c r="A235" s="13"/>
      <c r="B235" s="246"/>
      <c r="C235" s="247"/>
      <c r="D235" s="241" t="s">
        <v>189</v>
      </c>
      <c r="E235" s="248" t="s">
        <v>1</v>
      </c>
      <c r="F235" s="249" t="s">
        <v>1261</v>
      </c>
      <c r="G235" s="247"/>
      <c r="H235" s="248" t="s">
        <v>1</v>
      </c>
      <c r="I235" s="250"/>
      <c r="J235" s="247"/>
      <c r="K235" s="247"/>
      <c r="L235" s="251"/>
      <c r="M235" s="252"/>
      <c r="N235" s="253"/>
      <c r="O235" s="253"/>
      <c r="P235" s="253"/>
      <c r="Q235" s="253"/>
      <c r="R235" s="253"/>
      <c r="S235" s="253"/>
      <c r="T235" s="25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5" t="s">
        <v>189</v>
      </c>
      <c r="AU235" s="255" t="s">
        <v>85</v>
      </c>
      <c r="AV235" s="13" t="s">
        <v>83</v>
      </c>
      <c r="AW235" s="13" t="s">
        <v>33</v>
      </c>
      <c r="AX235" s="13" t="s">
        <v>76</v>
      </c>
      <c r="AY235" s="255" t="s">
        <v>178</v>
      </c>
    </row>
    <row r="236" s="14" customFormat="1">
      <c r="A236" s="14"/>
      <c r="B236" s="256"/>
      <c r="C236" s="257"/>
      <c r="D236" s="241" t="s">
        <v>189</v>
      </c>
      <c r="E236" s="258" t="s">
        <v>1</v>
      </c>
      <c r="F236" s="259" t="s">
        <v>1262</v>
      </c>
      <c r="G236" s="257"/>
      <c r="H236" s="260">
        <v>8.6999999999999993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6" t="s">
        <v>189</v>
      </c>
      <c r="AU236" s="266" t="s">
        <v>85</v>
      </c>
      <c r="AV236" s="14" t="s">
        <v>85</v>
      </c>
      <c r="AW236" s="14" t="s">
        <v>33</v>
      </c>
      <c r="AX236" s="14" t="s">
        <v>76</v>
      </c>
      <c r="AY236" s="266" t="s">
        <v>178</v>
      </c>
    </row>
    <row r="237" s="15" customFormat="1">
      <c r="A237" s="15"/>
      <c r="B237" s="267"/>
      <c r="C237" s="268"/>
      <c r="D237" s="241" t="s">
        <v>189</v>
      </c>
      <c r="E237" s="269" t="s">
        <v>1</v>
      </c>
      <c r="F237" s="270" t="s">
        <v>193</v>
      </c>
      <c r="G237" s="268"/>
      <c r="H237" s="271">
        <v>8.6999999999999993</v>
      </c>
      <c r="I237" s="272"/>
      <c r="J237" s="268"/>
      <c r="K237" s="268"/>
      <c r="L237" s="273"/>
      <c r="M237" s="274"/>
      <c r="N237" s="275"/>
      <c r="O237" s="275"/>
      <c r="P237" s="275"/>
      <c r="Q237" s="275"/>
      <c r="R237" s="275"/>
      <c r="S237" s="275"/>
      <c r="T237" s="276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7" t="s">
        <v>189</v>
      </c>
      <c r="AU237" s="277" t="s">
        <v>85</v>
      </c>
      <c r="AV237" s="15" t="s">
        <v>185</v>
      </c>
      <c r="AW237" s="15" t="s">
        <v>33</v>
      </c>
      <c r="AX237" s="15" t="s">
        <v>83</v>
      </c>
      <c r="AY237" s="277" t="s">
        <v>178</v>
      </c>
    </row>
    <row r="238" s="2" customFormat="1" ht="14.4" customHeight="1">
      <c r="A238" s="39"/>
      <c r="B238" s="40"/>
      <c r="C238" s="278" t="s">
        <v>7</v>
      </c>
      <c r="D238" s="278" t="s">
        <v>386</v>
      </c>
      <c r="E238" s="279" t="s">
        <v>1263</v>
      </c>
      <c r="F238" s="280" t="s">
        <v>1264</v>
      </c>
      <c r="G238" s="281" t="s">
        <v>183</v>
      </c>
      <c r="H238" s="282">
        <v>8.6999999999999993</v>
      </c>
      <c r="I238" s="283"/>
      <c r="J238" s="284">
        <f>ROUND(I238*H238,2)</f>
        <v>0</v>
      </c>
      <c r="K238" s="280" t="s">
        <v>184</v>
      </c>
      <c r="L238" s="285"/>
      <c r="M238" s="286" t="s">
        <v>1</v>
      </c>
      <c r="N238" s="287" t="s">
        <v>41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244</v>
      </c>
      <c r="AT238" s="239" t="s">
        <v>386</v>
      </c>
      <c r="AU238" s="239" t="s">
        <v>85</v>
      </c>
      <c r="AY238" s="18" t="s">
        <v>178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83</v>
      </c>
      <c r="BK238" s="240">
        <f>ROUND(I238*H238,2)</f>
        <v>0</v>
      </c>
      <c r="BL238" s="18" t="s">
        <v>185</v>
      </c>
      <c r="BM238" s="239" t="s">
        <v>1265</v>
      </c>
    </row>
    <row r="239" s="2" customFormat="1">
      <c r="A239" s="39"/>
      <c r="B239" s="40"/>
      <c r="C239" s="41"/>
      <c r="D239" s="241" t="s">
        <v>187</v>
      </c>
      <c r="E239" s="41"/>
      <c r="F239" s="242" t="s">
        <v>1264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187</v>
      </c>
      <c r="AU239" s="18" t="s">
        <v>85</v>
      </c>
    </row>
    <row r="240" s="13" customFormat="1">
      <c r="A240" s="13"/>
      <c r="B240" s="246"/>
      <c r="C240" s="247"/>
      <c r="D240" s="241" t="s">
        <v>189</v>
      </c>
      <c r="E240" s="248" t="s">
        <v>1</v>
      </c>
      <c r="F240" s="249" t="s">
        <v>1266</v>
      </c>
      <c r="G240" s="247"/>
      <c r="H240" s="248" t="s">
        <v>1</v>
      </c>
      <c r="I240" s="250"/>
      <c r="J240" s="247"/>
      <c r="K240" s="247"/>
      <c r="L240" s="251"/>
      <c r="M240" s="252"/>
      <c r="N240" s="253"/>
      <c r="O240" s="253"/>
      <c r="P240" s="253"/>
      <c r="Q240" s="253"/>
      <c r="R240" s="253"/>
      <c r="S240" s="253"/>
      <c r="T240" s="25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5" t="s">
        <v>189</v>
      </c>
      <c r="AU240" s="255" t="s">
        <v>85</v>
      </c>
      <c r="AV240" s="13" t="s">
        <v>83</v>
      </c>
      <c r="AW240" s="13" t="s">
        <v>33</v>
      </c>
      <c r="AX240" s="13" t="s">
        <v>76</v>
      </c>
      <c r="AY240" s="255" t="s">
        <v>178</v>
      </c>
    </row>
    <row r="241" s="14" customFormat="1">
      <c r="A241" s="14"/>
      <c r="B241" s="256"/>
      <c r="C241" s="257"/>
      <c r="D241" s="241" t="s">
        <v>189</v>
      </c>
      <c r="E241" s="258" t="s">
        <v>1</v>
      </c>
      <c r="F241" s="259" t="s">
        <v>1262</v>
      </c>
      <c r="G241" s="257"/>
      <c r="H241" s="260">
        <v>8.6999999999999993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6" t="s">
        <v>189</v>
      </c>
      <c r="AU241" s="266" t="s">
        <v>85</v>
      </c>
      <c r="AV241" s="14" t="s">
        <v>85</v>
      </c>
      <c r="AW241" s="14" t="s">
        <v>33</v>
      </c>
      <c r="AX241" s="14" t="s">
        <v>76</v>
      </c>
      <c r="AY241" s="266" t="s">
        <v>178</v>
      </c>
    </row>
    <row r="242" s="15" customFormat="1">
      <c r="A242" s="15"/>
      <c r="B242" s="267"/>
      <c r="C242" s="268"/>
      <c r="D242" s="241" t="s">
        <v>189</v>
      </c>
      <c r="E242" s="269" t="s">
        <v>1</v>
      </c>
      <c r="F242" s="270" t="s">
        <v>193</v>
      </c>
      <c r="G242" s="268"/>
      <c r="H242" s="271">
        <v>8.6999999999999993</v>
      </c>
      <c r="I242" s="272"/>
      <c r="J242" s="268"/>
      <c r="K242" s="268"/>
      <c r="L242" s="273"/>
      <c r="M242" s="274"/>
      <c r="N242" s="275"/>
      <c r="O242" s="275"/>
      <c r="P242" s="275"/>
      <c r="Q242" s="275"/>
      <c r="R242" s="275"/>
      <c r="S242" s="275"/>
      <c r="T242" s="276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7" t="s">
        <v>189</v>
      </c>
      <c r="AU242" s="277" t="s">
        <v>85</v>
      </c>
      <c r="AV242" s="15" t="s">
        <v>185</v>
      </c>
      <c r="AW242" s="15" t="s">
        <v>33</v>
      </c>
      <c r="AX242" s="15" t="s">
        <v>83</v>
      </c>
      <c r="AY242" s="277" t="s">
        <v>178</v>
      </c>
    </row>
    <row r="243" s="12" customFormat="1" ht="22.8" customHeight="1">
      <c r="A243" s="12"/>
      <c r="B243" s="212"/>
      <c r="C243" s="213"/>
      <c r="D243" s="214" t="s">
        <v>75</v>
      </c>
      <c r="E243" s="226" t="s">
        <v>250</v>
      </c>
      <c r="F243" s="226" t="s">
        <v>1267</v>
      </c>
      <c r="G243" s="213"/>
      <c r="H243" s="213"/>
      <c r="I243" s="216"/>
      <c r="J243" s="227">
        <f>BK243</f>
        <v>0</v>
      </c>
      <c r="K243" s="213"/>
      <c r="L243" s="218"/>
      <c r="M243" s="219"/>
      <c r="N243" s="220"/>
      <c r="O243" s="220"/>
      <c r="P243" s="221">
        <f>P244</f>
        <v>0</v>
      </c>
      <c r="Q243" s="220"/>
      <c r="R243" s="221">
        <f>R244</f>
        <v>0</v>
      </c>
      <c r="S243" s="220"/>
      <c r="T243" s="222">
        <f>T244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3" t="s">
        <v>83</v>
      </c>
      <c r="AT243" s="224" t="s">
        <v>75</v>
      </c>
      <c r="AU243" s="224" t="s">
        <v>83</v>
      </c>
      <c r="AY243" s="223" t="s">
        <v>178</v>
      </c>
      <c r="BK243" s="225">
        <f>BK244</f>
        <v>0</v>
      </c>
    </row>
    <row r="244" s="12" customFormat="1" ht="20.88" customHeight="1">
      <c r="A244" s="12"/>
      <c r="B244" s="212"/>
      <c r="C244" s="213"/>
      <c r="D244" s="214" t="s">
        <v>75</v>
      </c>
      <c r="E244" s="226" t="s">
        <v>1268</v>
      </c>
      <c r="F244" s="226" t="s">
        <v>1269</v>
      </c>
      <c r="G244" s="213"/>
      <c r="H244" s="213"/>
      <c r="I244" s="216"/>
      <c r="J244" s="227">
        <f>BK244</f>
        <v>0</v>
      </c>
      <c r="K244" s="213"/>
      <c r="L244" s="218"/>
      <c r="M244" s="219"/>
      <c r="N244" s="220"/>
      <c r="O244" s="220"/>
      <c r="P244" s="221">
        <f>SUM(P245:P246)</f>
        <v>0</v>
      </c>
      <c r="Q244" s="220"/>
      <c r="R244" s="221">
        <f>SUM(R245:R246)</f>
        <v>0</v>
      </c>
      <c r="S244" s="220"/>
      <c r="T244" s="222">
        <f>SUM(T245:T246)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3" t="s">
        <v>83</v>
      </c>
      <c r="AT244" s="224" t="s">
        <v>75</v>
      </c>
      <c r="AU244" s="224" t="s">
        <v>85</v>
      </c>
      <c r="AY244" s="223" t="s">
        <v>178</v>
      </c>
      <c r="BK244" s="225">
        <f>SUM(BK245:BK246)</f>
        <v>0</v>
      </c>
    </row>
    <row r="245" s="2" customFormat="1">
      <c r="A245" s="39"/>
      <c r="B245" s="40"/>
      <c r="C245" s="228" t="s">
        <v>347</v>
      </c>
      <c r="D245" s="228" t="s">
        <v>180</v>
      </c>
      <c r="E245" s="229" t="s">
        <v>1270</v>
      </c>
      <c r="F245" s="230" t="s">
        <v>1271</v>
      </c>
      <c r="G245" s="231" t="s">
        <v>253</v>
      </c>
      <c r="H245" s="232">
        <v>10.561</v>
      </c>
      <c r="I245" s="233"/>
      <c r="J245" s="234">
        <f>ROUND(I245*H245,2)</f>
        <v>0</v>
      </c>
      <c r="K245" s="230" t="s">
        <v>184</v>
      </c>
      <c r="L245" s="45"/>
      <c r="M245" s="235" t="s">
        <v>1</v>
      </c>
      <c r="N245" s="236" t="s">
        <v>41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185</v>
      </c>
      <c r="AT245" s="239" t="s">
        <v>180</v>
      </c>
      <c r="AU245" s="239" t="s">
        <v>100</v>
      </c>
      <c r="AY245" s="18" t="s">
        <v>178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83</v>
      </c>
      <c r="BK245" s="240">
        <f>ROUND(I245*H245,2)</f>
        <v>0</v>
      </c>
      <c r="BL245" s="18" t="s">
        <v>185</v>
      </c>
      <c r="BM245" s="239" t="s">
        <v>1272</v>
      </c>
    </row>
    <row r="246" s="2" customFormat="1">
      <c r="A246" s="39"/>
      <c r="B246" s="40"/>
      <c r="C246" s="41"/>
      <c r="D246" s="241" t="s">
        <v>187</v>
      </c>
      <c r="E246" s="41"/>
      <c r="F246" s="242" t="s">
        <v>1273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187</v>
      </c>
      <c r="AU246" s="18" t="s">
        <v>100</v>
      </c>
    </row>
    <row r="247" s="12" customFormat="1" ht="25.92" customHeight="1">
      <c r="A247" s="12"/>
      <c r="B247" s="212"/>
      <c r="C247" s="213"/>
      <c r="D247" s="214" t="s">
        <v>75</v>
      </c>
      <c r="E247" s="215" t="s">
        <v>1274</v>
      </c>
      <c r="F247" s="215" t="s">
        <v>1275</v>
      </c>
      <c r="G247" s="213"/>
      <c r="H247" s="213"/>
      <c r="I247" s="216"/>
      <c r="J247" s="217">
        <f>BK247</f>
        <v>0</v>
      </c>
      <c r="K247" s="213"/>
      <c r="L247" s="218"/>
      <c r="M247" s="219"/>
      <c r="N247" s="220"/>
      <c r="O247" s="220"/>
      <c r="P247" s="221">
        <f>P248</f>
        <v>0</v>
      </c>
      <c r="Q247" s="220"/>
      <c r="R247" s="221">
        <f>R248</f>
        <v>1.0488</v>
      </c>
      <c r="S247" s="220"/>
      <c r="T247" s="222">
        <f>T248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3" t="s">
        <v>85</v>
      </c>
      <c r="AT247" s="224" t="s">
        <v>75</v>
      </c>
      <c r="AU247" s="224" t="s">
        <v>76</v>
      </c>
      <c r="AY247" s="223" t="s">
        <v>178</v>
      </c>
      <c r="BK247" s="225">
        <f>BK248</f>
        <v>0</v>
      </c>
    </row>
    <row r="248" s="12" customFormat="1" ht="22.8" customHeight="1">
      <c r="A248" s="12"/>
      <c r="B248" s="212"/>
      <c r="C248" s="213"/>
      <c r="D248" s="214" t="s">
        <v>75</v>
      </c>
      <c r="E248" s="226" t="s">
        <v>1276</v>
      </c>
      <c r="F248" s="226" t="s">
        <v>1277</v>
      </c>
      <c r="G248" s="213"/>
      <c r="H248" s="213"/>
      <c r="I248" s="216"/>
      <c r="J248" s="227">
        <f>BK248</f>
        <v>0</v>
      </c>
      <c r="K248" s="213"/>
      <c r="L248" s="218"/>
      <c r="M248" s="219"/>
      <c r="N248" s="220"/>
      <c r="O248" s="220"/>
      <c r="P248" s="221">
        <f>SUM(P249:P261)</f>
        <v>0</v>
      </c>
      <c r="Q248" s="220"/>
      <c r="R248" s="221">
        <f>SUM(R249:R261)</f>
        <v>1.0488</v>
      </c>
      <c r="S248" s="220"/>
      <c r="T248" s="222">
        <f>SUM(T249:T261)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3" t="s">
        <v>85</v>
      </c>
      <c r="AT248" s="224" t="s">
        <v>75</v>
      </c>
      <c r="AU248" s="224" t="s">
        <v>83</v>
      </c>
      <c r="AY248" s="223" t="s">
        <v>178</v>
      </c>
      <c r="BK248" s="225">
        <f>SUM(BK249:BK261)</f>
        <v>0</v>
      </c>
    </row>
    <row r="249" s="2" customFormat="1">
      <c r="A249" s="39"/>
      <c r="B249" s="40"/>
      <c r="C249" s="228" t="s">
        <v>354</v>
      </c>
      <c r="D249" s="228" t="s">
        <v>180</v>
      </c>
      <c r="E249" s="229" t="s">
        <v>1278</v>
      </c>
      <c r="F249" s="230" t="s">
        <v>1279</v>
      </c>
      <c r="G249" s="231" t="s">
        <v>299</v>
      </c>
      <c r="H249" s="232">
        <v>261</v>
      </c>
      <c r="I249" s="233"/>
      <c r="J249" s="234">
        <f>ROUND(I249*H249,2)</f>
        <v>0</v>
      </c>
      <c r="K249" s="230" t="s">
        <v>184</v>
      </c>
      <c r="L249" s="45"/>
      <c r="M249" s="235" t="s">
        <v>1</v>
      </c>
      <c r="N249" s="236" t="s">
        <v>41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305</v>
      </c>
      <c r="AT249" s="239" t="s">
        <v>180</v>
      </c>
      <c r="AU249" s="239" t="s">
        <v>85</v>
      </c>
      <c r="AY249" s="18" t="s">
        <v>178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83</v>
      </c>
      <c r="BK249" s="240">
        <f>ROUND(I249*H249,2)</f>
        <v>0</v>
      </c>
      <c r="BL249" s="18" t="s">
        <v>305</v>
      </c>
      <c r="BM249" s="239" t="s">
        <v>1280</v>
      </c>
    </row>
    <row r="250" s="2" customFormat="1">
      <c r="A250" s="39"/>
      <c r="B250" s="40"/>
      <c r="C250" s="41"/>
      <c r="D250" s="241" t="s">
        <v>187</v>
      </c>
      <c r="E250" s="41"/>
      <c r="F250" s="242" t="s">
        <v>1281</v>
      </c>
      <c r="G250" s="41"/>
      <c r="H250" s="41"/>
      <c r="I250" s="243"/>
      <c r="J250" s="41"/>
      <c r="K250" s="41"/>
      <c r="L250" s="45"/>
      <c r="M250" s="244"/>
      <c r="N250" s="245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187</v>
      </c>
      <c r="AU250" s="18" t="s">
        <v>85</v>
      </c>
    </row>
    <row r="251" s="13" customFormat="1">
      <c r="A251" s="13"/>
      <c r="B251" s="246"/>
      <c r="C251" s="247"/>
      <c r="D251" s="241" t="s">
        <v>189</v>
      </c>
      <c r="E251" s="248" t="s">
        <v>1</v>
      </c>
      <c r="F251" s="249" t="s">
        <v>1167</v>
      </c>
      <c r="G251" s="247"/>
      <c r="H251" s="248" t="s">
        <v>1</v>
      </c>
      <c r="I251" s="250"/>
      <c r="J251" s="247"/>
      <c r="K251" s="247"/>
      <c r="L251" s="251"/>
      <c r="M251" s="252"/>
      <c r="N251" s="253"/>
      <c r="O251" s="253"/>
      <c r="P251" s="253"/>
      <c r="Q251" s="253"/>
      <c r="R251" s="253"/>
      <c r="S251" s="253"/>
      <c r="T251" s="25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5" t="s">
        <v>189</v>
      </c>
      <c r="AU251" s="255" t="s">
        <v>85</v>
      </c>
      <c r="AV251" s="13" t="s">
        <v>83</v>
      </c>
      <c r="AW251" s="13" t="s">
        <v>33</v>
      </c>
      <c r="AX251" s="13" t="s">
        <v>76</v>
      </c>
      <c r="AY251" s="255" t="s">
        <v>178</v>
      </c>
    </row>
    <row r="252" s="13" customFormat="1">
      <c r="A252" s="13"/>
      <c r="B252" s="246"/>
      <c r="C252" s="247"/>
      <c r="D252" s="241" t="s">
        <v>189</v>
      </c>
      <c r="E252" s="248" t="s">
        <v>1</v>
      </c>
      <c r="F252" s="249" t="s">
        <v>1282</v>
      </c>
      <c r="G252" s="247"/>
      <c r="H252" s="248" t="s">
        <v>1</v>
      </c>
      <c r="I252" s="250"/>
      <c r="J252" s="247"/>
      <c r="K252" s="247"/>
      <c r="L252" s="251"/>
      <c r="M252" s="252"/>
      <c r="N252" s="253"/>
      <c r="O252" s="253"/>
      <c r="P252" s="253"/>
      <c r="Q252" s="253"/>
      <c r="R252" s="253"/>
      <c r="S252" s="253"/>
      <c r="T252" s="25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5" t="s">
        <v>189</v>
      </c>
      <c r="AU252" s="255" t="s">
        <v>85</v>
      </c>
      <c r="AV252" s="13" t="s">
        <v>83</v>
      </c>
      <c r="AW252" s="13" t="s">
        <v>33</v>
      </c>
      <c r="AX252" s="13" t="s">
        <v>76</v>
      </c>
      <c r="AY252" s="255" t="s">
        <v>178</v>
      </c>
    </row>
    <row r="253" s="14" customFormat="1">
      <c r="A253" s="14"/>
      <c r="B253" s="256"/>
      <c r="C253" s="257"/>
      <c r="D253" s="241" t="s">
        <v>189</v>
      </c>
      <c r="E253" s="258" t="s">
        <v>1</v>
      </c>
      <c r="F253" s="259" t="s">
        <v>1283</v>
      </c>
      <c r="G253" s="257"/>
      <c r="H253" s="260">
        <v>261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6" t="s">
        <v>189</v>
      </c>
      <c r="AU253" s="266" t="s">
        <v>85</v>
      </c>
      <c r="AV253" s="14" t="s">
        <v>85</v>
      </c>
      <c r="AW253" s="14" t="s">
        <v>33</v>
      </c>
      <c r="AX253" s="14" t="s">
        <v>76</v>
      </c>
      <c r="AY253" s="266" t="s">
        <v>178</v>
      </c>
    </row>
    <row r="254" s="15" customFormat="1">
      <c r="A254" s="15"/>
      <c r="B254" s="267"/>
      <c r="C254" s="268"/>
      <c r="D254" s="241" t="s">
        <v>189</v>
      </c>
      <c r="E254" s="269" t="s">
        <v>1</v>
      </c>
      <c r="F254" s="270" t="s">
        <v>193</v>
      </c>
      <c r="G254" s="268"/>
      <c r="H254" s="271">
        <v>261</v>
      </c>
      <c r="I254" s="272"/>
      <c r="J254" s="268"/>
      <c r="K254" s="268"/>
      <c r="L254" s="273"/>
      <c r="M254" s="274"/>
      <c r="N254" s="275"/>
      <c r="O254" s="275"/>
      <c r="P254" s="275"/>
      <c r="Q254" s="275"/>
      <c r="R254" s="275"/>
      <c r="S254" s="275"/>
      <c r="T254" s="276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7" t="s">
        <v>189</v>
      </c>
      <c r="AU254" s="277" t="s">
        <v>85</v>
      </c>
      <c r="AV254" s="15" t="s">
        <v>185</v>
      </c>
      <c r="AW254" s="15" t="s">
        <v>33</v>
      </c>
      <c r="AX254" s="15" t="s">
        <v>83</v>
      </c>
      <c r="AY254" s="277" t="s">
        <v>178</v>
      </c>
    </row>
    <row r="255" s="2" customFormat="1" ht="14.4" customHeight="1">
      <c r="A255" s="39"/>
      <c r="B255" s="40"/>
      <c r="C255" s="278" t="s">
        <v>361</v>
      </c>
      <c r="D255" s="278" t="s">
        <v>386</v>
      </c>
      <c r="E255" s="279" t="s">
        <v>1284</v>
      </c>
      <c r="F255" s="280" t="s">
        <v>1285</v>
      </c>
      <c r="G255" s="281" t="s">
        <v>183</v>
      </c>
      <c r="H255" s="282">
        <v>1.3109999999999999</v>
      </c>
      <c r="I255" s="283"/>
      <c r="J255" s="284">
        <f>ROUND(I255*H255,2)</f>
        <v>0</v>
      </c>
      <c r="K255" s="280" t="s">
        <v>1</v>
      </c>
      <c r="L255" s="285"/>
      <c r="M255" s="286" t="s">
        <v>1</v>
      </c>
      <c r="N255" s="287" t="s">
        <v>41</v>
      </c>
      <c r="O255" s="92"/>
      <c r="P255" s="237">
        <f>O255*H255</f>
        <v>0</v>
      </c>
      <c r="Q255" s="237">
        <v>0.80000000000000004</v>
      </c>
      <c r="R255" s="237">
        <f>Q255*H255</f>
        <v>1.0488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420</v>
      </c>
      <c r="AT255" s="239" t="s">
        <v>386</v>
      </c>
      <c r="AU255" s="239" t="s">
        <v>85</v>
      </c>
      <c r="AY255" s="18" t="s">
        <v>178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83</v>
      </c>
      <c r="BK255" s="240">
        <f>ROUND(I255*H255,2)</f>
        <v>0</v>
      </c>
      <c r="BL255" s="18" t="s">
        <v>305</v>
      </c>
      <c r="BM255" s="239" t="s">
        <v>1286</v>
      </c>
    </row>
    <row r="256" s="2" customFormat="1">
      <c r="A256" s="39"/>
      <c r="B256" s="40"/>
      <c r="C256" s="41"/>
      <c r="D256" s="241" t="s">
        <v>187</v>
      </c>
      <c r="E256" s="41"/>
      <c r="F256" s="242" t="s">
        <v>1287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187</v>
      </c>
      <c r="AU256" s="18" t="s">
        <v>85</v>
      </c>
    </row>
    <row r="257" s="13" customFormat="1">
      <c r="A257" s="13"/>
      <c r="B257" s="246"/>
      <c r="C257" s="247"/>
      <c r="D257" s="241" t="s">
        <v>189</v>
      </c>
      <c r="E257" s="248" t="s">
        <v>1</v>
      </c>
      <c r="F257" s="249" t="s">
        <v>1288</v>
      </c>
      <c r="G257" s="247"/>
      <c r="H257" s="248" t="s">
        <v>1</v>
      </c>
      <c r="I257" s="250"/>
      <c r="J257" s="247"/>
      <c r="K257" s="247"/>
      <c r="L257" s="251"/>
      <c r="M257" s="252"/>
      <c r="N257" s="253"/>
      <c r="O257" s="253"/>
      <c r="P257" s="253"/>
      <c r="Q257" s="253"/>
      <c r="R257" s="253"/>
      <c r="S257" s="253"/>
      <c r="T257" s="25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5" t="s">
        <v>189</v>
      </c>
      <c r="AU257" s="255" t="s">
        <v>85</v>
      </c>
      <c r="AV257" s="13" t="s">
        <v>83</v>
      </c>
      <c r="AW257" s="13" t="s">
        <v>33</v>
      </c>
      <c r="AX257" s="13" t="s">
        <v>76</v>
      </c>
      <c r="AY257" s="255" t="s">
        <v>178</v>
      </c>
    </row>
    <row r="258" s="14" customFormat="1">
      <c r="A258" s="14"/>
      <c r="B258" s="256"/>
      <c r="C258" s="257"/>
      <c r="D258" s="241" t="s">
        <v>189</v>
      </c>
      <c r="E258" s="258" t="s">
        <v>1</v>
      </c>
      <c r="F258" s="259" t="s">
        <v>1289</v>
      </c>
      <c r="G258" s="257"/>
      <c r="H258" s="260">
        <v>1.3109999999999999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6" t="s">
        <v>189</v>
      </c>
      <c r="AU258" s="266" t="s">
        <v>85</v>
      </c>
      <c r="AV258" s="14" t="s">
        <v>85</v>
      </c>
      <c r="AW258" s="14" t="s">
        <v>33</v>
      </c>
      <c r="AX258" s="14" t="s">
        <v>76</v>
      </c>
      <c r="AY258" s="266" t="s">
        <v>178</v>
      </c>
    </row>
    <row r="259" s="15" customFormat="1">
      <c r="A259" s="15"/>
      <c r="B259" s="267"/>
      <c r="C259" s="268"/>
      <c r="D259" s="241" t="s">
        <v>189</v>
      </c>
      <c r="E259" s="269" t="s">
        <v>1</v>
      </c>
      <c r="F259" s="270" t="s">
        <v>193</v>
      </c>
      <c r="G259" s="268"/>
      <c r="H259" s="271">
        <v>1.3109999999999999</v>
      </c>
      <c r="I259" s="272"/>
      <c r="J259" s="268"/>
      <c r="K259" s="268"/>
      <c r="L259" s="273"/>
      <c r="M259" s="274"/>
      <c r="N259" s="275"/>
      <c r="O259" s="275"/>
      <c r="P259" s="275"/>
      <c r="Q259" s="275"/>
      <c r="R259" s="275"/>
      <c r="S259" s="275"/>
      <c r="T259" s="276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7" t="s">
        <v>189</v>
      </c>
      <c r="AU259" s="277" t="s">
        <v>85</v>
      </c>
      <c r="AV259" s="15" t="s">
        <v>185</v>
      </c>
      <c r="AW259" s="15" t="s">
        <v>33</v>
      </c>
      <c r="AX259" s="15" t="s">
        <v>83</v>
      </c>
      <c r="AY259" s="277" t="s">
        <v>178</v>
      </c>
    </row>
    <row r="260" s="2" customFormat="1">
      <c r="A260" s="39"/>
      <c r="B260" s="40"/>
      <c r="C260" s="228" t="s">
        <v>367</v>
      </c>
      <c r="D260" s="228" t="s">
        <v>180</v>
      </c>
      <c r="E260" s="229" t="s">
        <v>1290</v>
      </c>
      <c r="F260" s="230" t="s">
        <v>1291</v>
      </c>
      <c r="G260" s="231" t="s">
        <v>253</v>
      </c>
      <c r="H260" s="232">
        <v>1.0489999999999999</v>
      </c>
      <c r="I260" s="233"/>
      <c r="J260" s="234">
        <f>ROUND(I260*H260,2)</f>
        <v>0</v>
      </c>
      <c r="K260" s="230" t="s">
        <v>184</v>
      </c>
      <c r="L260" s="45"/>
      <c r="M260" s="235" t="s">
        <v>1</v>
      </c>
      <c r="N260" s="236" t="s">
        <v>41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305</v>
      </c>
      <c r="AT260" s="239" t="s">
        <v>180</v>
      </c>
      <c r="AU260" s="239" t="s">
        <v>85</v>
      </c>
      <c r="AY260" s="18" t="s">
        <v>178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83</v>
      </c>
      <c r="BK260" s="240">
        <f>ROUND(I260*H260,2)</f>
        <v>0</v>
      </c>
      <c r="BL260" s="18" t="s">
        <v>305</v>
      </c>
      <c r="BM260" s="239" t="s">
        <v>1292</v>
      </c>
    </row>
    <row r="261" s="2" customFormat="1">
      <c r="A261" s="39"/>
      <c r="B261" s="40"/>
      <c r="C261" s="41"/>
      <c r="D261" s="241" t="s">
        <v>187</v>
      </c>
      <c r="E261" s="41"/>
      <c r="F261" s="242" t="s">
        <v>1293</v>
      </c>
      <c r="G261" s="41"/>
      <c r="H261" s="41"/>
      <c r="I261" s="243"/>
      <c r="J261" s="41"/>
      <c r="K261" s="41"/>
      <c r="L261" s="45"/>
      <c r="M261" s="289"/>
      <c r="N261" s="290"/>
      <c r="O261" s="291"/>
      <c r="P261" s="291"/>
      <c r="Q261" s="291"/>
      <c r="R261" s="291"/>
      <c r="S261" s="291"/>
      <c r="T261" s="292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187</v>
      </c>
      <c r="AU261" s="18" t="s">
        <v>85</v>
      </c>
    </row>
    <row r="262" s="2" customFormat="1" ht="6.96" customHeight="1">
      <c r="A262" s="39"/>
      <c r="B262" s="67"/>
      <c r="C262" s="68"/>
      <c r="D262" s="68"/>
      <c r="E262" s="68"/>
      <c r="F262" s="68"/>
      <c r="G262" s="68"/>
      <c r="H262" s="68"/>
      <c r="I262" s="68"/>
      <c r="J262" s="68"/>
      <c r="K262" s="68"/>
      <c r="L262" s="45"/>
      <c r="M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</sheetData>
  <sheetProtection sheet="1" autoFilter="0" formatColumns="0" formatRows="0" objects="1" scenarios="1" spinCount="100000" saltValue="PuH0GRwV8Zv+F/Ppgw3aYMq70so+ef/Ia6OU1CAnLbu21dv7+bz6Xi6Tzh69YogrTj35fEdJvQ/O5BcvLHToQA==" hashValue="HzNSfH4Pc25FJS0Kw1nIjGb63O03h+2qQuFfukO0DtVUPF+uOJ8PZ0Jf/yPlSlbPO9fpKqR8/yDS6FpLigO5Kg==" algorithmName="SHA-512" password="CC35"/>
  <autoFilter ref="C125:K26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144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4.4" customHeight="1">
      <c r="B7" s="21"/>
      <c r="E7" s="153" t="str">
        <f>'Rekapitulace stavby'!K6</f>
        <v>Realizace SZ Budišovsko</v>
      </c>
      <c r="F7" s="152"/>
      <c r="G7" s="152"/>
      <c r="H7" s="152"/>
      <c r="L7" s="21"/>
    </row>
    <row r="8">
      <c r="B8" s="21"/>
      <c r="D8" s="152" t="s">
        <v>145</v>
      </c>
      <c r="L8" s="21"/>
    </row>
    <row r="9" s="1" customFormat="1" ht="14.4" customHeight="1">
      <c r="B9" s="21"/>
      <c r="E9" s="153" t="s">
        <v>146</v>
      </c>
      <c r="F9" s="1"/>
      <c r="G9" s="1"/>
      <c r="H9" s="1"/>
      <c r="L9" s="21"/>
    </row>
    <row r="10" s="1" customFormat="1" ht="12" customHeight="1">
      <c r="B10" s="21"/>
      <c r="D10" s="152" t="s">
        <v>147</v>
      </c>
      <c r="L10" s="21"/>
    </row>
    <row r="11" s="2" customFormat="1" ht="14.4" customHeight="1">
      <c r="A11" s="39"/>
      <c r="B11" s="45"/>
      <c r="C11" s="39"/>
      <c r="D11" s="39"/>
      <c r="E11" s="164" t="s">
        <v>1158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1294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5.6" customHeight="1">
      <c r="A13" s="39"/>
      <c r="B13" s="45"/>
      <c r="C13" s="39"/>
      <c r="D13" s="39"/>
      <c r="E13" s="154" t="s">
        <v>1295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1. 4. 2021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 xml:space="preserve"> </v>
      </c>
      <c r="F19" s="39"/>
      <c r="G19" s="39"/>
      <c r="H19" s="39"/>
      <c r="I19" s="152" t="s">
        <v>27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">
        <v>31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32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.4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ROUND((SUM(BE130:BE263)),  2)</f>
        <v>0</v>
      </c>
      <c r="G37" s="39"/>
      <c r="H37" s="39"/>
      <c r="I37" s="166">
        <v>0.20999999999999999</v>
      </c>
      <c r="J37" s="165">
        <f>ROUND(((SUM(BE130:BE263))*I37),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ROUND((SUM(BF130:BF263)),  2)</f>
        <v>0</v>
      </c>
      <c r="G38" s="39"/>
      <c r="H38" s="39"/>
      <c r="I38" s="166">
        <v>0.14999999999999999</v>
      </c>
      <c r="J38" s="165">
        <f>ROUND(((SUM(BF130:BF263))*I38),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ROUND((SUM(BG130:BG263)),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ROUND((SUM(BH130:BH263)),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ROUND((SUM(BI130:BI263)),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85" t="str">
        <f>E7</f>
        <v>Realizace SZ Budišovsko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4.4" customHeight="1">
      <c r="B87" s="22"/>
      <c r="C87" s="23"/>
      <c r="D87" s="23"/>
      <c r="E87" s="185" t="s">
        <v>146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4.4" customHeight="1">
      <c r="A89" s="39"/>
      <c r="B89" s="40"/>
      <c r="C89" s="41"/>
      <c r="D89" s="41"/>
      <c r="E89" s="304" t="s">
        <v>1158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1294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6" customHeight="1">
      <c r="A91" s="39"/>
      <c r="B91" s="40"/>
      <c r="C91" s="41"/>
      <c r="D91" s="41"/>
      <c r="E91" s="77" t="str">
        <f>E13</f>
        <v>SO 802.1 - Následná péče - 1.rok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Budišov n./B., Podlesí n./O., Staré Oldřůvky</v>
      </c>
      <c r="G93" s="41"/>
      <c r="H93" s="41"/>
      <c r="I93" s="33" t="s">
        <v>22</v>
      </c>
      <c r="J93" s="80" t="str">
        <f>IF(J16="","",J16)</f>
        <v>1. 4. 2021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5.2" customHeight="1">
      <c r="A95" s="39"/>
      <c r="B95" s="40"/>
      <c r="C95" s="33" t="s">
        <v>24</v>
      </c>
      <c r="D95" s="41"/>
      <c r="E95" s="41"/>
      <c r="F95" s="28" t="str">
        <f>E19</f>
        <v xml:space="preserve"> </v>
      </c>
      <c r="G95" s="41"/>
      <c r="H95" s="41"/>
      <c r="I95" s="33" t="s">
        <v>30</v>
      </c>
      <c r="J95" s="37" t="str">
        <f>E25</f>
        <v>AGPOL s.r.o., Jungmannova 153/12, 77900 Olomouc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55.2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>AGPOL s.r.o., Jungmannova 153/12, 77900 Olomouc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150</v>
      </c>
      <c r="D98" s="187"/>
      <c r="E98" s="187"/>
      <c r="F98" s="187"/>
      <c r="G98" s="187"/>
      <c r="H98" s="187"/>
      <c r="I98" s="187"/>
      <c r="J98" s="188" t="s">
        <v>151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152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153</v>
      </c>
    </row>
    <row r="101" s="9" customFormat="1" ht="24.96" customHeight="1">
      <c r="A101" s="9"/>
      <c r="B101" s="190"/>
      <c r="C101" s="191"/>
      <c r="D101" s="192" t="s">
        <v>1296</v>
      </c>
      <c r="E101" s="193"/>
      <c r="F101" s="193"/>
      <c r="G101" s="193"/>
      <c r="H101" s="193"/>
      <c r="I101" s="193"/>
      <c r="J101" s="194">
        <f>J131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155</v>
      </c>
      <c r="E102" s="198"/>
      <c r="F102" s="198"/>
      <c r="G102" s="198"/>
      <c r="H102" s="198"/>
      <c r="I102" s="198"/>
      <c r="J102" s="199">
        <f>J132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1159</v>
      </c>
      <c r="E103" s="198"/>
      <c r="F103" s="198"/>
      <c r="G103" s="198"/>
      <c r="H103" s="198"/>
      <c r="I103" s="198"/>
      <c r="J103" s="199">
        <f>J242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6"/>
      <c r="C104" s="134"/>
      <c r="D104" s="197" t="s">
        <v>1160</v>
      </c>
      <c r="E104" s="198"/>
      <c r="F104" s="198"/>
      <c r="G104" s="198"/>
      <c r="H104" s="198"/>
      <c r="I104" s="198"/>
      <c r="J104" s="199">
        <f>J243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1161</v>
      </c>
      <c r="E105" s="193"/>
      <c r="F105" s="193"/>
      <c r="G105" s="193"/>
      <c r="H105" s="193"/>
      <c r="I105" s="193"/>
      <c r="J105" s="194">
        <f>J246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34"/>
      <c r="D106" s="197" t="s">
        <v>1162</v>
      </c>
      <c r="E106" s="198"/>
      <c r="F106" s="198"/>
      <c r="G106" s="198"/>
      <c r="H106" s="198"/>
      <c r="I106" s="198"/>
      <c r="J106" s="199">
        <f>J247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163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4.4" customHeight="1">
      <c r="A116" s="39"/>
      <c r="B116" s="40"/>
      <c r="C116" s="41"/>
      <c r="D116" s="41"/>
      <c r="E116" s="185" t="str">
        <f>E7</f>
        <v>Realizace SZ Budišovsko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145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4.4" customHeight="1">
      <c r="B118" s="22"/>
      <c r="C118" s="23"/>
      <c r="D118" s="23"/>
      <c r="E118" s="185" t="s">
        <v>146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147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4.4" customHeight="1">
      <c r="A120" s="39"/>
      <c r="B120" s="40"/>
      <c r="C120" s="41"/>
      <c r="D120" s="41"/>
      <c r="E120" s="304" t="s">
        <v>1158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1294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6" customHeight="1">
      <c r="A122" s="39"/>
      <c r="B122" s="40"/>
      <c r="C122" s="41"/>
      <c r="D122" s="41"/>
      <c r="E122" s="77" t="str">
        <f>E13</f>
        <v>SO 802.1 - Následná péče - 1.rok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>Budišov n./B., Podlesí n./O., Staré Oldřůvky</v>
      </c>
      <c r="G124" s="41"/>
      <c r="H124" s="41"/>
      <c r="I124" s="33" t="s">
        <v>22</v>
      </c>
      <c r="J124" s="80" t="str">
        <f>IF(J16="","",J16)</f>
        <v>1. 4. 2021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55.2" customHeight="1">
      <c r="A126" s="39"/>
      <c r="B126" s="40"/>
      <c r="C126" s="33" t="s">
        <v>24</v>
      </c>
      <c r="D126" s="41"/>
      <c r="E126" s="41"/>
      <c r="F126" s="28" t="str">
        <f>E19</f>
        <v xml:space="preserve"> </v>
      </c>
      <c r="G126" s="41"/>
      <c r="H126" s="41"/>
      <c r="I126" s="33" t="s">
        <v>30</v>
      </c>
      <c r="J126" s="37" t="str">
        <f>E25</f>
        <v>AGPOL s.r.o., Jungmannova 153/12, 77900 Olomouc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55.2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34</v>
      </c>
      <c r="J127" s="37" t="str">
        <f>E28</f>
        <v>AGPOL s.r.o., Jungmannova 153/12, 77900 Olomouc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164</v>
      </c>
      <c r="D129" s="204" t="s">
        <v>61</v>
      </c>
      <c r="E129" s="204" t="s">
        <v>57</v>
      </c>
      <c r="F129" s="204" t="s">
        <v>58</v>
      </c>
      <c r="G129" s="204" t="s">
        <v>165</v>
      </c>
      <c r="H129" s="204" t="s">
        <v>166</v>
      </c>
      <c r="I129" s="204" t="s">
        <v>167</v>
      </c>
      <c r="J129" s="204" t="s">
        <v>151</v>
      </c>
      <c r="K129" s="205" t="s">
        <v>168</v>
      </c>
      <c r="L129" s="206"/>
      <c r="M129" s="101" t="s">
        <v>1</v>
      </c>
      <c r="N129" s="102" t="s">
        <v>40</v>
      </c>
      <c r="O129" s="102" t="s">
        <v>169</v>
      </c>
      <c r="P129" s="102" t="s">
        <v>170</v>
      </c>
      <c r="Q129" s="102" t="s">
        <v>171</v>
      </c>
      <c r="R129" s="102" t="s">
        <v>172</v>
      </c>
      <c r="S129" s="102" t="s">
        <v>173</v>
      </c>
      <c r="T129" s="103" t="s">
        <v>174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175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P131+P246</f>
        <v>0</v>
      </c>
      <c r="Q130" s="105"/>
      <c r="R130" s="209">
        <f>R131+R246</f>
        <v>0.29726332</v>
      </c>
      <c r="S130" s="105"/>
      <c r="T130" s="210">
        <f>T131+T246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153</v>
      </c>
      <c r="BK130" s="211">
        <f>BK131+BK246</f>
        <v>0</v>
      </c>
    </row>
    <row r="131" s="12" customFormat="1" ht="25.92" customHeight="1">
      <c r="A131" s="12"/>
      <c r="B131" s="212"/>
      <c r="C131" s="213"/>
      <c r="D131" s="214" t="s">
        <v>75</v>
      </c>
      <c r="E131" s="215" t="s">
        <v>176</v>
      </c>
      <c r="F131" s="215" t="s">
        <v>1297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P132+P242</f>
        <v>0</v>
      </c>
      <c r="Q131" s="220"/>
      <c r="R131" s="221">
        <f>R132+R242</f>
        <v>0.19246331999999999</v>
      </c>
      <c r="S131" s="220"/>
      <c r="T131" s="222">
        <f>T132+T242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76</v>
      </c>
      <c r="AY131" s="223" t="s">
        <v>178</v>
      </c>
      <c r="BK131" s="225">
        <f>BK132+BK242</f>
        <v>0</v>
      </c>
    </row>
    <row r="132" s="12" customFormat="1" ht="22.8" customHeight="1">
      <c r="A132" s="12"/>
      <c r="B132" s="212"/>
      <c r="C132" s="213"/>
      <c r="D132" s="214" t="s">
        <v>75</v>
      </c>
      <c r="E132" s="226" t="s">
        <v>83</v>
      </c>
      <c r="F132" s="226" t="s">
        <v>179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SUM(P133:P241)</f>
        <v>0</v>
      </c>
      <c r="Q132" s="220"/>
      <c r="R132" s="221">
        <f>SUM(R133:R241)</f>
        <v>0.19246331999999999</v>
      </c>
      <c r="S132" s="220"/>
      <c r="T132" s="222">
        <f>SUM(T133:T241)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83</v>
      </c>
      <c r="AY132" s="223" t="s">
        <v>178</v>
      </c>
      <c r="BK132" s="225">
        <f>SUM(BK133:BK241)</f>
        <v>0</v>
      </c>
    </row>
    <row r="133" s="2" customFormat="1">
      <c r="A133" s="39"/>
      <c r="B133" s="40"/>
      <c r="C133" s="228" t="s">
        <v>83</v>
      </c>
      <c r="D133" s="228" t="s">
        <v>180</v>
      </c>
      <c r="E133" s="229" t="s">
        <v>1163</v>
      </c>
      <c r="F133" s="230" t="s">
        <v>1164</v>
      </c>
      <c r="G133" s="231" t="s">
        <v>438</v>
      </c>
      <c r="H133" s="232">
        <v>9</v>
      </c>
      <c r="I133" s="233"/>
      <c r="J133" s="234">
        <f>ROUND(I133*H133,2)</f>
        <v>0</v>
      </c>
      <c r="K133" s="230" t="s">
        <v>184</v>
      </c>
      <c r="L133" s="45"/>
      <c r="M133" s="235" t="s">
        <v>1</v>
      </c>
      <c r="N133" s="236" t="s">
        <v>41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185</v>
      </c>
      <c r="AT133" s="239" t="s">
        <v>180</v>
      </c>
      <c r="AU133" s="239" t="s">
        <v>85</v>
      </c>
      <c r="AY133" s="18" t="s">
        <v>178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83</v>
      </c>
      <c r="BK133" s="240">
        <f>ROUND(I133*H133,2)</f>
        <v>0</v>
      </c>
      <c r="BL133" s="18" t="s">
        <v>185</v>
      </c>
      <c r="BM133" s="239" t="s">
        <v>1298</v>
      </c>
    </row>
    <row r="134" s="2" customFormat="1">
      <c r="A134" s="39"/>
      <c r="B134" s="40"/>
      <c r="C134" s="41"/>
      <c r="D134" s="241" t="s">
        <v>187</v>
      </c>
      <c r="E134" s="41"/>
      <c r="F134" s="242" t="s">
        <v>1166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187</v>
      </c>
      <c r="AU134" s="18" t="s">
        <v>85</v>
      </c>
    </row>
    <row r="135" s="13" customFormat="1">
      <c r="A135" s="13"/>
      <c r="B135" s="246"/>
      <c r="C135" s="247"/>
      <c r="D135" s="241" t="s">
        <v>189</v>
      </c>
      <c r="E135" s="248" t="s">
        <v>1</v>
      </c>
      <c r="F135" s="249" t="s">
        <v>1167</v>
      </c>
      <c r="G135" s="247"/>
      <c r="H135" s="248" t="s">
        <v>1</v>
      </c>
      <c r="I135" s="250"/>
      <c r="J135" s="247"/>
      <c r="K135" s="247"/>
      <c r="L135" s="251"/>
      <c r="M135" s="252"/>
      <c r="N135" s="253"/>
      <c r="O135" s="253"/>
      <c r="P135" s="253"/>
      <c r="Q135" s="253"/>
      <c r="R135" s="253"/>
      <c r="S135" s="253"/>
      <c r="T135" s="25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5" t="s">
        <v>189</v>
      </c>
      <c r="AU135" s="255" t="s">
        <v>85</v>
      </c>
      <c r="AV135" s="13" t="s">
        <v>83</v>
      </c>
      <c r="AW135" s="13" t="s">
        <v>33</v>
      </c>
      <c r="AX135" s="13" t="s">
        <v>76</v>
      </c>
      <c r="AY135" s="255" t="s">
        <v>178</v>
      </c>
    </row>
    <row r="136" s="13" customFormat="1">
      <c r="A136" s="13"/>
      <c r="B136" s="246"/>
      <c r="C136" s="247"/>
      <c r="D136" s="241" t="s">
        <v>189</v>
      </c>
      <c r="E136" s="248" t="s">
        <v>1</v>
      </c>
      <c r="F136" s="249" t="s">
        <v>1299</v>
      </c>
      <c r="G136" s="247"/>
      <c r="H136" s="248" t="s">
        <v>1</v>
      </c>
      <c r="I136" s="250"/>
      <c r="J136" s="247"/>
      <c r="K136" s="247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189</v>
      </c>
      <c r="AU136" s="255" t="s">
        <v>85</v>
      </c>
      <c r="AV136" s="13" t="s">
        <v>83</v>
      </c>
      <c r="AW136" s="13" t="s">
        <v>33</v>
      </c>
      <c r="AX136" s="13" t="s">
        <v>76</v>
      </c>
      <c r="AY136" s="255" t="s">
        <v>178</v>
      </c>
    </row>
    <row r="137" s="14" customFormat="1">
      <c r="A137" s="14"/>
      <c r="B137" s="256"/>
      <c r="C137" s="257"/>
      <c r="D137" s="241" t="s">
        <v>189</v>
      </c>
      <c r="E137" s="258" t="s">
        <v>1</v>
      </c>
      <c r="F137" s="259" t="s">
        <v>1300</v>
      </c>
      <c r="G137" s="257"/>
      <c r="H137" s="260">
        <v>9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189</v>
      </c>
      <c r="AU137" s="266" t="s">
        <v>85</v>
      </c>
      <c r="AV137" s="14" t="s">
        <v>85</v>
      </c>
      <c r="AW137" s="14" t="s">
        <v>33</v>
      </c>
      <c r="AX137" s="14" t="s">
        <v>76</v>
      </c>
      <c r="AY137" s="266" t="s">
        <v>178</v>
      </c>
    </row>
    <row r="138" s="15" customFormat="1">
      <c r="A138" s="15"/>
      <c r="B138" s="267"/>
      <c r="C138" s="268"/>
      <c r="D138" s="241" t="s">
        <v>189</v>
      </c>
      <c r="E138" s="269" t="s">
        <v>1</v>
      </c>
      <c r="F138" s="270" t="s">
        <v>193</v>
      </c>
      <c r="G138" s="268"/>
      <c r="H138" s="271">
        <v>9</v>
      </c>
      <c r="I138" s="272"/>
      <c r="J138" s="268"/>
      <c r="K138" s="268"/>
      <c r="L138" s="273"/>
      <c r="M138" s="274"/>
      <c r="N138" s="275"/>
      <c r="O138" s="275"/>
      <c r="P138" s="275"/>
      <c r="Q138" s="275"/>
      <c r="R138" s="275"/>
      <c r="S138" s="275"/>
      <c r="T138" s="27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7" t="s">
        <v>189</v>
      </c>
      <c r="AU138" s="277" t="s">
        <v>85</v>
      </c>
      <c r="AV138" s="15" t="s">
        <v>185</v>
      </c>
      <c r="AW138" s="15" t="s">
        <v>33</v>
      </c>
      <c r="AX138" s="15" t="s">
        <v>83</v>
      </c>
      <c r="AY138" s="277" t="s">
        <v>178</v>
      </c>
    </row>
    <row r="139" s="2" customFormat="1">
      <c r="A139" s="39"/>
      <c r="B139" s="40"/>
      <c r="C139" s="228" t="s">
        <v>85</v>
      </c>
      <c r="D139" s="228" t="s">
        <v>180</v>
      </c>
      <c r="E139" s="229" t="s">
        <v>1170</v>
      </c>
      <c r="F139" s="230" t="s">
        <v>1171</v>
      </c>
      <c r="G139" s="231" t="s">
        <v>438</v>
      </c>
      <c r="H139" s="232">
        <v>9</v>
      </c>
      <c r="I139" s="233"/>
      <c r="J139" s="234">
        <f>ROUND(I139*H139,2)</f>
        <v>0</v>
      </c>
      <c r="K139" s="230" t="s">
        <v>184</v>
      </c>
      <c r="L139" s="45"/>
      <c r="M139" s="235" t="s">
        <v>1</v>
      </c>
      <c r="N139" s="236" t="s">
        <v>41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185</v>
      </c>
      <c r="AT139" s="239" t="s">
        <v>180</v>
      </c>
      <c r="AU139" s="239" t="s">
        <v>85</v>
      </c>
      <c r="AY139" s="18" t="s">
        <v>178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83</v>
      </c>
      <c r="BK139" s="240">
        <f>ROUND(I139*H139,2)</f>
        <v>0</v>
      </c>
      <c r="BL139" s="18" t="s">
        <v>185</v>
      </c>
      <c r="BM139" s="239" t="s">
        <v>1301</v>
      </c>
    </row>
    <row r="140" s="2" customFormat="1">
      <c r="A140" s="39"/>
      <c r="B140" s="40"/>
      <c r="C140" s="41"/>
      <c r="D140" s="241" t="s">
        <v>187</v>
      </c>
      <c r="E140" s="41"/>
      <c r="F140" s="242" t="s">
        <v>1173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187</v>
      </c>
      <c r="AU140" s="18" t="s">
        <v>85</v>
      </c>
    </row>
    <row r="141" s="13" customFormat="1">
      <c r="A141" s="13"/>
      <c r="B141" s="246"/>
      <c r="C141" s="247"/>
      <c r="D141" s="241" t="s">
        <v>189</v>
      </c>
      <c r="E141" s="248" t="s">
        <v>1</v>
      </c>
      <c r="F141" s="249" t="s">
        <v>1167</v>
      </c>
      <c r="G141" s="247"/>
      <c r="H141" s="248" t="s">
        <v>1</v>
      </c>
      <c r="I141" s="250"/>
      <c r="J141" s="247"/>
      <c r="K141" s="247"/>
      <c r="L141" s="251"/>
      <c r="M141" s="252"/>
      <c r="N141" s="253"/>
      <c r="O141" s="253"/>
      <c r="P141" s="253"/>
      <c r="Q141" s="253"/>
      <c r="R141" s="253"/>
      <c r="S141" s="253"/>
      <c r="T141" s="25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5" t="s">
        <v>189</v>
      </c>
      <c r="AU141" s="255" t="s">
        <v>85</v>
      </c>
      <c r="AV141" s="13" t="s">
        <v>83</v>
      </c>
      <c r="AW141" s="13" t="s">
        <v>33</v>
      </c>
      <c r="AX141" s="13" t="s">
        <v>76</v>
      </c>
      <c r="AY141" s="255" t="s">
        <v>178</v>
      </c>
    </row>
    <row r="142" s="13" customFormat="1">
      <c r="A142" s="13"/>
      <c r="B142" s="246"/>
      <c r="C142" s="247"/>
      <c r="D142" s="241" t="s">
        <v>189</v>
      </c>
      <c r="E142" s="248" t="s">
        <v>1</v>
      </c>
      <c r="F142" s="249" t="s">
        <v>1299</v>
      </c>
      <c r="G142" s="247"/>
      <c r="H142" s="248" t="s">
        <v>1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189</v>
      </c>
      <c r="AU142" s="255" t="s">
        <v>85</v>
      </c>
      <c r="AV142" s="13" t="s">
        <v>83</v>
      </c>
      <c r="AW142" s="13" t="s">
        <v>33</v>
      </c>
      <c r="AX142" s="13" t="s">
        <v>76</v>
      </c>
      <c r="AY142" s="255" t="s">
        <v>178</v>
      </c>
    </row>
    <row r="143" s="14" customFormat="1">
      <c r="A143" s="14"/>
      <c r="B143" s="256"/>
      <c r="C143" s="257"/>
      <c r="D143" s="241" t="s">
        <v>189</v>
      </c>
      <c r="E143" s="258" t="s">
        <v>1</v>
      </c>
      <c r="F143" s="259" t="s">
        <v>1302</v>
      </c>
      <c r="G143" s="257"/>
      <c r="H143" s="260">
        <v>9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189</v>
      </c>
      <c r="AU143" s="266" t="s">
        <v>85</v>
      </c>
      <c r="AV143" s="14" t="s">
        <v>85</v>
      </c>
      <c r="AW143" s="14" t="s">
        <v>33</v>
      </c>
      <c r="AX143" s="14" t="s">
        <v>76</v>
      </c>
      <c r="AY143" s="266" t="s">
        <v>178</v>
      </c>
    </row>
    <row r="144" s="15" customFormat="1">
      <c r="A144" s="15"/>
      <c r="B144" s="267"/>
      <c r="C144" s="268"/>
      <c r="D144" s="241" t="s">
        <v>189</v>
      </c>
      <c r="E144" s="269" t="s">
        <v>1</v>
      </c>
      <c r="F144" s="270" t="s">
        <v>193</v>
      </c>
      <c r="G144" s="268"/>
      <c r="H144" s="271">
        <v>9</v>
      </c>
      <c r="I144" s="272"/>
      <c r="J144" s="268"/>
      <c r="K144" s="268"/>
      <c r="L144" s="273"/>
      <c r="M144" s="274"/>
      <c r="N144" s="275"/>
      <c r="O144" s="275"/>
      <c r="P144" s="275"/>
      <c r="Q144" s="275"/>
      <c r="R144" s="275"/>
      <c r="S144" s="275"/>
      <c r="T144" s="27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7" t="s">
        <v>189</v>
      </c>
      <c r="AU144" s="277" t="s">
        <v>85</v>
      </c>
      <c r="AV144" s="15" t="s">
        <v>185</v>
      </c>
      <c r="AW144" s="15" t="s">
        <v>33</v>
      </c>
      <c r="AX144" s="15" t="s">
        <v>83</v>
      </c>
      <c r="AY144" s="277" t="s">
        <v>178</v>
      </c>
    </row>
    <row r="145" s="2" customFormat="1" ht="14.4" customHeight="1">
      <c r="A145" s="39"/>
      <c r="B145" s="40"/>
      <c r="C145" s="278" t="s">
        <v>100</v>
      </c>
      <c r="D145" s="278" t="s">
        <v>386</v>
      </c>
      <c r="E145" s="279" t="s">
        <v>1303</v>
      </c>
      <c r="F145" s="280" t="s">
        <v>1304</v>
      </c>
      <c r="G145" s="281" t="s">
        <v>438</v>
      </c>
      <c r="H145" s="282">
        <v>9</v>
      </c>
      <c r="I145" s="283"/>
      <c r="J145" s="284">
        <f>ROUND(I145*H145,2)</f>
        <v>0</v>
      </c>
      <c r="K145" s="280" t="s">
        <v>1</v>
      </c>
      <c r="L145" s="285"/>
      <c r="M145" s="286" t="s">
        <v>1</v>
      </c>
      <c r="N145" s="287" t="s">
        <v>41</v>
      </c>
      <c r="O145" s="92"/>
      <c r="P145" s="237">
        <f>O145*H145</f>
        <v>0</v>
      </c>
      <c r="Q145" s="237">
        <v>0.01</v>
      </c>
      <c r="R145" s="237">
        <f>Q145*H145</f>
        <v>0.089999999999999997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244</v>
      </c>
      <c r="AT145" s="239" t="s">
        <v>386</v>
      </c>
      <c r="AU145" s="239" t="s">
        <v>85</v>
      </c>
      <c r="AY145" s="18" t="s">
        <v>178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83</v>
      </c>
      <c r="BK145" s="240">
        <f>ROUND(I145*H145,2)</f>
        <v>0</v>
      </c>
      <c r="BL145" s="18" t="s">
        <v>185</v>
      </c>
      <c r="BM145" s="239" t="s">
        <v>1305</v>
      </c>
    </row>
    <row r="146" s="2" customFormat="1">
      <c r="A146" s="39"/>
      <c r="B146" s="40"/>
      <c r="C146" s="41"/>
      <c r="D146" s="241" t="s">
        <v>187</v>
      </c>
      <c r="E146" s="41"/>
      <c r="F146" s="242" t="s">
        <v>1304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187</v>
      </c>
      <c r="AU146" s="18" t="s">
        <v>85</v>
      </c>
    </row>
    <row r="147" s="2" customFormat="1">
      <c r="A147" s="39"/>
      <c r="B147" s="40"/>
      <c r="C147" s="41"/>
      <c r="D147" s="241" t="s">
        <v>391</v>
      </c>
      <c r="E147" s="41"/>
      <c r="F147" s="288" t="s">
        <v>1306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391</v>
      </c>
      <c r="AU147" s="18" t="s">
        <v>85</v>
      </c>
    </row>
    <row r="148" s="13" customFormat="1">
      <c r="A148" s="13"/>
      <c r="B148" s="246"/>
      <c r="C148" s="247"/>
      <c r="D148" s="241" t="s">
        <v>189</v>
      </c>
      <c r="E148" s="248" t="s">
        <v>1</v>
      </c>
      <c r="F148" s="249" t="s">
        <v>1177</v>
      </c>
      <c r="G148" s="247"/>
      <c r="H148" s="248" t="s">
        <v>1</v>
      </c>
      <c r="I148" s="250"/>
      <c r="J148" s="247"/>
      <c r="K148" s="247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189</v>
      </c>
      <c r="AU148" s="255" t="s">
        <v>85</v>
      </c>
      <c r="AV148" s="13" t="s">
        <v>83</v>
      </c>
      <c r="AW148" s="13" t="s">
        <v>33</v>
      </c>
      <c r="AX148" s="13" t="s">
        <v>76</v>
      </c>
      <c r="AY148" s="255" t="s">
        <v>178</v>
      </c>
    </row>
    <row r="149" s="13" customFormat="1">
      <c r="A149" s="13"/>
      <c r="B149" s="246"/>
      <c r="C149" s="247"/>
      <c r="D149" s="241" t="s">
        <v>189</v>
      </c>
      <c r="E149" s="248" t="s">
        <v>1</v>
      </c>
      <c r="F149" s="249" t="s">
        <v>1307</v>
      </c>
      <c r="G149" s="247"/>
      <c r="H149" s="248" t="s">
        <v>1</v>
      </c>
      <c r="I149" s="250"/>
      <c r="J149" s="247"/>
      <c r="K149" s="247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189</v>
      </c>
      <c r="AU149" s="255" t="s">
        <v>85</v>
      </c>
      <c r="AV149" s="13" t="s">
        <v>83</v>
      </c>
      <c r="AW149" s="13" t="s">
        <v>33</v>
      </c>
      <c r="AX149" s="13" t="s">
        <v>76</v>
      </c>
      <c r="AY149" s="255" t="s">
        <v>178</v>
      </c>
    </row>
    <row r="150" s="14" customFormat="1">
      <c r="A150" s="14"/>
      <c r="B150" s="256"/>
      <c r="C150" s="257"/>
      <c r="D150" s="241" t="s">
        <v>189</v>
      </c>
      <c r="E150" s="258" t="s">
        <v>1</v>
      </c>
      <c r="F150" s="259" t="s">
        <v>250</v>
      </c>
      <c r="G150" s="257"/>
      <c r="H150" s="260">
        <v>9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189</v>
      </c>
      <c r="AU150" s="266" t="s">
        <v>85</v>
      </c>
      <c r="AV150" s="14" t="s">
        <v>85</v>
      </c>
      <c r="AW150" s="14" t="s">
        <v>33</v>
      </c>
      <c r="AX150" s="14" t="s">
        <v>76</v>
      </c>
      <c r="AY150" s="266" t="s">
        <v>178</v>
      </c>
    </row>
    <row r="151" s="15" customFormat="1">
      <c r="A151" s="15"/>
      <c r="B151" s="267"/>
      <c r="C151" s="268"/>
      <c r="D151" s="241" t="s">
        <v>189</v>
      </c>
      <c r="E151" s="269" t="s">
        <v>1</v>
      </c>
      <c r="F151" s="270" t="s">
        <v>193</v>
      </c>
      <c r="G151" s="268"/>
      <c r="H151" s="271">
        <v>9</v>
      </c>
      <c r="I151" s="272"/>
      <c r="J151" s="268"/>
      <c r="K151" s="268"/>
      <c r="L151" s="273"/>
      <c r="M151" s="274"/>
      <c r="N151" s="275"/>
      <c r="O151" s="275"/>
      <c r="P151" s="275"/>
      <c r="Q151" s="275"/>
      <c r="R151" s="275"/>
      <c r="S151" s="275"/>
      <c r="T151" s="27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7" t="s">
        <v>189</v>
      </c>
      <c r="AU151" s="277" t="s">
        <v>85</v>
      </c>
      <c r="AV151" s="15" t="s">
        <v>185</v>
      </c>
      <c r="AW151" s="15" t="s">
        <v>33</v>
      </c>
      <c r="AX151" s="15" t="s">
        <v>83</v>
      </c>
      <c r="AY151" s="277" t="s">
        <v>178</v>
      </c>
    </row>
    <row r="152" s="2" customFormat="1" ht="19.8" customHeight="1">
      <c r="A152" s="39"/>
      <c r="B152" s="40"/>
      <c r="C152" s="228" t="s">
        <v>185</v>
      </c>
      <c r="D152" s="228" t="s">
        <v>180</v>
      </c>
      <c r="E152" s="229" t="s">
        <v>1188</v>
      </c>
      <c r="F152" s="230" t="s">
        <v>1189</v>
      </c>
      <c r="G152" s="231" t="s">
        <v>438</v>
      </c>
      <c r="H152" s="232">
        <v>9</v>
      </c>
      <c r="I152" s="233"/>
      <c r="J152" s="234">
        <f>ROUND(I152*H152,2)</f>
        <v>0</v>
      </c>
      <c r="K152" s="230" t="s">
        <v>184</v>
      </c>
      <c r="L152" s="45"/>
      <c r="M152" s="235" t="s">
        <v>1</v>
      </c>
      <c r="N152" s="236" t="s">
        <v>41</v>
      </c>
      <c r="O152" s="92"/>
      <c r="P152" s="237">
        <f>O152*H152</f>
        <v>0</v>
      </c>
      <c r="Q152" s="237">
        <v>6.0000000000000002E-05</v>
      </c>
      <c r="R152" s="237">
        <f>Q152*H152</f>
        <v>0.00054000000000000001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185</v>
      </c>
      <c r="AT152" s="239" t="s">
        <v>180</v>
      </c>
      <c r="AU152" s="239" t="s">
        <v>85</v>
      </c>
      <c r="AY152" s="18" t="s">
        <v>178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83</v>
      </c>
      <c r="BK152" s="240">
        <f>ROUND(I152*H152,2)</f>
        <v>0</v>
      </c>
      <c r="BL152" s="18" t="s">
        <v>185</v>
      </c>
      <c r="BM152" s="239" t="s">
        <v>1308</v>
      </c>
    </row>
    <row r="153" s="2" customFormat="1">
      <c r="A153" s="39"/>
      <c r="B153" s="40"/>
      <c r="C153" s="41"/>
      <c r="D153" s="241" t="s">
        <v>187</v>
      </c>
      <c r="E153" s="41"/>
      <c r="F153" s="242" t="s">
        <v>1191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187</v>
      </c>
      <c r="AU153" s="18" t="s">
        <v>85</v>
      </c>
    </row>
    <row r="154" s="13" customFormat="1">
      <c r="A154" s="13"/>
      <c r="B154" s="246"/>
      <c r="C154" s="247"/>
      <c r="D154" s="241" t="s">
        <v>189</v>
      </c>
      <c r="E154" s="248" t="s">
        <v>1</v>
      </c>
      <c r="F154" s="249" t="s">
        <v>1167</v>
      </c>
      <c r="G154" s="247"/>
      <c r="H154" s="248" t="s">
        <v>1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189</v>
      </c>
      <c r="AU154" s="255" t="s">
        <v>85</v>
      </c>
      <c r="AV154" s="13" t="s">
        <v>83</v>
      </c>
      <c r="AW154" s="13" t="s">
        <v>33</v>
      </c>
      <c r="AX154" s="13" t="s">
        <v>76</v>
      </c>
      <c r="AY154" s="255" t="s">
        <v>178</v>
      </c>
    </row>
    <row r="155" s="13" customFormat="1">
      <c r="A155" s="13"/>
      <c r="B155" s="246"/>
      <c r="C155" s="247"/>
      <c r="D155" s="241" t="s">
        <v>189</v>
      </c>
      <c r="E155" s="248" t="s">
        <v>1</v>
      </c>
      <c r="F155" s="249" t="s">
        <v>1192</v>
      </c>
      <c r="G155" s="247"/>
      <c r="H155" s="248" t="s">
        <v>1</v>
      </c>
      <c r="I155" s="250"/>
      <c r="J155" s="247"/>
      <c r="K155" s="247"/>
      <c r="L155" s="251"/>
      <c r="M155" s="252"/>
      <c r="N155" s="253"/>
      <c r="O155" s="253"/>
      <c r="P155" s="253"/>
      <c r="Q155" s="253"/>
      <c r="R155" s="253"/>
      <c r="S155" s="253"/>
      <c r="T155" s="25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5" t="s">
        <v>189</v>
      </c>
      <c r="AU155" s="255" t="s">
        <v>85</v>
      </c>
      <c r="AV155" s="13" t="s">
        <v>83</v>
      </c>
      <c r="AW155" s="13" t="s">
        <v>33</v>
      </c>
      <c r="AX155" s="13" t="s">
        <v>76</v>
      </c>
      <c r="AY155" s="255" t="s">
        <v>178</v>
      </c>
    </row>
    <row r="156" s="13" customFormat="1">
      <c r="A156" s="13"/>
      <c r="B156" s="246"/>
      <c r="C156" s="247"/>
      <c r="D156" s="241" t="s">
        <v>189</v>
      </c>
      <c r="E156" s="248" t="s">
        <v>1</v>
      </c>
      <c r="F156" s="249" t="s">
        <v>1309</v>
      </c>
      <c r="G156" s="247"/>
      <c r="H156" s="248" t="s">
        <v>1</v>
      </c>
      <c r="I156" s="250"/>
      <c r="J156" s="247"/>
      <c r="K156" s="247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189</v>
      </c>
      <c r="AU156" s="255" t="s">
        <v>85</v>
      </c>
      <c r="AV156" s="13" t="s">
        <v>83</v>
      </c>
      <c r="AW156" s="13" t="s">
        <v>33</v>
      </c>
      <c r="AX156" s="13" t="s">
        <v>76</v>
      </c>
      <c r="AY156" s="255" t="s">
        <v>178</v>
      </c>
    </row>
    <row r="157" s="14" customFormat="1">
      <c r="A157" s="14"/>
      <c r="B157" s="256"/>
      <c r="C157" s="257"/>
      <c r="D157" s="241" t="s">
        <v>189</v>
      </c>
      <c r="E157" s="258" t="s">
        <v>1</v>
      </c>
      <c r="F157" s="259" t="s">
        <v>250</v>
      </c>
      <c r="G157" s="257"/>
      <c r="H157" s="260">
        <v>9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189</v>
      </c>
      <c r="AU157" s="266" t="s">
        <v>85</v>
      </c>
      <c r="AV157" s="14" t="s">
        <v>85</v>
      </c>
      <c r="AW157" s="14" t="s">
        <v>33</v>
      </c>
      <c r="AX157" s="14" t="s">
        <v>76</v>
      </c>
      <c r="AY157" s="266" t="s">
        <v>178</v>
      </c>
    </row>
    <row r="158" s="15" customFormat="1">
      <c r="A158" s="15"/>
      <c r="B158" s="267"/>
      <c r="C158" s="268"/>
      <c r="D158" s="241" t="s">
        <v>189</v>
      </c>
      <c r="E158" s="269" t="s">
        <v>1</v>
      </c>
      <c r="F158" s="270" t="s">
        <v>193</v>
      </c>
      <c r="G158" s="268"/>
      <c r="H158" s="271">
        <v>9</v>
      </c>
      <c r="I158" s="272"/>
      <c r="J158" s="268"/>
      <c r="K158" s="268"/>
      <c r="L158" s="273"/>
      <c r="M158" s="274"/>
      <c r="N158" s="275"/>
      <c r="O158" s="275"/>
      <c r="P158" s="275"/>
      <c r="Q158" s="275"/>
      <c r="R158" s="275"/>
      <c r="S158" s="275"/>
      <c r="T158" s="27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7" t="s">
        <v>189</v>
      </c>
      <c r="AU158" s="277" t="s">
        <v>85</v>
      </c>
      <c r="AV158" s="15" t="s">
        <v>185</v>
      </c>
      <c r="AW158" s="15" t="s">
        <v>33</v>
      </c>
      <c r="AX158" s="15" t="s">
        <v>83</v>
      </c>
      <c r="AY158" s="277" t="s">
        <v>178</v>
      </c>
    </row>
    <row r="159" s="2" customFormat="1">
      <c r="A159" s="39"/>
      <c r="B159" s="40"/>
      <c r="C159" s="228" t="s">
        <v>220</v>
      </c>
      <c r="D159" s="228" t="s">
        <v>180</v>
      </c>
      <c r="E159" s="229" t="s">
        <v>1310</v>
      </c>
      <c r="F159" s="230" t="s">
        <v>1311</v>
      </c>
      <c r="G159" s="231" t="s">
        <v>438</v>
      </c>
      <c r="H159" s="232">
        <v>9</v>
      </c>
      <c r="I159" s="233"/>
      <c r="J159" s="234">
        <f>ROUND(I159*H159,2)</f>
        <v>0</v>
      </c>
      <c r="K159" s="230" t="s">
        <v>184</v>
      </c>
      <c r="L159" s="45"/>
      <c r="M159" s="235" t="s">
        <v>1</v>
      </c>
      <c r="N159" s="236" t="s">
        <v>41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185</v>
      </c>
      <c r="AT159" s="239" t="s">
        <v>180</v>
      </c>
      <c r="AU159" s="239" t="s">
        <v>85</v>
      </c>
      <c r="AY159" s="18" t="s">
        <v>178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83</v>
      </c>
      <c r="BK159" s="240">
        <f>ROUND(I159*H159,2)</f>
        <v>0</v>
      </c>
      <c r="BL159" s="18" t="s">
        <v>185</v>
      </c>
      <c r="BM159" s="239" t="s">
        <v>1312</v>
      </c>
    </row>
    <row r="160" s="2" customFormat="1">
      <c r="A160" s="39"/>
      <c r="B160" s="40"/>
      <c r="C160" s="41"/>
      <c r="D160" s="241" t="s">
        <v>187</v>
      </c>
      <c r="E160" s="41"/>
      <c r="F160" s="242" t="s">
        <v>1313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187</v>
      </c>
      <c r="AU160" s="18" t="s">
        <v>85</v>
      </c>
    </row>
    <row r="161" s="13" customFormat="1">
      <c r="A161" s="13"/>
      <c r="B161" s="246"/>
      <c r="C161" s="247"/>
      <c r="D161" s="241" t="s">
        <v>189</v>
      </c>
      <c r="E161" s="248" t="s">
        <v>1</v>
      </c>
      <c r="F161" s="249" t="s">
        <v>1167</v>
      </c>
      <c r="G161" s="247"/>
      <c r="H161" s="248" t="s">
        <v>1</v>
      </c>
      <c r="I161" s="250"/>
      <c r="J161" s="247"/>
      <c r="K161" s="247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189</v>
      </c>
      <c r="AU161" s="255" t="s">
        <v>85</v>
      </c>
      <c r="AV161" s="13" t="s">
        <v>83</v>
      </c>
      <c r="AW161" s="13" t="s">
        <v>33</v>
      </c>
      <c r="AX161" s="13" t="s">
        <v>76</v>
      </c>
      <c r="AY161" s="255" t="s">
        <v>178</v>
      </c>
    </row>
    <row r="162" s="13" customFormat="1">
      <c r="A162" s="13"/>
      <c r="B162" s="246"/>
      <c r="C162" s="247"/>
      <c r="D162" s="241" t="s">
        <v>189</v>
      </c>
      <c r="E162" s="248" t="s">
        <v>1</v>
      </c>
      <c r="F162" s="249" t="s">
        <v>1314</v>
      </c>
      <c r="G162" s="247"/>
      <c r="H162" s="248" t="s">
        <v>1</v>
      </c>
      <c r="I162" s="250"/>
      <c r="J162" s="247"/>
      <c r="K162" s="247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189</v>
      </c>
      <c r="AU162" s="255" t="s">
        <v>85</v>
      </c>
      <c r="AV162" s="13" t="s">
        <v>83</v>
      </c>
      <c r="AW162" s="13" t="s">
        <v>33</v>
      </c>
      <c r="AX162" s="13" t="s">
        <v>76</v>
      </c>
      <c r="AY162" s="255" t="s">
        <v>178</v>
      </c>
    </row>
    <row r="163" s="14" customFormat="1">
      <c r="A163" s="14"/>
      <c r="B163" s="256"/>
      <c r="C163" s="257"/>
      <c r="D163" s="241" t="s">
        <v>189</v>
      </c>
      <c r="E163" s="258" t="s">
        <v>1</v>
      </c>
      <c r="F163" s="259" t="s">
        <v>250</v>
      </c>
      <c r="G163" s="257"/>
      <c r="H163" s="260">
        <v>9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189</v>
      </c>
      <c r="AU163" s="266" t="s">
        <v>85</v>
      </c>
      <c r="AV163" s="14" t="s">
        <v>85</v>
      </c>
      <c r="AW163" s="14" t="s">
        <v>33</v>
      </c>
      <c r="AX163" s="14" t="s">
        <v>76</v>
      </c>
      <c r="AY163" s="266" t="s">
        <v>178</v>
      </c>
    </row>
    <row r="164" s="15" customFormat="1">
      <c r="A164" s="15"/>
      <c r="B164" s="267"/>
      <c r="C164" s="268"/>
      <c r="D164" s="241" t="s">
        <v>189</v>
      </c>
      <c r="E164" s="269" t="s">
        <v>1</v>
      </c>
      <c r="F164" s="270" t="s">
        <v>193</v>
      </c>
      <c r="G164" s="268"/>
      <c r="H164" s="271">
        <v>9</v>
      </c>
      <c r="I164" s="272"/>
      <c r="J164" s="268"/>
      <c r="K164" s="268"/>
      <c r="L164" s="273"/>
      <c r="M164" s="274"/>
      <c r="N164" s="275"/>
      <c r="O164" s="275"/>
      <c r="P164" s="275"/>
      <c r="Q164" s="275"/>
      <c r="R164" s="275"/>
      <c r="S164" s="275"/>
      <c r="T164" s="27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7" t="s">
        <v>189</v>
      </c>
      <c r="AU164" s="277" t="s">
        <v>85</v>
      </c>
      <c r="AV164" s="15" t="s">
        <v>185</v>
      </c>
      <c r="AW164" s="15" t="s">
        <v>33</v>
      </c>
      <c r="AX164" s="15" t="s">
        <v>83</v>
      </c>
      <c r="AY164" s="277" t="s">
        <v>178</v>
      </c>
    </row>
    <row r="165" s="2" customFormat="1">
      <c r="A165" s="39"/>
      <c r="B165" s="40"/>
      <c r="C165" s="228" t="s">
        <v>229</v>
      </c>
      <c r="D165" s="228" t="s">
        <v>180</v>
      </c>
      <c r="E165" s="229" t="s">
        <v>1213</v>
      </c>
      <c r="F165" s="230" t="s">
        <v>1214</v>
      </c>
      <c r="G165" s="231" t="s">
        <v>268</v>
      </c>
      <c r="H165" s="232">
        <v>5.0869999999999997</v>
      </c>
      <c r="I165" s="233"/>
      <c r="J165" s="234">
        <f>ROUND(I165*H165,2)</f>
        <v>0</v>
      </c>
      <c r="K165" s="230" t="s">
        <v>184</v>
      </c>
      <c r="L165" s="45"/>
      <c r="M165" s="235" t="s">
        <v>1</v>
      </c>
      <c r="N165" s="236" t="s">
        <v>41</v>
      </c>
      <c r="O165" s="92"/>
      <c r="P165" s="237">
        <f>O165*H165</f>
        <v>0</v>
      </c>
      <c r="Q165" s="237">
        <v>0.00036000000000000002</v>
      </c>
      <c r="R165" s="237">
        <f>Q165*H165</f>
        <v>0.00183132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185</v>
      </c>
      <c r="AT165" s="239" t="s">
        <v>180</v>
      </c>
      <c r="AU165" s="239" t="s">
        <v>85</v>
      </c>
      <c r="AY165" s="18" t="s">
        <v>178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83</v>
      </c>
      <c r="BK165" s="240">
        <f>ROUND(I165*H165,2)</f>
        <v>0</v>
      </c>
      <c r="BL165" s="18" t="s">
        <v>185</v>
      </c>
      <c r="BM165" s="239" t="s">
        <v>1315</v>
      </c>
    </row>
    <row r="166" s="2" customFormat="1">
      <c r="A166" s="39"/>
      <c r="B166" s="40"/>
      <c r="C166" s="41"/>
      <c r="D166" s="241" t="s">
        <v>187</v>
      </c>
      <c r="E166" s="41"/>
      <c r="F166" s="242" t="s">
        <v>1216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187</v>
      </c>
      <c r="AU166" s="18" t="s">
        <v>85</v>
      </c>
    </row>
    <row r="167" s="13" customFormat="1">
      <c r="A167" s="13"/>
      <c r="B167" s="246"/>
      <c r="C167" s="247"/>
      <c r="D167" s="241" t="s">
        <v>189</v>
      </c>
      <c r="E167" s="248" t="s">
        <v>1</v>
      </c>
      <c r="F167" s="249" t="s">
        <v>1167</v>
      </c>
      <c r="G167" s="247"/>
      <c r="H167" s="248" t="s">
        <v>1</v>
      </c>
      <c r="I167" s="250"/>
      <c r="J167" s="247"/>
      <c r="K167" s="247"/>
      <c r="L167" s="251"/>
      <c r="M167" s="252"/>
      <c r="N167" s="253"/>
      <c r="O167" s="253"/>
      <c r="P167" s="253"/>
      <c r="Q167" s="253"/>
      <c r="R167" s="253"/>
      <c r="S167" s="253"/>
      <c r="T167" s="25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5" t="s">
        <v>189</v>
      </c>
      <c r="AU167" s="255" t="s">
        <v>85</v>
      </c>
      <c r="AV167" s="13" t="s">
        <v>83</v>
      </c>
      <c r="AW167" s="13" t="s">
        <v>33</v>
      </c>
      <c r="AX167" s="13" t="s">
        <v>76</v>
      </c>
      <c r="AY167" s="255" t="s">
        <v>178</v>
      </c>
    </row>
    <row r="168" s="13" customFormat="1">
      <c r="A168" s="13"/>
      <c r="B168" s="246"/>
      <c r="C168" s="247"/>
      <c r="D168" s="241" t="s">
        <v>189</v>
      </c>
      <c r="E168" s="248" t="s">
        <v>1</v>
      </c>
      <c r="F168" s="249" t="s">
        <v>1217</v>
      </c>
      <c r="G168" s="247"/>
      <c r="H168" s="248" t="s">
        <v>1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5" t="s">
        <v>189</v>
      </c>
      <c r="AU168" s="255" t="s">
        <v>85</v>
      </c>
      <c r="AV168" s="13" t="s">
        <v>83</v>
      </c>
      <c r="AW168" s="13" t="s">
        <v>33</v>
      </c>
      <c r="AX168" s="13" t="s">
        <v>76</v>
      </c>
      <c r="AY168" s="255" t="s">
        <v>178</v>
      </c>
    </row>
    <row r="169" s="13" customFormat="1">
      <c r="A169" s="13"/>
      <c r="B169" s="246"/>
      <c r="C169" s="247"/>
      <c r="D169" s="241" t="s">
        <v>189</v>
      </c>
      <c r="E169" s="248" t="s">
        <v>1</v>
      </c>
      <c r="F169" s="249" t="s">
        <v>1316</v>
      </c>
      <c r="G169" s="247"/>
      <c r="H169" s="248" t="s">
        <v>1</v>
      </c>
      <c r="I169" s="250"/>
      <c r="J169" s="247"/>
      <c r="K169" s="247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189</v>
      </c>
      <c r="AU169" s="255" t="s">
        <v>85</v>
      </c>
      <c r="AV169" s="13" t="s">
        <v>83</v>
      </c>
      <c r="AW169" s="13" t="s">
        <v>33</v>
      </c>
      <c r="AX169" s="13" t="s">
        <v>76</v>
      </c>
      <c r="AY169" s="255" t="s">
        <v>178</v>
      </c>
    </row>
    <row r="170" s="14" customFormat="1">
      <c r="A170" s="14"/>
      <c r="B170" s="256"/>
      <c r="C170" s="257"/>
      <c r="D170" s="241" t="s">
        <v>189</v>
      </c>
      <c r="E170" s="258" t="s">
        <v>1</v>
      </c>
      <c r="F170" s="259" t="s">
        <v>1317</v>
      </c>
      <c r="G170" s="257"/>
      <c r="H170" s="260">
        <v>5.0869999999999997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189</v>
      </c>
      <c r="AU170" s="266" t="s">
        <v>85</v>
      </c>
      <c r="AV170" s="14" t="s">
        <v>85</v>
      </c>
      <c r="AW170" s="14" t="s">
        <v>33</v>
      </c>
      <c r="AX170" s="14" t="s">
        <v>76</v>
      </c>
      <c r="AY170" s="266" t="s">
        <v>178</v>
      </c>
    </row>
    <row r="171" s="15" customFormat="1">
      <c r="A171" s="15"/>
      <c r="B171" s="267"/>
      <c r="C171" s="268"/>
      <c r="D171" s="241" t="s">
        <v>189</v>
      </c>
      <c r="E171" s="269" t="s">
        <v>1</v>
      </c>
      <c r="F171" s="270" t="s">
        <v>193</v>
      </c>
      <c r="G171" s="268"/>
      <c r="H171" s="271">
        <v>5.0869999999999997</v>
      </c>
      <c r="I171" s="272"/>
      <c r="J171" s="268"/>
      <c r="K171" s="268"/>
      <c r="L171" s="273"/>
      <c r="M171" s="274"/>
      <c r="N171" s="275"/>
      <c r="O171" s="275"/>
      <c r="P171" s="275"/>
      <c r="Q171" s="275"/>
      <c r="R171" s="275"/>
      <c r="S171" s="275"/>
      <c r="T171" s="27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7" t="s">
        <v>189</v>
      </c>
      <c r="AU171" s="277" t="s">
        <v>85</v>
      </c>
      <c r="AV171" s="15" t="s">
        <v>185</v>
      </c>
      <c r="AW171" s="15" t="s">
        <v>33</v>
      </c>
      <c r="AX171" s="15" t="s">
        <v>83</v>
      </c>
      <c r="AY171" s="277" t="s">
        <v>178</v>
      </c>
    </row>
    <row r="172" s="2" customFormat="1">
      <c r="A172" s="39"/>
      <c r="B172" s="40"/>
      <c r="C172" s="228" t="s">
        <v>236</v>
      </c>
      <c r="D172" s="228" t="s">
        <v>180</v>
      </c>
      <c r="E172" s="229" t="s">
        <v>1318</v>
      </c>
      <c r="F172" s="230" t="s">
        <v>1319</v>
      </c>
      <c r="G172" s="231" t="s">
        <v>438</v>
      </c>
      <c r="H172" s="232">
        <v>174</v>
      </c>
      <c r="I172" s="233"/>
      <c r="J172" s="234">
        <f>ROUND(I172*H172,2)</f>
        <v>0</v>
      </c>
      <c r="K172" s="230" t="s">
        <v>184</v>
      </c>
      <c r="L172" s="45"/>
      <c r="M172" s="235" t="s">
        <v>1</v>
      </c>
      <c r="N172" s="236" t="s">
        <v>41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185</v>
      </c>
      <c r="AT172" s="239" t="s">
        <v>180</v>
      </c>
      <c r="AU172" s="239" t="s">
        <v>85</v>
      </c>
      <c r="AY172" s="18" t="s">
        <v>178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83</v>
      </c>
      <c r="BK172" s="240">
        <f>ROUND(I172*H172,2)</f>
        <v>0</v>
      </c>
      <c r="BL172" s="18" t="s">
        <v>185</v>
      </c>
      <c r="BM172" s="239" t="s">
        <v>1320</v>
      </c>
    </row>
    <row r="173" s="2" customFormat="1">
      <c r="A173" s="39"/>
      <c r="B173" s="40"/>
      <c r="C173" s="41"/>
      <c r="D173" s="241" t="s">
        <v>187</v>
      </c>
      <c r="E173" s="41"/>
      <c r="F173" s="242" t="s">
        <v>1321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187</v>
      </c>
      <c r="AU173" s="18" t="s">
        <v>85</v>
      </c>
    </row>
    <row r="174" s="13" customFormat="1">
      <c r="A174" s="13"/>
      <c r="B174" s="246"/>
      <c r="C174" s="247"/>
      <c r="D174" s="241" t="s">
        <v>189</v>
      </c>
      <c r="E174" s="248" t="s">
        <v>1</v>
      </c>
      <c r="F174" s="249" t="s">
        <v>1167</v>
      </c>
      <c r="G174" s="247"/>
      <c r="H174" s="248" t="s">
        <v>1</v>
      </c>
      <c r="I174" s="250"/>
      <c r="J174" s="247"/>
      <c r="K174" s="247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189</v>
      </c>
      <c r="AU174" s="255" t="s">
        <v>85</v>
      </c>
      <c r="AV174" s="13" t="s">
        <v>83</v>
      </c>
      <c r="AW174" s="13" t="s">
        <v>33</v>
      </c>
      <c r="AX174" s="13" t="s">
        <v>76</v>
      </c>
      <c r="AY174" s="255" t="s">
        <v>178</v>
      </c>
    </row>
    <row r="175" s="13" customFormat="1">
      <c r="A175" s="13"/>
      <c r="B175" s="246"/>
      <c r="C175" s="247"/>
      <c r="D175" s="241" t="s">
        <v>189</v>
      </c>
      <c r="E175" s="248" t="s">
        <v>1</v>
      </c>
      <c r="F175" s="249" t="s">
        <v>1322</v>
      </c>
      <c r="G175" s="247"/>
      <c r="H175" s="248" t="s">
        <v>1</v>
      </c>
      <c r="I175" s="250"/>
      <c r="J175" s="247"/>
      <c r="K175" s="247"/>
      <c r="L175" s="251"/>
      <c r="M175" s="252"/>
      <c r="N175" s="253"/>
      <c r="O175" s="253"/>
      <c r="P175" s="253"/>
      <c r="Q175" s="253"/>
      <c r="R175" s="253"/>
      <c r="S175" s="253"/>
      <c r="T175" s="25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5" t="s">
        <v>189</v>
      </c>
      <c r="AU175" s="255" t="s">
        <v>85</v>
      </c>
      <c r="AV175" s="13" t="s">
        <v>83</v>
      </c>
      <c r="AW175" s="13" t="s">
        <v>33</v>
      </c>
      <c r="AX175" s="13" t="s">
        <v>76</v>
      </c>
      <c r="AY175" s="255" t="s">
        <v>178</v>
      </c>
    </row>
    <row r="176" s="13" customFormat="1">
      <c r="A176" s="13"/>
      <c r="B176" s="246"/>
      <c r="C176" s="247"/>
      <c r="D176" s="241" t="s">
        <v>189</v>
      </c>
      <c r="E176" s="248" t="s">
        <v>1</v>
      </c>
      <c r="F176" s="249" t="s">
        <v>1299</v>
      </c>
      <c r="G176" s="247"/>
      <c r="H176" s="248" t="s">
        <v>1</v>
      </c>
      <c r="I176" s="250"/>
      <c r="J176" s="247"/>
      <c r="K176" s="247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189</v>
      </c>
      <c r="AU176" s="255" t="s">
        <v>85</v>
      </c>
      <c r="AV176" s="13" t="s">
        <v>83</v>
      </c>
      <c r="AW176" s="13" t="s">
        <v>33</v>
      </c>
      <c r="AX176" s="13" t="s">
        <v>76</v>
      </c>
      <c r="AY176" s="255" t="s">
        <v>178</v>
      </c>
    </row>
    <row r="177" s="14" customFormat="1">
      <c r="A177" s="14"/>
      <c r="B177" s="256"/>
      <c r="C177" s="257"/>
      <c r="D177" s="241" t="s">
        <v>189</v>
      </c>
      <c r="E177" s="258" t="s">
        <v>1</v>
      </c>
      <c r="F177" s="259" t="s">
        <v>1323</v>
      </c>
      <c r="G177" s="257"/>
      <c r="H177" s="260">
        <v>174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189</v>
      </c>
      <c r="AU177" s="266" t="s">
        <v>85</v>
      </c>
      <c r="AV177" s="14" t="s">
        <v>85</v>
      </c>
      <c r="AW177" s="14" t="s">
        <v>33</v>
      </c>
      <c r="AX177" s="14" t="s">
        <v>76</v>
      </c>
      <c r="AY177" s="266" t="s">
        <v>178</v>
      </c>
    </row>
    <row r="178" s="15" customFormat="1">
      <c r="A178" s="15"/>
      <c r="B178" s="267"/>
      <c r="C178" s="268"/>
      <c r="D178" s="241" t="s">
        <v>189</v>
      </c>
      <c r="E178" s="269" t="s">
        <v>1</v>
      </c>
      <c r="F178" s="270" t="s">
        <v>193</v>
      </c>
      <c r="G178" s="268"/>
      <c r="H178" s="271">
        <v>174</v>
      </c>
      <c r="I178" s="272"/>
      <c r="J178" s="268"/>
      <c r="K178" s="268"/>
      <c r="L178" s="273"/>
      <c r="M178" s="274"/>
      <c r="N178" s="275"/>
      <c r="O178" s="275"/>
      <c r="P178" s="275"/>
      <c r="Q178" s="275"/>
      <c r="R178" s="275"/>
      <c r="S178" s="275"/>
      <c r="T178" s="27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7" t="s">
        <v>189</v>
      </c>
      <c r="AU178" s="277" t="s">
        <v>85</v>
      </c>
      <c r="AV178" s="15" t="s">
        <v>185</v>
      </c>
      <c r="AW178" s="15" t="s">
        <v>33</v>
      </c>
      <c r="AX178" s="15" t="s">
        <v>83</v>
      </c>
      <c r="AY178" s="277" t="s">
        <v>178</v>
      </c>
    </row>
    <row r="179" s="2" customFormat="1" ht="19.8" customHeight="1">
      <c r="A179" s="39"/>
      <c r="B179" s="40"/>
      <c r="C179" s="228" t="s">
        <v>244</v>
      </c>
      <c r="D179" s="228" t="s">
        <v>180</v>
      </c>
      <c r="E179" s="229" t="s">
        <v>1324</v>
      </c>
      <c r="F179" s="230" t="s">
        <v>1325</v>
      </c>
      <c r="G179" s="231" t="s">
        <v>438</v>
      </c>
      <c r="H179" s="232">
        <v>26.399999999999999</v>
      </c>
      <c r="I179" s="233"/>
      <c r="J179" s="234">
        <f>ROUND(I179*H179,2)</f>
        <v>0</v>
      </c>
      <c r="K179" s="230" t="s">
        <v>184</v>
      </c>
      <c r="L179" s="45"/>
      <c r="M179" s="235" t="s">
        <v>1</v>
      </c>
      <c r="N179" s="236" t="s">
        <v>41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185</v>
      </c>
      <c r="AT179" s="239" t="s">
        <v>180</v>
      </c>
      <c r="AU179" s="239" t="s">
        <v>85</v>
      </c>
      <c r="AY179" s="18" t="s">
        <v>178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83</v>
      </c>
      <c r="BK179" s="240">
        <f>ROUND(I179*H179,2)</f>
        <v>0</v>
      </c>
      <c r="BL179" s="18" t="s">
        <v>185</v>
      </c>
      <c r="BM179" s="239" t="s">
        <v>1326</v>
      </c>
    </row>
    <row r="180" s="2" customFormat="1">
      <c r="A180" s="39"/>
      <c r="B180" s="40"/>
      <c r="C180" s="41"/>
      <c r="D180" s="241" t="s">
        <v>187</v>
      </c>
      <c r="E180" s="41"/>
      <c r="F180" s="242" t="s">
        <v>1327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187</v>
      </c>
      <c r="AU180" s="18" t="s">
        <v>85</v>
      </c>
    </row>
    <row r="181" s="13" customFormat="1">
      <c r="A181" s="13"/>
      <c r="B181" s="246"/>
      <c r="C181" s="247"/>
      <c r="D181" s="241" t="s">
        <v>189</v>
      </c>
      <c r="E181" s="248" t="s">
        <v>1</v>
      </c>
      <c r="F181" s="249" t="s">
        <v>1167</v>
      </c>
      <c r="G181" s="247"/>
      <c r="H181" s="248" t="s">
        <v>1</v>
      </c>
      <c r="I181" s="250"/>
      <c r="J181" s="247"/>
      <c r="K181" s="247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189</v>
      </c>
      <c r="AU181" s="255" t="s">
        <v>85</v>
      </c>
      <c r="AV181" s="13" t="s">
        <v>83</v>
      </c>
      <c r="AW181" s="13" t="s">
        <v>33</v>
      </c>
      <c r="AX181" s="13" t="s">
        <v>76</v>
      </c>
      <c r="AY181" s="255" t="s">
        <v>178</v>
      </c>
    </row>
    <row r="182" s="13" customFormat="1">
      <c r="A182" s="13"/>
      <c r="B182" s="246"/>
      <c r="C182" s="247"/>
      <c r="D182" s="241" t="s">
        <v>189</v>
      </c>
      <c r="E182" s="248" t="s">
        <v>1</v>
      </c>
      <c r="F182" s="249" t="s">
        <v>1328</v>
      </c>
      <c r="G182" s="247"/>
      <c r="H182" s="248" t="s">
        <v>1</v>
      </c>
      <c r="I182" s="250"/>
      <c r="J182" s="247"/>
      <c r="K182" s="247"/>
      <c r="L182" s="251"/>
      <c r="M182" s="252"/>
      <c r="N182" s="253"/>
      <c r="O182" s="253"/>
      <c r="P182" s="253"/>
      <c r="Q182" s="253"/>
      <c r="R182" s="253"/>
      <c r="S182" s="253"/>
      <c r="T182" s="25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5" t="s">
        <v>189</v>
      </c>
      <c r="AU182" s="255" t="s">
        <v>85</v>
      </c>
      <c r="AV182" s="13" t="s">
        <v>83</v>
      </c>
      <c r="AW182" s="13" t="s">
        <v>33</v>
      </c>
      <c r="AX182" s="13" t="s">
        <v>76</v>
      </c>
      <c r="AY182" s="255" t="s">
        <v>178</v>
      </c>
    </row>
    <row r="183" s="14" customFormat="1">
      <c r="A183" s="14"/>
      <c r="B183" s="256"/>
      <c r="C183" s="257"/>
      <c r="D183" s="241" t="s">
        <v>189</v>
      </c>
      <c r="E183" s="258" t="s">
        <v>1</v>
      </c>
      <c r="F183" s="259" t="s">
        <v>1329</v>
      </c>
      <c r="G183" s="257"/>
      <c r="H183" s="260">
        <v>17.399999999999999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189</v>
      </c>
      <c r="AU183" s="266" t="s">
        <v>85</v>
      </c>
      <c r="AV183" s="14" t="s">
        <v>85</v>
      </c>
      <c r="AW183" s="14" t="s">
        <v>33</v>
      </c>
      <c r="AX183" s="14" t="s">
        <v>76</v>
      </c>
      <c r="AY183" s="266" t="s">
        <v>178</v>
      </c>
    </row>
    <row r="184" s="13" customFormat="1">
      <c r="A184" s="13"/>
      <c r="B184" s="246"/>
      <c r="C184" s="247"/>
      <c r="D184" s="241" t="s">
        <v>189</v>
      </c>
      <c r="E184" s="248" t="s">
        <v>1</v>
      </c>
      <c r="F184" s="249" t="s">
        <v>1330</v>
      </c>
      <c r="G184" s="247"/>
      <c r="H184" s="248" t="s">
        <v>1</v>
      </c>
      <c r="I184" s="250"/>
      <c r="J184" s="247"/>
      <c r="K184" s="247"/>
      <c r="L184" s="251"/>
      <c r="M184" s="252"/>
      <c r="N184" s="253"/>
      <c r="O184" s="253"/>
      <c r="P184" s="253"/>
      <c r="Q184" s="253"/>
      <c r="R184" s="253"/>
      <c r="S184" s="253"/>
      <c r="T184" s="25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5" t="s">
        <v>189</v>
      </c>
      <c r="AU184" s="255" t="s">
        <v>85</v>
      </c>
      <c r="AV184" s="13" t="s">
        <v>83</v>
      </c>
      <c r="AW184" s="13" t="s">
        <v>33</v>
      </c>
      <c r="AX184" s="13" t="s">
        <v>76</v>
      </c>
      <c r="AY184" s="255" t="s">
        <v>178</v>
      </c>
    </row>
    <row r="185" s="14" customFormat="1">
      <c r="A185" s="14"/>
      <c r="B185" s="256"/>
      <c r="C185" s="257"/>
      <c r="D185" s="241" t="s">
        <v>189</v>
      </c>
      <c r="E185" s="258" t="s">
        <v>1</v>
      </c>
      <c r="F185" s="259" t="s">
        <v>250</v>
      </c>
      <c r="G185" s="257"/>
      <c r="H185" s="260">
        <v>9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6" t="s">
        <v>189</v>
      </c>
      <c r="AU185" s="266" t="s">
        <v>85</v>
      </c>
      <c r="AV185" s="14" t="s">
        <v>85</v>
      </c>
      <c r="AW185" s="14" t="s">
        <v>33</v>
      </c>
      <c r="AX185" s="14" t="s">
        <v>76</v>
      </c>
      <c r="AY185" s="266" t="s">
        <v>178</v>
      </c>
    </row>
    <row r="186" s="15" customFormat="1">
      <c r="A186" s="15"/>
      <c r="B186" s="267"/>
      <c r="C186" s="268"/>
      <c r="D186" s="241" t="s">
        <v>189</v>
      </c>
      <c r="E186" s="269" t="s">
        <v>1</v>
      </c>
      <c r="F186" s="270" t="s">
        <v>193</v>
      </c>
      <c r="G186" s="268"/>
      <c r="H186" s="271">
        <v>26.399999999999999</v>
      </c>
      <c r="I186" s="272"/>
      <c r="J186" s="268"/>
      <c r="K186" s="268"/>
      <c r="L186" s="273"/>
      <c r="M186" s="274"/>
      <c r="N186" s="275"/>
      <c r="O186" s="275"/>
      <c r="P186" s="275"/>
      <c r="Q186" s="275"/>
      <c r="R186" s="275"/>
      <c r="S186" s="275"/>
      <c r="T186" s="27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7" t="s">
        <v>189</v>
      </c>
      <c r="AU186" s="277" t="s">
        <v>85</v>
      </c>
      <c r="AV186" s="15" t="s">
        <v>185</v>
      </c>
      <c r="AW186" s="15" t="s">
        <v>33</v>
      </c>
      <c r="AX186" s="15" t="s">
        <v>83</v>
      </c>
      <c r="AY186" s="277" t="s">
        <v>178</v>
      </c>
    </row>
    <row r="187" s="2" customFormat="1" ht="30" customHeight="1">
      <c r="A187" s="39"/>
      <c r="B187" s="40"/>
      <c r="C187" s="228" t="s">
        <v>250</v>
      </c>
      <c r="D187" s="228" t="s">
        <v>180</v>
      </c>
      <c r="E187" s="229" t="s">
        <v>1224</v>
      </c>
      <c r="F187" s="230" t="s">
        <v>1225</v>
      </c>
      <c r="G187" s="231" t="s">
        <v>438</v>
      </c>
      <c r="H187" s="232">
        <v>26.399999999999999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41</v>
      </c>
      <c r="O187" s="92"/>
      <c r="P187" s="237">
        <f>O187*H187</f>
        <v>0</v>
      </c>
      <c r="Q187" s="237">
        <v>0.0020799999999999998</v>
      </c>
      <c r="R187" s="237">
        <f>Q187*H187</f>
        <v>0.054911999999999996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185</v>
      </c>
      <c r="AT187" s="239" t="s">
        <v>180</v>
      </c>
      <c r="AU187" s="239" t="s">
        <v>85</v>
      </c>
      <c r="AY187" s="18" t="s">
        <v>178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83</v>
      </c>
      <c r="BK187" s="240">
        <f>ROUND(I187*H187,2)</f>
        <v>0</v>
      </c>
      <c r="BL187" s="18" t="s">
        <v>185</v>
      </c>
      <c r="BM187" s="239" t="s">
        <v>1331</v>
      </c>
    </row>
    <row r="188" s="2" customFormat="1">
      <c r="A188" s="39"/>
      <c r="B188" s="40"/>
      <c r="C188" s="41"/>
      <c r="D188" s="241" t="s">
        <v>187</v>
      </c>
      <c r="E188" s="41"/>
      <c r="F188" s="242" t="s">
        <v>1227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187</v>
      </c>
      <c r="AU188" s="18" t="s">
        <v>85</v>
      </c>
    </row>
    <row r="189" s="13" customFormat="1">
      <c r="A189" s="13"/>
      <c r="B189" s="246"/>
      <c r="C189" s="247"/>
      <c r="D189" s="241" t="s">
        <v>189</v>
      </c>
      <c r="E189" s="248" t="s">
        <v>1</v>
      </c>
      <c r="F189" s="249" t="s">
        <v>1167</v>
      </c>
      <c r="G189" s="247"/>
      <c r="H189" s="248" t="s">
        <v>1</v>
      </c>
      <c r="I189" s="250"/>
      <c r="J189" s="247"/>
      <c r="K189" s="247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189</v>
      </c>
      <c r="AU189" s="255" t="s">
        <v>85</v>
      </c>
      <c r="AV189" s="13" t="s">
        <v>83</v>
      </c>
      <c r="AW189" s="13" t="s">
        <v>33</v>
      </c>
      <c r="AX189" s="13" t="s">
        <v>76</v>
      </c>
      <c r="AY189" s="255" t="s">
        <v>178</v>
      </c>
    </row>
    <row r="190" s="13" customFormat="1">
      <c r="A190" s="13"/>
      <c r="B190" s="246"/>
      <c r="C190" s="247"/>
      <c r="D190" s="241" t="s">
        <v>189</v>
      </c>
      <c r="E190" s="248" t="s">
        <v>1</v>
      </c>
      <c r="F190" s="249" t="s">
        <v>1332</v>
      </c>
      <c r="G190" s="247"/>
      <c r="H190" s="248" t="s">
        <v>1</v>
      </c>
      <c r="I190" s="250"/>
      <c r="J190" s="247"/>
      <c r="K190" s="247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189</v>
      </c>
      <c r="AU190" s="255" t="s">
        <v>85</v>
      </c>
      <c r="AV190" s="13" t="s">
        <v>83</v>
      </c>
      <c r="AW190" s="13" t="s">
        <v>33</v>
      </c>
      <c r="AX190" s="13" t="s">
        <v>76</v>
      </c>
      <c r="AY190" s="255" t="s">
        <v>178</v>
      </c>
    </row>
    <row r="191" s="14" customFormat="1">
      <c r="A191" s="14"/>
      <c r="B191" s="256"/>
      <c r="C191" s="257"/>
      <c r="D191" s="241" t="s">
        <v>189</v>
      </c>
      <c r="E191" s="258" t="s">
        <v>1</v>
      </c>
      <c r="F191" s="259" t="s">
        <v>1329</v>
      </c>
      <c r="G191" s="257"/>
      <c r="H191" s="260">
        <v>17.399999999999999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6" t="s">
        <v>189</v>
      </c>
      <c r="AU191" s="266" t="s">
        <v>85</v>
      </c>
      <c r="AV191" s="14" t="s">
        <v>85</v>
      </c>
      <c r="AW191" s="14" t="s">
        <v>33</v>
      </c>
      <c r="AX191" s="14" t="s">
        <v>76</v>
      </c>
      <c r="AY191" s="266" t="s">
        <v>178</v>
      </c>
    </row>
    <row r="192" s="13" customFormat="1">
      <c r="A192" s="13"/>
      <c r="B192" s="246"/>
      <c r="C192" s="247"/>
      <c r="D192" s="241" t="s">
        <v>189</v>
      </c>
      <c r="E192" s="248" t="s">
        <v>1</v>
      </c>
      <c r="F192" s="249" t="s">
        <v>1333</v>
      </c>
      <c r="G192" s="247"/>
      <c r="H192" s="248" t="s">
        <v>1</v>
      </c>
      <c r="I192" s="250"/>
      <c r="J192" s="247"/>
      <c r="K192" s="247"/>
      <c r="L192" s="251"/>
      <c r="M192" s="252"/>
      <c r="N192" s="253"/>
      <c r="O192" s="253"/>
      <c r="P192" s="253"/>
      <c r="Q192" s="253"/>
      <c r="R192" s="253"/>
      <c r="S192" s="253"/>
      <c r="T192" s="25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5" t="s">
        <v>189</v>
      </c>
      <c r="AU192" s="255" t="s">
        <v>85</v>
      </c>
      <c r="AV192" s="13" t="s">
        <v>83</v>
      </c>
      <c r="AW192" s="13" t="s">
        <v>33</v>
      </c>
      <c r="AX192" s="13" t="s">
        <v>76</v>
      </c>
      <c r="AY192" s="255" t="s">
        <v>178</v>
      </c>
    </row>
    <row r="193" s="14" customFormat="1">
      <c r="A193" s="14"/>
      <c r="B193" s="256"/>
      <c r="C193" s="257"/>
      <c r="D193" s="241" t="s">
        <v>189</v>
      </c>
      <c r="E193" s="258" t="s">
        <v>1</v>
      </c>
      <c r="F193" s="259" t="s">
        <v>250</v>
      </c>
      <c r="G193" s="257"/>
      <c r="H193" s="260">
        <v>9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189</v>
      </c>
      <c r="AU193" s="266" t="s">
        <v>85</v>
      </c>
      <c r="AV193" s="14" t="s">
        <v>85</v>
      </c>
      <c r="AW193" s="14" t="s">
        <v>33</v>
      </c>
      <c r="AX193" s="14" t="s">
        <v>76</v>
      </c>
      <c r="AY193" s="266" t="s">
        <v>178</v>
      </c>
    </row>
    <row r="194" s="15" customFormat="1">
      <c r="A194" s="15"/>
      <c r="B194" s="267"/>
      <c r="C194" s="268"/>
      <c r="D194" s="241" t="s">
        <v>189</v>
      </c>
      <c r="E194" s="269" t="s">
        <v>1</v>
      </c>
      <c r="F194" s="270" t="s">
        <v>193</v>
      </c>
      <c r="G194" s="268"/>
      <c r="H194" s="271">
        <v>26.399999999999999</v>
      </c>
      <c r="I194" s="272"/>
      <c r="J194" s="268"/>
      <c r="K194" s="268"/>
      <c r="L194" s="273"/>
      <c r="M194" s="274"/>
      <c r="N194" s="275"/>
      <c r="O194" s="275"/>
      <c r="P194" s="275"/>
      <c r="Q194" s="275"/>
      <c r="R194" s="275"/>
      <c r="S194" s="275"/>
      <c r="T194" s="27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7" t="s">
        <v>189</v>
      </c>
      <c r="AU194" s="277" t="s">
        <v>85</v>
      </c>
      <c r="AV194" s="15" t="s">
        <v>185</v>
      </c>
      <c r="AW194" s="15" t="s">
        <v>33</v>
      </c>
      <c r="AX194" s="15" t="s">
        <v>83</v>
      </c>
      <c r="AY194" s="277" t="s">
        <v>178</v>
      </c>
    </row>
    <row r="195" s="2" customFormat="1">
      <c r="A195" s="39"/>
      <c r="B195" s="40"/>
      <c r="C195" s="228" t="s">
        <v>258</v>
      </c>
      <c r="D195" s="228" t="s">
        <v>180</v>
      </c>
      <c r="E195" s="229" t="s">
        <v>1334</v>
      </c>
      <c r="F195" s="230" t="s">
        <v>1335</v>
      </c>
      <c r="G195" s="231" t="s">
        <v>1336</v>
      </c>
      <c r="H195" s="232">
        <v>0.17399999999999999</v>
      </c>
      <c r="I195" s="233"/>
      <c r="J195" s="234">
        <f>ROUND(I195*H195,2)</f>
        <v>0</v>
      </c>
      <c r="K195" s="230" t="s">
        <v>184</v>
      </c>
      <c r="L195" s="45"/>
      <c r="M195" s="235" t="s">
        <v>1</v>
      </c>
      <c r="N195" s="236" t="s">
        <v>41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185</v>
      </c>
      <c r="AT195" s="239" t="s">
        <v>180</v>
      </c>
      <c r="AU195" s="239" t="s">
        <v>85</v>
      </c>
      <c r="AY195" s="18" t="s">
        <v>178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83</v>
      </c>
      <c r="BK195" s="240">
        <f>ROUND(I195*H195,2)</f>
        <v>0</v>
      </c>
      <c r="BL195" s="18" t="s">
        <v>185</v>
      </c>
      <c r="BM195" s="239" t="s">
        <v>1337</v>
      </c>
    </row>
    <row r="196" s="2" customFormat="1">
      <c r="A196" s="39"/>
      <c r="B196" s="40"/>
      <c r="C196" s="41"/>
      <c r="D196" s="241" t="s">
        <v>187</v>
      </c>
      <c r="E196" s="41"/>
      <c r="F196" s="242" t="s">
        <v>1338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187</v>
      </c>
      <c r="AU196" s="18" t="s">
        <v>85</v>
      </c>
    </row>
    <row r="197" s="13" customFormat="1">
      <c r="A197" s="13"/>
      <c r="B197" s="246"/>
      <c r="C197" s="247"/>
      <c r="D197" s="241" t="s">
        <v>189</v>
      </c>
      <c r="E197" s="248" t="s">
        <v>1</v>
      </c>
      <c r="F197" s="249" t="s">
        <v>1167</v>
      </c>
      <c r="G197" s="247"/>
      <c r="H197" s="248" t="s">
        <v>1</v>
      </c>
      <c r="I197" s="250"/>
      <c r="J197" s="247"/>
      <c r="K197" s="247"/>
      <c r="L197" s="251"/>
      <c r="M197" s="252"/>
      <c r="N197" s="253"/>
      <c r="O197" s="253"/>
      <c r="P197" s="253"/>
      <c r="Q197" s="253"/>
      <c r="R197" s="253"/>
      <c r="S197" s="253"/>
      <c r="T197" s="25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5" t="s">
        <v>189</v>
      </c>
      <c r="AU197" s="255" t="s">
        <v>85</v>
      </c>
      <c r="AV197" s="13" t="s">
        <v>83</v>
      </c>
      <c r="AW197" s="13" t="s">
        <v>33</v>
      </c>
      <c r="AX197" s="13" t="s">
        <v>76</v>
      </c>
      <c r="AY197" s="255" t="s">
        <v>178</v>
      </c>
    </row>
    <row r="198" s="13" customFormat="1">
      <c r="A198" s="13"/>
      <c r="B198" s="246"/>
      <c r="C198" s="247"/>
      <c r="D198" s="241" t="s">
        <v>189</v>
      </c>
      <c r="E198" s="248" t="s">
        <v>1</v>
      </c>
      <c r="F198" s="249" t="s">
        <v>1339</v>
      </c>
      <c r="G198" s="247"/>
      <c r="H198" s="248" t="s">
        <v>1</v>
      </c>
      <c r="I198" s="250"/>
      <c r="J198" s="247"/>
      <c r="K198" s="247"/>
      <c r="L198" s="251"/>
      <c r="M198" s="252"/>
      <c r="N198" s="253"/>
      <c r="O198" s="253"/>
      <c r="P198" s="253"/>
      <c r="Q198" s="253"/>
      <c r="R198" s="253"/>
      <c r="S198" s="253"/>
      <c r="T198" s="25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5" t="s">
        <v>189</v>
      </c>
      <c r="AU198" s="255" t="s">
        <v>85</v>
      </c>
      <c r="AV198" s="13" t="s">
        <v>83</v>
      </c>
      <c r="AW198" s="13" t="s">
        <v>33</v>
      </c>
      <c r="AX198" s="13" t="s">
        <v>76</v>
      </c>
      <c r="AY198" s="255" t="s">
        <v>178</v>
      </c>
    </row>
    <row r="199" s="14" customFormat="1">
      <c r="A199" s="14"/>
      <c r="B199" s="256"/>
      <c r="C199" s="257"/>
      <c r="D199" s="241" t="s">
        <v>189</v>
      </c>
      <c r="E199" s="258" t="s">
        <v>1</v>
      </c>
      <c r="F199" s="259" t="s">
        <v>1340</v>
      </c>
      <c r="G199" s="257"/>
      <c r="H199" s="260">
        <v>0.17399999999999999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6" t="s">
        <v>189</v>
      </c>
      <c r="AU199" s="266" t="s">
        <v>85</v>
      </c>
      <c r="AV199" s="14" t="s">
        <v>85</v>
      </c>
      <c r="AW199" s="14" t="s">
        <v>33</v>
      </c>
      <c r="AX199" s="14" t="s">
        <v>76</v>
      </c>
      <c r="AY199" s="266" t="s">
        <v>178</v>
      </c>
    </row>
    <row r="200" s="15" customFormat="1">
      <c r="A200" s="15"/>
      <c r="B200" s="267"/>
      <c r="C200" s="268"/>
      <c r="D200" s="241" t="s">
        <v>189</v>
      </c>
      <c r="E200" s="269" t="s">
        <v>1</v>
      </c>
      <c r="F200" s="270" t="s">
        <v>193</v>
      </c>
      <c r="G200" s="268"/>
      <c r="H200" s="271">
        <v>0.17399999999999999</v>
      </c>
      <c r="I200" s="272"/>
      <c r="J200" s="268"/>
      <c r="K200" s="268"/>
      <c r="L200" s="273"/>
      <c r="M200" s="274"/>
      <c r="N200" s="275"/>
      <c r="O200" s="275"/>
      <c r="P200" s="275"/>
      <c r="Q200" s="275"/>
      <c r="R200" s="275"/>
      <c r="S200" s="275"/>
      <c r="T200" s="276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7" t="s">
        <v>189</v>
      </c>
      <c r="AU200" s="277" t="s">
        <v>85</v>
      </c>
      <c r="AV200" s="15" t="s">
        <v>185</v>
      </c>
      <c r="AW200" s="15" t="s">
        <v>33</v>
      </c>
      <c r="AX200" s="15" t="s">
        <v>83</v>
      </c>
      <c r="AY200" s="277" t="s">
        <v>178</v>
      </c>
    </row>
    <row r="201" s="2" customFormat="1" ht="14.4" customHeight="1">
      <c r="A201" s="39"/>
      <c r="B201" s="40"/>
      <c r="C201" s="228" t="s">
        <v>265</v>
      </c>
      <c r="D201" s="228" t="s">
        <v>180</v>
      </c>
      <c r="E201" s="229" t="s">
        <v>1341</v>
      </c>
      <c r="F201" s="230" t="s">
        <v>1342</v>
      </c>
      <c r="G201" s="231" t="s">
        <v>438</v>
      </c>
      <c r="H201" s="232">
        <v>9</v>
      </c>
      <c r="I201" s="233"/>
      <c r="J201" s="234">
        <f>ROUND(I201*H201,2)</f>
        <v>0</v>
      </c>
      <c r="K201" s="230" t="s">
        <v>184</v>
      </c>
      <c r="L201" s="45"/>
      <c r="M201" s="235" t="s">
        <v>1</v>
      </c>
      <c r="N201" s="236" t="s">
        <v>41</v>
      </c>
      <c r="O201" s="92"/>
      <c r="P201" s="237">
        <f>O201*H201</f>
        <v>0</v>
      </c>
      <c r="Q201" s="237">
        <v>2.0000000000000002E-05</v>
      </c>
      <c r="R201" s="237">
        <f>Q201*H201</f>
        <v>0.00018000000000000001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185</v>
      </c>
      <c r="AT201" s="239" t="s">
        <v>180</v>
      </c>
      <c r="AU201" s="239" t="s">
        <v>85</v>
      </c>
      <c r="AY201" s="18" t="s">
        <v>178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83</v>
      </c>
      <c r="BK201" s="240">
        <f>ROUND(I201*H201,2)</f>
        <v>0</v>
      </c>
      <c r="BL201" s="18" t="s">
        <v>185</v>
      </c>
      <c r="BM201" s="239" t="s">
        <v>1343</v>
      </c>
    </row>
    <row r="202" s="2" customFormat="1">
      <c r="A202" s="39"/>
      <c r="B202" s="40"/>
      <c r="C202" s="41"/>
      <c r="D202" s="241" t="s">
        <v>187</v>
      </c>
      <c r="E202" s="41"/>
      <c r="F202" s="242" t="s">
        <v>1344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187</v>
      </c>
      <c r="AU202" s="18" t="s">
        <v>85</v>
      </c>
    </row>
    <row r="203" s="13" customFormat="1">
      <c r="A203" s="13"/>
      <c r="B203" s="246"/>
      <c r="C203" s="247"/>
      <c r="D203" s="241" t="s">
        <v>189</v>
      </c>
      <c r="E203" s="248" t="s">
        <v>1</v>
      </c>
      <c r="F203" s="249" t="s">
        <v>1167</v>
      </c>
      <c r="G203" s="247"/>
      <c r="H203" s="248" t="s">
        <v>1</v>
      </c>
      <c r="I203" s="250"/>
      <c r="J203" s="247"/>
      <c r="K203" s="247"/>
      <c r="L203" s="251"/>
      <c r="M203" s="252"/>
      <c r="N203" s="253"/>
      <c r="O203" s="253"/>
      <c r="P203" s="253"/>
      <c r="Q203" s="253"/>
      <c r="R203" s="253"/>
      <c r="S203" s="253"/>
      <c r="T203" s="25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5" t="s">
        <v>189</v>
      </c>
      <c r="AU203" s="255" t="s">
        <v>85</v>
      </c>
      <c r="AV203" s="13" t="s">
        <v>83</v>
      </c>
      <c r="AW203" s="13" t="s">
        <v>33</v>
      </c>
      <c r="AX203" s="13" t="s">
        <v>76</v>
      </c>
      <c r="AY203" s="255" t="s">
        <v>178</v>
      </c>
    </row>
    <row r="204" s="13" customFormat="1">
      <c r="A204" s="13"/>
      <c r="B204" s="246"/>
      <c r="C204" s="247"/>
      <c r="D204" s="241" t="s">
        <v>189</v>
      </c>
      <c r="E204" s="248" t="s">
        <v>1</v>
      </c>
      <c r="F204" s="249" t="s">
        <v>1345</v>
      </c>
      <c r="G204" s="247"/>
      <c r="H204" s="248" t="s">
        <v>1</v>
      </c>
      <c r="I204" s="250"/>
      <c r="J204" s="247"/>
      <c r="K204" s="247"/>
      <c r="L204" s="251"/>
      <c r="M204" s="252"/>
      <c r="N204" s="253"/>
      <c r="O204" s="253"/>
      <c r="P204" s="253"/>
      <c r="Q204" s="253"/>
      <c r="R204" s="253"/>
      <c r="S204" s="253"/>
      <c r="T204" s="25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5" t="s">
        <v>189</v>
      </c>
      <c r="AU204" s="255" t="s">
        <v>85</v>
      </c>
      <c r="AV204" s="13" t="s">
        <v>83</v>
      </c>
      <c r="AW204" s="13" t="s">
        <v>33</v>
      </c>
      <c r="AX204" s="13" t="s">
        <v>76</v>
      </c>
      <c r="AY204" s="255" t="s">
        <v>178</v>
      </c>
    </row>
    <row r="205" s="14" customFormat="1">
      <c r="A205" s="14"/>
      <c r="B205" s="256"/>
      <c r="C205" s="257"/>
      <c r="D205" s="241" t="s">
        <v>189</v>
      </c>
      <c r="E205" s="258" t="s">
        <v>1</v>
      </c>
      <c r="F205" s="259" t="s">
        <v>250</v>
      </c>
      <c r="G205" s="257"/>
      <c r="H205" s="260">
        <v>9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6" t="s">
        <v>189</v>
      </c>
      <c r="AU205" s="266" t="s">
        <v>85</v>
      </c>
      <c r="AV205" s="14" t="s">
        <v>85</v>
      </c>
      <c r="AW205" s="14" t="s">
        <v>33</v>
      </c>
      <c r="AX205" s="14" t="s">
        <v>76</v>
      </c>
      <c r="AY205" s="266" t="s">
        <v>178</v>
      </c>
    </row>
    <row r="206" s="15" customFormat="1">
      <c r="A206" s="15"/>
      <c r="B206" s="267"/>
      <c r="C206" s="268"/>
      <c r="D206" s="241" t="s">
        <v>189</v>
      </c>
      <c r="E206" s="269" t="s">
        <v>1</v>
      </c>
      <c r="F206" s="270" t="s">
        <v>193</v>
      </c>
      <c r="G206" s="268"/>
      <c r="H206" s="271">
        <v>9</v>
      </c>
      <c r="I206" s="272"/>
      <c r="J206" s="268"/>
      <c r="K206" s="268"/>
      <c r="L206" s="273"/>
      <c r="M206" s="274"/>
      <c r="N206" s="275"/>
      <c r="O206" s="275"/>
      <c r="P206" s="275"/>
      <c r="Q206" s="275"/>
      <c r="R206" s="275"/>
      <c r="S206" s="275"/>
      <c r="T206" s="27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7" t="s">
        <v>189</v>
      </c>
      <c r="AU206" s="277" t="s">
        <v>85</v>
      </c>
      <c r="AV206" s="15" t="s">
        <v>185</v>
      </c>
      <c r="AW206" s="15" t="s">
        <v>33</v>
      </c>
      <c r="AX206" s="15" t="s">
        <v>83</v>
      </c>
      <c r="AY206" s="277" t="s">
        <v>178</v>
      </c>
    </row>
    <row r="207" s="2" customFormat="1">
      <c r="A207" s="39"/>
      <c r="B207" s="40"/>
      <c r="C207" s="228" t="s">
        <v>275</v>
      </c>
      <c r="D207" s="228" t="s">
        <v>180</v>
      </c>
      <c r="E207" s="229" t="s">
        <v>1228</v>
      </c>
      <c r="F207" s="230" t="s">
        <v>1229</v>
      </c>
      <c r="G207" s="231" t="s">
        <v>268</v>
      </c>
      <c r="H207" s="232">
        <v>4.5</v>
      </c>
      <c r="I207" s="233"/>
      <c r="J207" s="234">
        <f>ROUND(I207*H207,2)</f>
        <v>0</v>
      </c>
      <c r="K207" s="230" t="s">
        <v>184</v>
      </c>
      <c r="L207" s="45"/>
      <c r="M207" s="235" t="s">
        <v>1</v>
      </c>
      <c r="N207" s="236" t="s">
        <v>41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185</v>
      </c>
      <c r="AT207" s="239" t="s">
        <v>180</v>
      </c>
      <c r="AU207" s="239" t="s">
        <v>85</v>
      </c>
      <c r="AY207" s="18" t="s">
        <v>178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83</v>
      </c>
      <c r="BK207" s="240">
        <f>ROUND(I207*H207,2)</f>
        <v>0</v>
      </c>
      <c r="BL207" s="18" t="s">
        <v>185</v>
      </c>
      <c r="BM207" s="239" t="s">
        <v>1346</v>
      </c>
    </row>
    <row r="208" s="2" customFormat="1">
      <c r="A208" s="39"/>
      <c r="B208" s="40"/>
      <c r="C208" s="41"/>
      <c r="D208" s="241" t="s">
        <v>187</v>
      </c>
      <c r="E208" s="41"/>
      <c r="F208" s="242" t="s">
        <v>1231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187</v>
      </c>
      <c r="AU208" s="18" t="s">
        <v>85</v>
      </c>
    </row>
    <row r="209" s="13" customFormat="1">
      <c r="A209" s="13"/>
      <c r="B209" s="246"/>
      <c r="C209" s="247"/>
      <c r="D209" s="241" t="s">
        <v>189</v>
      </c>
      <c r="E209" s="248" t="s">
        <v>1</v>
      </c>
      <c r="F209" s="249" t="s">
        <v>1167</v>
      </c>
      <c r="G209" s="247"/>
      <c r="H209" s="248" t="s">
        <v>1</v>
      </c>
      <c r="I209" s="250"/>
      <c r="J209" s="247"/>
      <c r="K209" s="247"/>
      <c r="L209" s="251"/>
      <c r="M209" s="252"/>
      <c r="N209" s="253"/>
      <c r="O209" s="253"/>
      <c r="P209" s="253"/>
      <c r="Q209" s="253"/>
      <c r="R209" s="253"/>
      <c r="S209" s="253"/>
      <c r="T209" s="25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5" t="s">
        <v>189</v>
      </c>
      <c r="AU209" s="255" t="s">
        <v>85</v>
      </c>
      <c r="AV209" s="13" t="s">
        <v>83</v>
      </c>
      <c r="AW209" s="13" t="s">
        <v>33</v>
      </c>
      <c r="AX209" s="13" t="s">
        <v>76</v>
      </c>
      <c r="AY209" s="255" t="s">
        <v>178</v>
      </c>
    </row>
    <row r="210" s="13" customFormat="1">
      <c r="A210" s="13"/>
      <c r="B210" s="246"/>
      <c r="C210" s="247"/>
      <c r="D210" s="241" t="s">
        <v>189</v>
      </c>
      <c r="E210" s="248" t="s">
        <v>1</v>
      </c>
      <c r="F210" s="249" t="s">
        <v>1232</v>
      </c>
      <c r="G210" s="247"/>
      <c r="H210" s="248" t="s">
        <v>1</v>
      </c>
      <c r="I210" s="250"/>
      <c r="J210" s="247"/>
      <c r="K210" s="247"/>
      <c r="L210" s="251"/>
      <c r="M210" s="252"/>
      <c r="N210" s="253"/>
      <c r="O210" s="253"/>
      <c r="P210" s="253"/>
      <c r="Q210" s="253"/>
      <c r="R210" s="253"/>
      <c r="S210" s="253"/>
      <c r="T210" s="25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5" t="s">
        <v>189</v>
      </c>
      <c r="AU210" s="255" t="s">
        <v>85</v>
      </c>
      <c r="AV210" s="13" t="s">
        <v>83</v>
      </c>
      <c r="AW210" s="13" t="s">
        <v>33</v>
      </c>
      <c r="AX210" s="13" t="s">
        <v>76</v>
      </c>
      <c r="AY210" s="255" t="s">
        <v>178</v>
      </c>
    </row>
    <row r="211" s="13" customFormat="1">
      <c r="A211" s="13"/>
      <c r="B211" s="246"/>
      <c r="C211" s="247"/>
      <c r="D211" s="241" t="s">
        <v>189</v>
      </c>
      <c r="E211" s="248" t="s">
        <v>1</v>
      </c>
      <c r="F211" s="249" t="s">
        <v>1347</v>
      </c>
      <c r="G211" s="247"/>
      <c r="H211" s="248" t="s">
        <v>1</v>
      </c>
      <c r="I211" s="250"/>
      <c r="J211" s="247"/>
      <c r="K211" s="247"/>
      <c r="L211" s="251"/>
      <c r="M211" s="252"/>
      <c r="N211" s="253"/>
      <c r="O211" s="253"/>
      <c r="P211" s="253"/>
      <c r="Q211" s="253"/>
      <c r="R211" s="253"/>
      <c r="S211" s="253"/>
      <c r="T211" s="25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5" t="s">
        <v>189</v>
      </c>
      <c r="AU211" s="255" t="s">
        <v>85</v>
      </c>
      <c r="AV211" s="13" t="s">
        <v>83</v>
      </c>
      <c r="AW211" s="13" t="s">
        <v>33</v>
      </c>
      <c r="AX211" s="13" t="s">
        <v>76</v>
      </c>
      <c r="AY211" s="255" t="s">
        <v>178</v>
      </c>
    </row>
    <row r="212" s="14" customFormat="1">
      <c r="A212" s="14"/>
      <c r="B212" s="256"/>
      <c r="C212" s="257"/>
      <c r="D212" s="241" t="s">
        <v>189</v>
      </c>
      <c r="E212" s="258" t="s">
        <v>1</v>
      </c>
      <c r="F212" s="259" t="s">
        <v>1348</v>
      </c>
      <c r="G212" s="257"/>
      <c r="H212" s="260">
        <v>4.5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6" t="s">
        <v>189</v>
      </c>
      <c r="AU212" s="266" t="s">
        <v>85</v>
      </c>
      <c r="AV212" s="14" t="s">
        <v>85</v>
      </c>
      <c r="AW212" s="14" t="s">
        <v>33</v>
      </c>
      <c r="AX212" s="14" t="s">
        <v>76</v>
      </c>
      <c r="AY212" s="266" t="s">
        <v>178</v>
      </c>
    </row>
    <row r="213" s="15" customFormat="1">
      <c r="A213" s="15"/>
      <c r="B213" s="267"/>
      <c r="C213" s="268"/>
      <c r="D213" s="241" t="s">
        <v>189</v>
      </c>
      <c r="E213" s="269" t="s">
        <v>1</v>
      </c>
      <c r="F213" s="270" t="s">
        <v>193</v>
      </c>
      <c r="G213" s="268"/>
      <c r="H213" s="271">
        <v>4.5</v>
      </c>
      <c r="I213" s="272"/>
      <c r="J213" s="268"/>
      <c r="K213" s="268"/>
      <c r="L213" s="273"/>
      <c r="M213" s="274"/>
      <c r="N213" s="275"/>
      <c r="O213" s="275"/>
      <c r="P213" s="275"/>
      <c r="Q213" s="275"/>
      <c r="R213" s="275"/>
      <c r="S213" s="275"/>
      <c r="T213" s="276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7" t="s">
        <v>189</v>
      </c>
      <c r="AU213" s="277" t="s">
        <v>85</v>
      </c>
      <c r="AV213" s="15" t="s">
        <v>185</v>
      </c>
      <c r="AW213" s="15" t="s">
        <v>33</v>
      </c>
      <c r="AX213" s="15" t="s">
        <v>83</v>
      </c>
      <c r="AY213" s="277" t="s">
        <v>178</v>
      </c>
    </row>
    <row r="214" s="2" customFormat="1" ht="14.4" customHeight="1">
      <c r="A214" s="39"/>
      <c r="B214" s="40"/>
      <c r="C214" s="228" t="s">
        <v>286</v>
      </c>
      <c r="D214" s="228" t="s">
        <v>180</v>
      </c>
      <c r="E214" s="229" t="s">
        <v>1239</v>
      </c>
      <c r="F214" s="230" t="s">
        <v>1240</v>
      </c>
      <c r="G214" s="231" t="s">
        <v>438</v>
      </c>
      <c r="H214" s="232">
        <v>45</v>
      </c>
      <c r="I214" s="233"/>
      <c r="J214" s="234">
        <f>ROUND(I214*H214,2)</f>
        <v>0</v>
      </c>
      <c r="K214" s="230" t="s">
        <v>1</v>
      </c>
      <c r="L214" s="45"/>
      <c r="M214" s="235" t="s">
        <v>1</v>
      </c>
      <c r="N214" s="236" t="s">
        <v>41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185</v>
      </c>
      <c r="AT214" s="239" t="s">
        <v>180</v>
      </c>
      <c r="AU214" s="239" t="s">
        <v>85</v>
      </c>
      <c r="AY214" s="18" t="s">
        <v>178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83</v>
      </c>
      <c r="BK214" s="240">
        <f>ROUND(I214*H214,2)</f>
        <v>0</v>
      </c>
      <c r="BL214" s="18" t="s">
        <v>185</v>
      </c>
      <c r="BM214" s="239" t="s">
        <v>1349</v>
      </c>
    </row>
    <row r="215" s="2" customFormat="1">
      <c r="A215" s="39"/>
      <c r="B215" s="40"/>
      <c r="C215" s="41"/>
      <c r="D215" s="241" t="s">
        <v>187</v>
      </c>
      <c r="E215" s="41"/>
      <c r="F215" s="242" t="s">
        <v>1242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187</v>
      </c>
      <c r="AU215" s="18" t="s">
        <v>85</v>
      </c>
    </row>
    <row r="216" s="13" customFormat="1">
      <c r="A216" s="13"/>
      <c r="B216" s="246"/>
      <c r="C216" s="247"/>
      <c r="D216" s="241" t="s">
        <v>189</v>
      </c>
      <c r="E216" s="248" t="s">
        <v>1</v>
      </c>
      <c r="F216" s="249" t="s">
        <v>1167</v>
      </c>
      <c r="G216" s="247"/>
      <c r="H216" s="248" t="s">
        <v>1</v>
      </c>
      <c r="I216" s="250"/>
      <c r="J216" s="247"/>
      <c r="K216" s="247"/>
      <c r="L216" s="251"/>
      <c r="M216" s="252"/>
      <c r="N216" s="253"/>
      <c r="O216" s="253"/>
      <c r="P216" s="253"/>
      <c r="Q216" s="253"/>
      <c r="R216" s="253"/>
      <c r="S216" s="253"/>
      <c r="T216" s="25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5" t="s">
        <v>189</v>
      </c>
      <c r="AU216" s="255" t="s">
        <v>85</v>
      </c>
      <c r="AV216" s="13" t="s">
        <v>83</v>
      </c>
      <c r="AW216" s="13" t="s">
        <v>33</v>
      </c>
      <c r="AX216" s="13" t="s">
        <v>76</v>
      </c>
      <c r="AY216" s="255" t="s">
        <v>178</v>
      </c>
    </row>
    <row r="217" s="13" customFormat="1">
      <c r="A217" s="13"/>
      <c r="B217" s="246"/>
      <c r="C217" s="247"/>
      <c r="D217" s="241" t="s">
        <v>189</v>
      </c>
      <c r="E217" s="248" t="s">
        <v>1</v>
      </c>
      <c r="F217" s="249" t="s">
        <v>1309</v>
      </c>
      <c r="G217" s="247"/>
      <c r="H217" s="248" t="s">
        <v>1</v>
      </c>
      <c r="I217" s="250"/>
      <c r="J217" s="247"/>
      <c r="K217" s="247"/>
      <c r="L217" s="251"/>
      <c r="M217" s="252"/>
      <c r="N217" s="253"/>
      <c r="O217" s="253"/>
      <c r="P217" s="253"/>
      <c r="Q217" s="253"/>
      <c r="R217" s="253"/>
      <c r="S217" s="253"/>
      <c r="T217" s="25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5" t="s">
        <v>189</v>
      </c>
      <c r="AU217" s="255" t="s">
        <v>85</v>
      </c>
      <c r="AV217" s="13" t="s">
        <v>83</v>
      </c>
      <c r="AW217" s="13" t="s">
        <v>33</v>
      </c>
      <c r="AX217" s="13" t="s">
        <v>76</v>
      </c>
      <c r="AY217" s="255" t="s">
        <v>178</v>
      </c>
    </row>
    <row r="218" s="14" customFormat="1">
      <c r="A218" s="14"/>
      <c r="B218" s="256"/>
      <c r="C218" s="257"/>
      <c r="D218" s="241" t="s">
        <v>189</v>
      </c>
      <c r="E218" s="258" t="s">
        <v>1</v>
      </c>
      <c r="F218" s="259" t="s">
        <v>1350</v>
      </c>
      <c r="G218" s="257"/>
      <c r="H218" s="260">
        <v>45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6" t="s">
        <v>189</v>
      </c>
      <c r="AU218" s="266" t="s">
        <v>85</v>
      </c>
      <c r="AV218" s="14" t="s">
        <v>85</v>
      </c>
      <c r="AW218" s="14" t="s">
        <v>33</v>
      </c>
      <c r="AX218" s="14" t="s">
        <v>76</v>
      </c>
      <c r="AY218" s="266" t="s">
        <v>178</v>
      </c>
    </row>
    <row r="219" s="15" customFormat="1">
      <c r="A219" s="15"/>
      <c r="B219" s="267"/>
      <c r="C219" s="268"/>
      <c r="D219" s="241" t="s">
        <v>189</v>
      </c>
      <c r="E219" s="269" t="s">
        <v>1</v>
      </c>
      <c r="F219" s="270" t="s">
        <v>193</v>
      </c>
      <c r="G219" s="268"/>
      <c r="H219" s="271">
        <v>45</v>
      </c>
      <c r="I219" s="272"/>
      <c r="J219" s="268"/>
      <c r="K219" s="268"/>
      <c r="L219" s="273"/>
      <c r="M219" s="274"/>
      <c r="N219" s="275"/>
      <c r="O219" s="275"/>
      <c r="P219" s="275"/>
      <c r="Q219" s="275"/>
      <c r="R219" s="275"/>
      <c r="S219" s="275"/>
      <c r="T219" s="27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7" t="s">
        <v>189</v>
      </c>
      <c r="AU219" s="277" t="s">
        <v>85</v>
      </c>
      <c r="AV219" s="15" t="s">
        <v>185</v>
      </c>
      <c r="AW219" s="15" t="s">
        <v>33</v>
      </c>
      <c r="AX219" s="15" t="s">
        <v>83</v>
      </c>
      <c r="AY219" s="277" t="s">
        <v>178</v>
      </c>
    </row>
    <row r="220" s="2" customFormat="1" ht="14.4" customHeight="1">
      <c r="A220" s="39"/>
      <c r="B220" s="40"/>
      <c r="C220" s="278" t="s">
        <v>292</v>
      </c>
      <c r="D220" s="278" t="s">
        <v>386</v>
      </c>
      <c r="E220" s="279" t="s">
        <v>1244</v>
      </c>
      <c r="F220" s="280" t="s">
        <v>1245</v>
      </c>
      <c r="G220" s="281" t="s">
        <v>438</v>
      </c>
      <c r="H220" s="282">
        <v>45</v>
      </c>
      <c r="I220" s="283"/>
      <c r="J220" s="284">
        <f>ROUND(I220*H220,2)</f>
        <v>0</v>
      </c>
      <c r="K220" s="280" t="s">
        <v>1</v>
      </c>
      <c r="L220" s="285"/>
      <c r="M220" s="286" t="s">
        <v>1</v>
      </c>
      <c r="N220" s="287" t="s">
        <v>41</v>
      </c>
      <c r="O220" s="92"/>
      <c r="P220" s="237">
        <f>O220*H220</f>
        <v>0</v>
      </c>
      <c r="Q220" s="237">
        <v>0.001</v>
      </c>
      <c r="R220" s="237">
        <f>Q220*H220</f>
        <v>0.044999999999999998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244</v>
      </c>
      <c r="AT220" s="239" t="s">
        <v>386</v>
      </c>
      <c r="AU220" s="239" t="s">
        <v>85</v>
      </c>
      <c r="AY220" s="18" t="s">
        <v>178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83</v>
      </c>
      <c r="BK220" s="240">
        <f>ROUND(I220*H220,2)</f>
        <v>0</v>
      </c>
      <c r="BL220" s="18" t="s">
        <v>185</v>
      </c>
      <c r="BM220" s="239" t="s">
        <v>1351</v>
      </c>
    </row>
    <row r="221" s="2" customFormat="1">
      <c r="A221" s="39"/>
      <c r="B221" s="40"/>
      <c r="C221" s="41"/>
      <c r="D221" s="241" t="s">
        <v>187</v>
      </c>
      <c r="E221" s="41"/>
      <c r="F221" s="242" t="s">
        <v>1247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187</v>
      </c>
      <c r="AU221" s="18" t="s">
        <v>85</v>
      </c>
    </row>
    <row r="222" s="13" customFormat="1">
      <c r="A222" s="13"/>
      <c r="B222" s="246"/>
      <c r="C222" s="247"/>
      <c r="D222" s="241" t="s">
        <v>189</v>
      </c>
      <c r="E222" s="248" t="s">
        <v>1</v>
      </c>
      <c r="F222" s="249" t="s">
        <v>1248</v>
      </c>
      <c r="G222" s="247"/>
      <c r="H222" s="248" t="s">
        <v>1</v>
      </c>
      <c r="I222" s="250"/>
      <c r="J222" s="247"/>
      <c r="K222" s="247"/>
      <c r="L222" s="251"/>
      <c r="M222" s="252"/>
      <c r="N222" s="253"/>
      <c r="O222" s="253"/>
      <c r="P222" s="253"/>
      <c r="Q222" s="253"/>
      <c r="R222" s="253"/>
      <c r="S222" s="253"/>
      <c r="T222" s="25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5" t="s">
        <v>189</v>
      </c>
      <c r="AU222" s="255" t="s">
        <v>85</v>
      </c>
      <c r="AV222" s="13" t="s">
        <v>83</v>
      </c>
      <c r="AW222" s="13" t="s">
        <v>33</v>
      </c>
      <c r="AX222" s="13" t="s">
        <v>76</v>
      </c>
      <c r="AY222" s="255" t="s">
        <v>178</v>
      </c>
    </row>
    <row r="223" s="13" customFormat="1">
      <c r="A223" s="13"/>
      <c r="B223" s="246"/>
      <c r="C223" s="247"/>
      <c r="D223" s="241" t="s">
        <v>189</v>
      </c>
      <c r="E223" s="248" t="s">
        <v>1</v>
      </c>
      <c r="F223" s="249" t="s">
        <v>1352</v>
      </c>
      <c r="G223" s="247"/>
      <c r="H223" s="248" t="s">
        <v>1</v>
      </c>
      <c r="I223" s="250"/>
      <c r="J223" s="247"/>
      <c r="K223" s="247"/>
      <c r="L223" s="251"/>
      <c r="M223" s="252"/>
      <c r="N223" s="253"/>
      <c r="O223" s="253"/>
      <c r="P223" s="253"/>
      <c r="Q223" s="253"/>
      <c r="R223" s="253"/>
      <c r="S223" s="253"/>
      <c r="T223" s="25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5" t="s">
        <v>189</v>
      </c>
      <c r="AU223" s="255" t="s">
        <v>85</v>
      </c>
      <c r="AV223" s="13" t="s">
        <v>83</v>
      </c>
      <c r="AW223" s="13" t="s">
        <v>33</v>
      </c>
      <c r="AX223" s="13" t="s">
        <v>76</v>
      </c>
      <c r="AY223" s="255" t="s">
        <v>178</v>
      </c>
    </row>
    <row r="224" s="14" customFormat="1">
      <c r="A224" s="14"/>
      <c r="B224" s="256"/>
      <c r="C224" s="257"/>
      <c r="D224" s="241" t="s">
        <v>189</v>
      </c>
      <c r="E224" s="258" t="s">
        <v>1</v>
      </c>
      <c r="F224" s="259" t="s">
        <v>751</v>
      </c>
      <c r="G224" s="257"/>
      <c r="H224" s="260">
        <v>45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6" t="s">
        <v>189</v>
      </c>
      <c r="AU224" s="266" t="s">
        <v>85</v>
      </c>
      <c r="AV224" s="14" t="s">
        <v>85</v>
      </c>
      <c r="AW224" s="14" t="s">
        <v>33</v>
      </c>
      <c r="AX224" s="14" t="s">
        <v>76</v>
      </c>
      <c r="AY224" s="266" t="s">
        <v>178</v>
      </c>
    </row>
    <row r="225" s="15" customFormat="1">
      <c r="A225" s="15"/>
      <c r="B225" s="267"/>
      <c r="C225" s="268"/>
      <c r="D225" s="241" t="s">
        <v>189</v>
      </c>
      <c r="E225" s="269" t="s">
        <v>1</v>
      </c>
      <c r="F225" s="270" t="s">
        <v>193</v>
      </c>
      <c r="G225" s="268"/>
      <c r="H225" s="271">
        <v>45</v>
      </c>
      <c r="I225" s="272"/>
      <c r="J225" s="268"/>
      <c r="K225" s="268"/>
      <c r="L225" s="273"/>
      <c r="M225" s="274"/>
      <c r="N225" s="275"/>
      <c r="O225" s="275"/>
      <c r="P225" s="275"/>
      <c r="Q225" s="275"/>
      <c r="R225" s="275"/>
      <c r="S225" s="275"/>
      <c r="T225" s="276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7" t="s">
        <v>189</v>
      </c>
      <c r="AU225" s="277" t="s">
        <v>85</v>
      </c>
      <c r="AV225" s="15" t="s">
        <v>185</v>
      </c>
      <c r="AW225" s="15" t="s">
        <v>33</v>
      </c>
      <c r="AX225" s="15" t="s">
        <v>83</v>
      </c>
      <c r="AY225" s="277" t="s">
        <v>178</v>
      </c>
    </row>
    <row r="226" s="2" customFormat="1" ht="14.4" customHeight="1">
      <c r="A226" s="39"/>
      <c r="B226" s="40"/>
      <c r="C226" s="228" t="s">
        <v>8</v>
      </c>
      <c r="D226" s="228" t="s">
        <v>180</v>
      </c>
      <c r="E226" s="229" t="s">
        <v>1251</v>
      </c>
      <c r="F226" s="230" t="s">
        <v>1252</v>
      </c>
      <c r="G226" s="231" t="s">
        <v>183</v>
      </c>
      <c r="H226" s="232">
        <v>17.399999999999999</v>
      </c>
      <c r="I226" s="233"/>
      <c r="J226" s="234">
        <f>ROUND(I226*H226,2)</f>
        <v>0</v>
      </c>
      <c r="K226" s="230" t="s">
        <v>184</v>
      </c>
      <c r="L226" s="45"/>
      <c r="M226" s="235" t="s">
        <v>1</v>
      </c>
      <c r="N226" s="236" t="s">
        <v>41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185</v>
      </c>
      <c r="AT226" s="239" t="s">
        <v>180</v>
      </c>
      <c r="AU226" s="239" t="s">
        <v>85</v>
      </c>
      <c r="AY226" s="18" t="s">
        <v>178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83</v>
      </c>
      <c r="BK226" s="240">
        <f>ROUND(I226*H226,2)</f>
        <v>0</v>
      </c>
      <c r="BL226" s="18" t="s">
        <v>185</v>
      </c>
      <c r="BM226" s="239" t="s">
        <v>1353</v>
      </c>
    </row>
    <row r="227" s="2" customFormat="1">
      <c r="A227" s="39"/>
      <c r="B227" s="40"/>
      <c r="C227" s="41"/>
      <c r="D227" s="241" t="s">
        <v>187</v>
      </c>
      <c r="E227" s="41"/>
      <c r="F227" s="242" t="s">
        <v>1254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187</v>
      </c>
      <c r="AU227" s="18" t="s">
        <v>85</v>
      </c>
    </row>
    <row r="228" s="13" customFormat="1">
      <c r="A228" s="13"/>
      <c r="B228" s="246"/>
      <c r="C228" s="247"/>
      <c r="D228" s="241" t="s">
        <v>189</v>
      </c>
      <c r="E228" s="248" t="s">
        <v>1</v>
      </c>
      <c r="F228" s="249" t="s">
        <v>1167</v>
      </c>
      <c r="G228" s="247"/>
      <c r="H228" s="248" t="s">
        <v>1</v>
      </c>
      <c r="I228" s="250"/>
      <c r="J228" s="247"/>
      <c r="K228" s="247"/>
      <c r="L228" s="251"/>
      <c r="M228" s="252"/>
      <c r="N228" s="253"/>
      <c r="O228" s="253"/>
      <c r="P228" s="253"/>
      <c r="Q228" s="253"/>
      <c r="R228" s="253"/>
      <c r="S228" s="253"/>
      <c r="T228" s="25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5" t="s">
        <v>189</v>
      </c>
      <c r="AU228" s="255" t="s">
        <v>85</v>
      </c>
      <c r="AV228" s="13" t="s">
        <v>83</v>
      </c>
      <c r="AW228" s="13" t="s">
        <v>33</v>
      </c>
      <c r="AX228" s="13" t="s">
        <v>76</v>
      </c>
      <c r="AY228" s="255" t="s">
        <v>178</v>
      </c>
    </row>
    <row r="229" s="13" customFormat="1">
      <c r="A229" s="13"/>
      <c r="B229" s="246"/>
      <c r="C229" s="247"/>
      <c r="D229" s="241" t="s">
        <v>189</v>
      </c>
      <c r="E229" s="248" t="s">
        <v>1</v>
      </c>
      <c r="F229" s="249" t="s">
        <v>1354</v>
      </c>
      <c r="G229" s="247"/>
      <c r="H229" s="248" t="s">
        <v>1</v>
      </c>
      <c r="I229" s="250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5" t="s">
        <v>189</v>
      </c>
      <c r="AU229" s="255" t="s">
        <v>85</v>
      </c>
      <c r="AV229" s="13" t="s">
        <v>83</v>
      </c>
      <c r="AW229" s="13" t="s">
        <v>33</v>
      </c>
      <c r="AX229" s="13" t="s">
        <v>76</v>
      </c>
      <c r="AY229" s="255" t="s">
        <v>178</v>
      </c>
    </row>
    <row r="230" s="14" customFormat="1">
      <c r="A230" s="14"/>
      <c r="B230" s="256"/>
      <c r="C230" s="257"/>
      <c r="D230" s="241" t="s">
        <v>189</v>
      </c>
      <c r="E230" s="258" t="s">
        <v>1</v>
      </c>
      <c r="F230" s="259" t="s">
        <v>1355</v>
      </c>
      <c r="G230" s="257"/>
      <c r="H230" s="260">
        <v>17.399999999999999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6" t="s">
        <v>189</v>
      </c>
      <c r="AU230" s="266" t="s">
        <v>85</v>
      </c>
      <c r="AV230" s="14" t="s">
        <v>85</v>
      </c>
      <c r="AW230" s="14" t="s">
        <v>33</v>
      </c>
      <c r="AX230" s="14" t="s">
        <v>76</v>
      </c>
      <c r="AY230" s="266" t="s">
        <v>178</v>
      </c>
    </row>
    <row r="231" s="15" customFormat="1">
      <c r="A231" s="15"/>
      <c r="B231" s="267"/>
      <c r="C231" s="268"/>
      <c r="D231" s="241" t="s">
        <v>189</v>
      </c>
      <c r="E231" s="269" t="s">
        <v>1</v>
      </c>
      <c r="F231" s="270" t="s">
        <v>193</v>
      </c>
      <c r="G231" s="268"/>
      <c r="H231" s="271">
        <v>17.399999999999999</v>
      </c>
      <c r="I231" s="272"/>
      <c r="J231" s="268"/>
      <c r="K231" s="268"/>
      <c r="L231" s="273"/>
      <c r="M231" s="274"/>
      <c r="N231" s="275"/>
      <c r="O231" s="275"/>
      <c r="P231" s="275"/>
      <c r="Q231" s="275"/>
      <c r="R231" s="275"/>
      <c r="S231" s="275"/>
      <c r="T231" s="276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7" t="s">
        <v>189</v>
      </c>
      <c r="AU231" s="277" t="s">
        <v>85</v>
      </c>
      <c r="AV231" s="15" t="s">
        <v>185</v>
      </c>
      <c r="AW231" s="15" t="s">
        <v>33</v>
      </c>
      <c r="AX231" s="15" t="s">
        <v>83</v>
      </c>
      <c r="AY231" s="277" t="s">
        <v>178</v>
      </c>
    </row>
    <row r="232" s="2" customFormat="1" ht="19.8" customHeight="1">
      <c r="A232" s="39"/>
      <c r="B232" s="40"/>
      <c r="C232" s="228" t="s">
        <v>305</v>
      </c>
      <c r="D232" s="228" t="s">
        <v>180</v>
      </c>
      <c r="E232" s="229" t="s">
        <v>1257</v>
      </c>
      <c r="F232" s="230" t="s">
        <v>1258</v>
      </c>
      <c r="G232" s="231" t="s">
        <v>183</v>
      </c>
      <c r="H232" s="232">
        <v>17.399999999999999</v>
      </c>
      <c r="I232" s="233"/>
      <c r="J232" s="234">
        <f>ROUND(I232*H232,2)</f>
        <v>0</v>
      </c>
      <c r="K232" s="230" t="s">
        <v>184</v>
      </c>
      <c r="L232" s="45"/>
      <c r="M232" s="235" t="s">
        <v>1</v>
      </c>
      <c r="N232" s="236" t="s">
        <v>41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185</v>
      </c>
      <c r="AT232" s="239" t="s">
        <v>180</v>
      </c>
      <c r="AU232" s="239" t="s">
        <v>85</v>
      </c>
      <c r="AY232" s="18" t="s">
        <v>178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83</v>
      </c>
      <c r="BK232" s="240">
        <f>ROUND(I232*H232,2)</f>
        <v>0</v>
      </c>
      <c r="BL232" s="18" t="s">
        <v>185</v>
      </c>
      <c r="BM232" s="239" t="s">
        <v>1356</v>
      </c>
    </row>
    <row r="233" s="2" customFormat="1">
      <c r="A233" s="39"/>
      <c r="B233" s="40"/>
      <c r="C233" s="41"/>
      <c r="D233" s="241" t="s">
        <v>187</v>
      </c>
      <c r="E233" s="41"/>
      <c r="F233" s="242" t="s">
        <v>1260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187</v>
      </c>
      <c r="AU233" s="18" t="s">
        <v>85</v>
      </c>
    </row>
    <row r="234" s="13" customFormat="1">
      <c r="A234" s="13"/>
      <c r="B234" s="246"/>
      <c r="C234" s="247"/>
      <c r="D234" s="241" t="s">
        <v>189</v>
      </c>
      <c r="E234" s="248" t="s">
        <v>1</v>
      </c>
      <c r="F234" s="249" t="s">
        <v>1357</v>
      </c>
      <c r="G234" s="247"/>
      <c r="H234" s="248" t="s">
        <v>1</v>
      </c>
      <c r="I234" s="250"/>
      <c r="J234" s="247"/>
      <c r="K234" s="247"/>
      <c r="L234" s="251"/>
      <c r="M234" s="252"/>
      <c r="N234" s="253"/>
      <c r="O234" s="253"/>
      <c r="P234" s="253"/>
      <c r="Q234" s="253"/>
      <c r="R234" s="253"/>
      <c r="S234" s="253"/>
      <c r="T234" s="25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5" t="s">
        <v>189</v>
      </c>
      <c r="AU234" s="255" t="s">
        <v>85</v>
      </c>
      <c r="AV234" s="13" t="s">
        <v>83</v>
      </c>
      <c r="AW234" s="13" t="s">
        <v>33</v>
      </c>
      <c r="AX234" s="13" t="s">
        <v>76</v>
      </c>
      <c r="AY234" s="255" t="s">
        <v>178</v>
      </c>
    </row>
    <row r="235" s="14" customFormat="1">
      <c r="A235" s="14"/>
      <c r="B235" s="256"/>
      <c r="C235" s="257"/>
      <c r="D235" s="241" t="s">
        <v>189</v>
      </c>
      <c r="E235" s="258" t="s">
        <v>1</v>
      </c>
      <c r="F235" s="259" t="s">
        <v>1358</v>
      </c>
      <c r="G235" s="257"/>
      <c r="H235" s="260">
        <v>17.399999999999999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6" t="s">
        <v>189</v>
      </c>
      <c r="AU235" s="266" t="s">
        <v>85</v>
      </c>
      <c r="AV235" s="14" t="s">
        <v>85</v>
      </c>
      <c r="AW235" s="14" t="s">
        <v>33</v>
      </c>
      <c r="AX235" s="14" t="s">
        <v>76</v>
      </c>
      <c r="AY235" s="266" t="s">
        <v>178</v>
      </c>
    </row>
    <row r="236" s="15" customFormat="1">
      <c r="A236" s="15"/>
      <c r="B236" s="267"/>
      <c r="C236" s="268"/>
      <c r="D236" s="241" t="s">
        <v>189</v>
      </c>
      <c r="E236" s="269" t="s">
        <v>1</v>
      </c>
      <c r="F236" s="270" t="s">
        <v>193</v>
      </c>
      <c r="G236" s="268"/>
      <c r="H236" s="271">
        <v>17.399999999999999</v>
      </c>
      <c r="I236" s="272"/>
      <c r="J236" s="268"/>
      <c r="K236" s="268"/>
      <c r="L236" s="273"/>
      <c r="M236" s="274"/>
      <c r="N236" s="275"/>
      <c r="O236" s="275"/>
      <c r="P236" s="275"/>
      <c r="Q236" s="275"/>
      <c r="R236" s="275"/>
      <c r="S236" s="275"/>
      <c r="T236" s="276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7" t="s">
        <v>189</v>
      </c>
      <c r="AU236" s="277" t="s">
        <v>85</v>
      </c>
      <c r="AV236" s="15" t="s">
        <v>185</v>
      </c>
      <c r="AW236" s="15" t="s">
        <v>33</v>
      </c>
      <c r="AX236" s="15" t="s">
        <v>83</v>
      </c>
      <c r="AY236" s="277" t="s">
        <v>178</v>
      </c>
    </row>
    <row r="237" s="2" customFormat="1" ht="14.4" customHeight="1">
      <c r="A237" s="39"/>
      <c r="B237" s="40"/>
      <c r="C237" s="278" t="s">
        <v>311</v>
      </c>
      <c r="D237" s="278" t="s">
        <v>386</v>
      </c>
      <c r="E237" s="279" t="s">
        <v>1263</v>
      </c>
      <c r="F237" s="280" t="s">
        <v>1264</v>
      </c>
      <c r="G237" s="281" t="s">
        <v>183</v>
      </c>
      <c r="H237" s="282">
        <v>17.399999999999999</v>
      </c>
      <c r="I237" s="283"/>
      <c r="J237" s="284">
        <f>ROUND(I237*H237,2)</f>
        <v>0</v>
      </c>
      <c r="K237" s="280" t="s">
        <v>184</v>
      </c>
      <c r="L237" s="285"/>
      <c r="M237" s="286" t="s">
        <v>1</v>
      </c>
      <c r="N237" s="287" t="s">
        <v>41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244</v>
      </c>
      <c r="AT237" s="239" t="s">
        <v>386</v>
      </c>
      <c r="AU237" s="239" t="s">
        <v>85</v>
      </c>
      <c r="AY237" s="18" t="s">
        <v>178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83</v>
      </c>
      <c r="BK237" s="240">
        <f>ROUND(I237*H237,2)</f>
        <v>0</v>
      </c>
      <c r="BL237" s="18" t="s">
        <v>185</v>
      </c>
      <c r="BM237" s="239" t="s">
        <v>1359</v>
      </c>
    </row>
    <row r="238" s="2" customFormat="1">
      <c r="A238" s="39"/>
      <c r="B238" s="40"/>
      <c r="C238" s="41"/>
      <c r="D238" s="241" t="s">
        <v>187</v>
      </c>
      <c r="E238" s="41"/>
      <c r="F238" s="242" t="s">
        <v>1264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187</v>
      </c>
      <c r="AU238" s="18" t="s">
        <v>85</v>
      </c>
    </row>
    <row r="239" s="13" customFormat="1">
      <c r="A239" s="13"/>
      <c r="B239" s="246"/>
      <c r="C239" s="247"/>
      <c r="D239" s="241" t="s">
        <v>189</v>
      </c>
      <c r="E239" s="248" t="s">
        <v>1</v>
      </c>
      <c r="F239" s="249" t="s">
        <v>1266</v>
      </c>
      <c r="G239" s="247"/>
      <c r="H239" s="248" t="s">
        <v>1</v>
      </c>
      <c r="I239" s="250"/>
      <c r="J239" s="247"/>
      <c r="K239" s="247"/>
      <c r="L239" s="251"/>
      <c r="M239" s="252"/>
      <c r="N239" s="253"/>
      <c r="O239" s="253"/>
      <c r="P239" s="253"/>
      <c r="Q239" s="253"/>
      <c r="R239" s="253"/>
      <c r="S239" s="253"/>
      <c r="T239" s="25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5" t="s">
        <v>189</v>
      </c>
      <c r="AU239" s="255" t="s">
        <v>85</v>
      </c>
      <c r="AV239" s="13" t="s">
        <v>83</v>
      </c>
      <c r="AW239" s="13" t="s">
        <v>33</v>
      </c>
      <c r="AX239" s="13" t="s">
        <v>76</v>
      </c>
      <c r="AY239" s="255" t="s">
        <v>178</v>
      </c>
    </row>
    <row r="240" s="14" customFormat="1">
      <c r="A240" s="14"/>
      <c r="B240" s="256"/>
      <c r="C240" s="257"/>
      <c r="D240" s="241" t="s">
        <v>189</v>
      </c>
      <c r="E240" s="258" t="s">
        <v>1</v>
      </c>
      <c r="F240" s="259" t="s">
        <v>1358</v>
      </c>
      <c r="G240" s="257"/>
      <c r="H240" s="260">
        <v>17.399999999999999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6" t="s">
        <v>189</v>
      </c>
      <c r="AU240" s="266" t="s">
        <v>85</v>
      </c>
      <c r="AV240" s="14" t="s">
        <v>85</v>
      </c>
      <c r="AW240" s="14" t="s">
        <v>33</v>
      </c>
      <c r="AX240" s="14" t="s">
        <v>76</v>
      </c>
      <c r="AY240" s="266" t="s">
        <v>178</v>
      </c>
    </row>
    <row r="241" s="15" customFormat="1">
      <c r="A241" s="15"/>
      <c r="B241" s="267"/>
      <c r="C241" s="268"/>
      <c r="D241" s="241" t="s">
        <v>189</v>
      </c>
      <c r="E241" s="269" t="s">
        <v>1</v>
      </c>
      <c r="F241" s="270" t="s">
        <v>193</v>
      </c>
      <c r="G241" s="268"/>
      <c r="H241" s="271">
        <v>17.399999999999999</v>
      </c>
      <c r="I241" s="272"/>
      <c r="J241" s="268"/>
      <c r="K241" s="268"/>
      <c r="L241" s="273"/>
      <c r="M241" s="274"/>
      <c r="N241" s="275"/>
      <c r="O241" s="275"/>
      <c r="P241" s="275"/>
      <c r="Q241" s="275"/>
      <c r="R241" s="275"/>
      <c r="S241" s="275"/>
      <c r="T241" s="276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7" t="s">
        <v>189</v>
      </c>
      <c r="AU241" s="277" t="s">
        <v>85</v>
      </c>
      <c r="AV241" s="15" t="s">
        <v>185</v>
      </c>
      <c r="AW241" s="15" t="s">
        <v>33</v>
      </c>
      <c r="AX241" s="15" t="s">
        <v>83</v>
      </c>
      <c r="AY241" s="277" t="s">
        <v>178</v>
      </c>
    </row>
    <row r="242" s="12" customFormat="1" ht="22.8" customHeight="1">
      <c r="A242" s="12"/>
      <c r="B242" s="212"/>
      <c r="C242" s="213"/>
      <c r="D242" s="214" t="s">
        <v>75</v>
      </c>
      <c r="E242" s="226" t="s">
        <v>250</v>
      </c>
      <c r="F242" s="226" t="s">
        <v>1267</v>
      </c>
      <c r="G242" s="213"/>
      <c r="H242" s="213"/>
      <c r="I242" s="216"/>
      <c r="J242" s="227">
        <f>BK242</f>
        <v>0</v>
      </c>
      <c r="K242" s="213"/>
      <c r="L242" s="218"/>
      <c r="M242" s="219"/>
      <c r="N242" s="220"/>
      <c r="O242" s="220"/>
      <c r="P242" s="221">
        <f>P243</f>
        <v>0</v>
      </c>
      <c r="Q242" s="220"/>
      <c r="R242" s="221">
        <f>R243</f>
        <v>0</v>
      </c>
      <c r="S242" s="220"/>
      <c r="T242" s="222">
        <f>T243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3" t="s">
        <v>83</v>
      </c>
      <c r="AT242" s="224" t="s">
        <v>75</v>
      </c>
      <c r="AU242" s="224" t="s">
        <v>83</v>
      </c>
      <c r="AY242" s="223" t="s">
        <v>178</v>
      </c>
      <c r="BK242" s="225">
        <f>BK243</f>
        <v>0</v>
      </c>
    </row>
    <row r="243" s="12" customFormat="1" ht="20.88" customHeight="1">
      <c r="A243" s="12"/>
      <c r="B243" s="212"/>
      <c r="C243" s="213"/>
      <c r="D243" s="214" t="s">
        <v>75</v>
      </c>
      <c r="E243" s="226" t="s">
        <v>1268</v>
      </c>
      <c r="F243" s="226" t="s">
        <v>1269</v>
      </c>
      <c r="G243" s="213"/>
      <c r="H243" s="213"/>
      <c r="I243" s="216"/>
      <c r="J243" s="227">
        <f>BK243</f>
        <v>0</v>
      </c>
      <c r="K243" s="213"/>
      <c r="L243" s="218"/>
      <c r="M243" s="219"/>
      <c r="N243" s="220"/>
      <c r="O243" s="220"/>
      <c r="P243" s="221">
        <f>SUM(P244:P245)</f>
        <v>0</v>
      </c>
      <c r="Q243" s="220"/>
      <c r="R243" s="221">
        <f>SUM(R244:R245)</f>
        <v>0</v>
      </c>
      <c r="S243" s="220"/>
      <c r="T243" s="222">
        <f>SUM(T244:T245)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3" t="s">
        <v>83</v>
      </c>
      <c r="AT243" s="224" t="s">
        <v>75</v>
      </c>
      <c r="AU243" s="224" t="s">
        <v>85</v>
      </c>
      <c r="AY243" s="223" t="s">
        <v>178</v>
      </c>
      <c r="BK243" s="225">
        <f>SUM(BK244:BK245)</f>
        <v>0</v>
      </c>
    </row>
    <row r="244" s="2" customFormat="1">
      <c r="A244" s="39"/>
      <c r="B244" s="40"/>
      <c r="C244" s="228" t="s">
        <v>318</v>
      </c>
      <c r="D244" s="228" t="s">
        <v>180</v>
      </c>
      <c r="E244" s="229" t="s">
        <v>1270</v>
      </c>
      <c r="F244" s="230" t="s">
        <v>1271</v>
      </c>
      <c r="G244" s="231" t="s">
        <v>253</v>
      </c>
      <c r="H244" s="232">
        <v>0.29699999999999999</v>
      </c>
      <c r="I244" s="233"/>
      <c r="J244" s="234">
        <f>ROUND(I244*H244,2)</f>
        <v>0</v>
      </c>
      <c r="K244" s="230" t="s">
        <v>184</v>
      </c>
      <c r="L244" s="45"/>
      <c r="M244" s="235" t="s">
        <v>1</v>
      </c>
      <c r="N244" s="236" t="s">
        <v>41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185</v>
      </c>
      <c r="AT244" s="239" t="s">
        <v>180</v>
      </c>
      <c r="AU244" s="239" t="s">
        <v>100</v>
      </c>
      <c r="AY244" s="18" t="s">
        <v>178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83</v>
      </c>
      <c r="BK244" s="240">
        <f>ROUND(I244*H244,2)</f>
        <v>0</v>
      </c>
      <c r="BL244" s="18" t="s">
        <v>185</v>
      </c>
      <c r="BM244" s="239" t="s">
        <v>1360</v>
      </c>
    </row>
    <row r="245" s="2" customFormat="1">
      <c r="A245" s="39"/>
      <c r="B245" s="40"/>
      <c r="C245" s="41"/>
      <c r="D245" s="241" t="s">
        <v>187</v>
      </c>
      <c r="E245" s="41"/>
      <c r="F245" s="242" t="s">
        <v>1273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187</v>
      </c>
      <c r="AU245" s="18" t="s">
        <v>100</v>
      </c>
    </row>
    <row r="246" s="12" customFormat="1" ht="25.92" customHeight="1">
      <c r="A246" s="12"/>
      <c r="B246" s="212"/>
      <c r="C246" s="213"/>
      <c r="D246" s="214" t="s">
        <v>75</v>
      </c>
      <c r="E246" s="215" t="s">
        <v>1274</v>
      </c>
      <c r="F246" s="215" t="s">
        <v>1275</v>
      </c>
      <c r="G246" s="213"/>
      <c r="H246" s="213"/>
      <c r="I246" s="216"/>
      <c r="J246" s="217">
        <f>BK246</f>
        <v>0</v>
      </c>
      <c r="K246" s="213"/>
      <c r="L246" s="218"/>
      <c r="M246" s="219"/>
      <c r="N246" s="220"/>
      <c r="O246" s="220"/>
      <c r="P246" s="221">
        <f>P247</f>
        <v>0</v>
      </c>
      <c r="Q246" s="220"/>
      <c r="R246" s="221">
        <f>R247</f>
        <v>0.1048</v>
      </c>
      <c r="S246" s="220"/>
      <c r="T246" s="222">
        <f>T247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3" t="s">
        <v>85</v>
      </c>
      <c r="AT246" s="224" t="s">
        <v>75</v>
      </c>
      <c r="AU246" s="224" t="s">
        <v>76</v>
      </c>
      <c r="AY246" s="223" t="s">
        <v>178</v>
      </c>
      <c r="BK246" s="225">
        <f>BK247</f>
        <v>0</v>
      </c>
    </row>
    <row r="247" s="12" customFormat="1" ht="22.8" customHeight="1">
      <c r="A247" s="12"/>
      <c r="B247" s="212"/>
      <c r="C247" s="213"/>
      <c r="D247" s="214" t="s">
        <v>75</v>
      </c>
      <c r="E247" s="226" t="s">
        <v>1276</v>
      </c>
      <c r="F247" s="226" t="s">
        <v>1277</v>
      </c>
      <c r="G247" s="213"/>
      <c r="H247" s="213"/>
      <c r="I247" s="216"/>
      <c r="J247" s="227">
        <f>BK247</f>
        <v>0</v>
      </c>
      <c r="K247" s="213"/>
      <c r="L247" s="218"/>
      <c r="M247" s="219"/>
      <c r="N247" s="220"/>
      <c r="O247" s="220"/>
      <c r="P247" s="221">
        <f>SUM(P248:P263)</f>
        <v>0</v>
      </c>
      <c r="Q247" s="220"/>
      <c r="R247" s="221">
        <f>SUM(R248:R263)</f>
        <v>0.1048</v>
      </c>
      <c r="S247" s="220"/>
      <c r="T247" s="222">
        <f>SUM(T248:T263)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3" t="s">
        <v>85</v>
      </c>
      <c r="AT247" s="224" t="s">
        <v>75</v>
      </c>
      <c r="AU247" s="224" t="s">
        <v>83</v>
      </c>
      <c r="AY247" s="223" t="s">
        <v>178</v>
      </c>
      <c r="BK247" s="225">
        <f>SUM(BK248:BK263)</f>
        <v>0</v>
      </c>
    </row>
    <row r="248" s="2" customFormat="1">
      <c r="A248" s="39"/>
      <c r="B248" s="40"/>
      <c r="C248" s="228" t="s">
        <v>324</v>
      </c>
      <c r="D248" s="228" t="s">
        <v>180</v>
      </c>
      <c r="E248" s="229" t="s">
        <v>1278</v>
      </c>
      <c r="F248" s="230" t="s">
        <v>1279</v>
      </c>
      <c r="G248" s="231" t="s">
        <v>299</v>
      </c>
      <c r="H248" s="232">
        <v>39.600000000000001</v>
      </c>
      <c r="I248" s="233"/>
      <c r="J248" s="234">
        <f>ROUND(I248*H248,2)</f>
        <v>0</v>
      </c>
      <c r="K248" s="230" t="s">
        <v>184</v>
      </c>
      <c r="L248" s="45"/>
      <c r="M248" s="235" t="s">
        <v>1</v>
      </c>
      <c r="N248" s="236" t="s">
        <v>41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305</v>
      </c>
      <c r="AT248" s="239" t="s">
        <v>180</v>
      </c>
      <c r="AU248" s="239" t="s">
        <v>85</v>
      </c>
      <c r="AY248" s="18" t="s">
        <v>178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83</v>
      </c>
      <c r="BK248" s="240">
        <f>ROUND(I248*H248,2)</f>
        <v>0</v>
      </c>
      <c r="BL248" s="18" t="s">
        <v>305</v>
      </c>
      <c r="BM248" s="239" t="s">
        <v>1361</v>
      </c>
    </row>
    <row r="249" s="2" customFormat="1">
      <c r="A249" s="39"/>
      <c r="B249" s="40"/>
      <c r="C249" s="41"/>
      <c r="D249" s="241" t="s">
        <v>187</v>
      </c>
      <c r="E249" s="41"/>
      <c r="F249" s="242" t="s">
        <v>1281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187</v>
      </c>
      <c r="AU249" s="18" t="s">
        <v>85</v>
      </c>
    </row>
    <row r="250" s="13" customFormat="1">
      <c r="A250" s="13"/>
      <c r="B250" s="246"/>
      <c r="C250" s="247"/>
      <c r="D250" s="241" t="s">
        <v>189</v>
      </c>
      <c r="E250" s="248" t="s">
        <v>1</v>
      </c>
      <c r="F250" s="249" t="s">
        <v>1167</v>
      </c>
      <c r="G250" s="247"/>
      <c r="H250" s="248" t="s">
        <v>1</v>
      </c>
      <c r="I250" s="250"/>
      <c r="J250" s="247"/>
      <c r="K250" s="247"/>
      <c r="L250" s="251"/>
      <c r="M250" s="252"/>
      <c r="N250" s="253"/>
      <c r="O250" s="253"/>
      <c r="P250" s="253"/>
      <c r="Q250" s="253"/>
      <c r="R250" s="253"/>
      <c r="S250" s="253"/>
      <c r="T250" s="25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5" t="s">
        <v>189</v>
      </c>
      <c r="AU250" s="255" t="s">
        <v>85</v>
      </c>
      <c r="AV250" s="13" t="s">
        <v>83</v>
      </c>
      <c r="AW250" s="13" t="s">
        <v>33</v>
      </c>
      <c r="AX250" s="13" t="s">
        <v>76</v>
      </c>
      <c r="AY250" s="255" t="s">
        <v>178</v>
      </c>
    </row>
    <row r="251" s="13" customFormat="1">
      <c r="A251" s="13"/>
      <c r="B251" s="246"/>
      <c r="C251" s="247"/>
      <c r="D251" s="241" t="s">
        <v>189</v>
      </c>
      <c r="E251" s="248" t="s">
        <v>1</v>
      </c>
      <c r="F251" s="249" t="s">
        <v>1282</v>
      </c>
      <c r="G251" s="247"/>
      <c r="H251" s="248" t="s">
        <v>1</v>
      </c>
      <c r="I251" s="250"/>
      <c r="J251" s="247"/>
      <c r="K251" s="247"/>
      <c r="L251" s="251"/>
      <c r="M251" s="252"/>
      <c r="N251" s="253"/>
      <c r="O251" s="253"/>
      <c r="P251" s="253"/>
      <c r="Q251" s="253"/>
      <c r="R251" s="253"/>
      <c r="S251" s="253"/>
      <c r="T251" s="25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5" t="s">
        <v>189</v>
      </c>
      <c r="AU251" s="255" t="s">
        <v>85</v>
      </c>
      <c r="AV251" s="13" t="s">
        <v>83</v>
      </c>
      <c r="AW251" s="13" t="s">
        <v>33</v>
      </c>
      <c r="AX251" s="13" t="s">
        <v>76</v>
      </c>
      <c r="AY251" s="255" t="s">
        <v>178</v>
      </c>
    </row>
    <row r="252" s="13" customFormat="1">
      <c r="A252" s="13"/>
      <c r="B252" s="246"/>
      <c r="C252" s="247"/>
      <c r="D252" s="241" t="s">
        <v>189</v>
      </c>
      <c r="E252" s="248" t="s">
        <v>1</v>
      </c>
      <c r="F252" s="249" t="s">
        <v>1362</v>
      </c>
      <c r="G252" s="247"/>
      <c r="H252" s="248" t="s">
        <v>1</v>
      </c>
      <c r="I252" s="250"/>
      <c r="J252" s="247"/>
      <c r="K252" s="247"/>
      <c r="L252" s="251"/>
      <c r="M252" s="252"/>
      <c r="N252" s="253"/>
      <c r="O252" s="253"/>
      <c r="P252" s="253"/>
      <c r="Q252" s="253"/>
      <c r="R252" s="253"/>
      <c r="S252" s="253"/>
      <c r="T252" s="25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5" t="s">
        <v>189</v>
      </c>
      <c r="AU252" s="255" t="s">
        <v>85</v>
      </c>
      <c r="AV252" s="13" t="s">
        <v>83</v>
      </c>
      <c r="AW252" s="13" t="s">
        <v>33</v>
      </c>
      <c r="AX252" s="13" t="s">
        <v>76</v>
      </c>
      <c r="AY252" s="255" t="s">
        <v>178</v>
      </c>
    </row>
    <row r="253" s="14" customFormat="1">
      <c r="A253" s="14"/>
      <c r="B253" s="256"/>
      <c r="C253" s="257"/>
      <c r="D253" s="241" t="s">
        <v>189</v>
      </c>
      <c r="E253" s="258" t="s">
        <v>1</v>
      </c>
      <c r="F253" s="259" t="s">
        <v>1363</v>
      </c>
      <c r="G253" s="257"/>
      <c r="H253" s="260">
        <v>26.100000000000001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6" t="s">
        <v>189</v>
      </c>
      <c r="AU253" s="266" t="s">
        <v>85</v>
      </c>
      <c r="AV253" s="14" t="s">
        <v>85</v>
      </c>
      <c r="AW253" s="14" t="s">
        <v>33</v>
      </c>
      <c r="AX253" s="14" t="s">
        <v>76</v>
      </c>
      <c r="AY253" s="266" t="s">
        <v>178</v>
      </c>
    </row>
    <row r="254" s="13" customFormat="1">
      <c r="A254" s="13"/>
      <c r="B254" s="246"/>
      <c r="C254" s="247"/>
      <c r="D254" s="241" t="s">
        <v>189</v>
      </c>
      <c r="E254" s="248" t="s">
        <v>1</v>
      </c>
      <c r="F254" s="249" t="s">
        <v>1314</v>
      </c>
      <c r="G254" s="247"/>
      <c r="H254" s="248" t="s">
        <v>1</v>
      </c>
      <c r="I254" s="250"/>
      <c r="J254" s="247"/>
      <c r="K254" s="247"/>
      <c r="L254" s="251"/>
      <c r="M254" s="252"/>
      <c r="N254" s="253"/>
      <c r="O254" s="253"/>
      <c r="P254" s="253"/>
      <c r="Q254" s="253"/>
      <c r="R254" s="253"/>
      <c r="S254" s="253"/>
      <c r="T254" s="25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5" t="s">
        <v>189</v>
      </c>
      <c r="AU254" s="255" t="s">
        <v>85</v>
      </c>
      <c r="AV254" s="13" t="s">
        <v>83</v>
      </c>
      <c r="AW254" s="13" t="s">
        <v>33</v>
      </c>
      <c r="AX254" s="13" t="s">
        <v>76</v>
      </c>
      <c r="AY254" s="255" t="s">
        <v>178</v>
      </c>
    </row>
    <row r="255" s="14" customFormat="1">
      <c r="A255" s="14"/>
      <c r="B255" s="256"/>
      <c r="C255" s="257"/>
      <c r="D255" s="241" t="s">
        <v>189</v>
      </c>
      <c r="E255" s="258" t="s">
        <v>1</v>
      </c>
      <c r="F255" s="259" t="s">
        <v>1364</v>
      </c>
      <c r="G255" s="257"/>
      <c r="H255" s="260">
        <v>13.5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6" t="s">
        <v>189</v>
      </c>
      <c r="AU255" s="266" t="s">
        <v>85</v>
      </c>
      <c r="AV255" s="14" t="s">
        <v>85</v>
      </c>
      <c r="AW255" s="14" t="s">
        <v>33</v>
      </c>
      <c r="AX255" s="14" t="s">
        <v>76</v>
      </c>
      <c r="AY255" s="266" t="s">
        <v>178</v>
      </c>
    </row>
    <row r="256" s="15" customFormat="1">
      <c r="A256" s="15"/>
      <c r="B256" s="267"/>
      <c r="C256" s="268"/>
      <c r="D256" s="241" t="s">
        <v>189</v>
      </c>
      <c r="E256" s="269" t="s">
        <v>1</v>
      </c>
      <c r="F256" s="270" t="s">
        <v>193</v>
      </c>
      <c r="G256" s="268"/>
      <c r="H256" s="271">
        <v>39.600000000000001</v>
      </c>
      <c r="I256" s="272"/>
      <c r="J256" s="268"/>
      <c r="K256" s="268"/>
      <c r="L256" s="273"/>
      <c r="M256" s="274"/>
      <c r="N256" s="275"/>
      <c r="O256" s="275"/>
      <c r="P256" s="275"/>
      <c r="Q256" s="275"/>
      <c r="R256" s="275"/>
      <c r="S256" s="275"/>
      <c r="T256" s="276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7" t="s">
        <v>189</v>
      </c>
      <c r="AU256" s="277" t="s">
        <v>85</v>
      </c>
      <c r="AV256" s="15" t="s">
        <v>185</v>
      </c>
      <c r="AW256" s="15" t="s">
        <v>33</v>
      </c>
      <c r="AX256" s="15" t="s">
        <v>83</v>
      </c>
      <c r="AY256" s="277" t="s">
        <v>178</v>
      </c>
    </row>
    <row r="257" s="2" customFormat="1" ht="14.4" customHeight="1">
      <c r="A257" s="39"/>
      <c r="B257" s="40"/>
      <c r="C257" s="278" t="s">
        <v>331</v>
      </c>
      <c r="D257" s="278" t="s">
        <v>386</v>
      </c>
      <c r="E257" s="279" t="s">
        <v>1284</v>
      </c>
      <c r="F257" s="280" t="s">
        <v>1285</v>
      </c>
      <c r="G257" s="281" t="s">
        <v>183</v>
      </c>
      <c r="H257" s="282">
        <v>0.13100000000000001</v>
      </c>
      <c r="I257" s="283"/>
      <c r="J257" s="284">
        <f>ROUND(I257*H257,2)</f>
        <v>0</v>
      </c>
      <c r="K257" s="280" t="s">
        <v>1</v>
      </c>
      <c r="L257" s="285"/>
      <c r="M257" s="286" t="s">
        <v>1</v>
      </c>
      <c r="N257" s="287" t="s">
        <v>41</v>
      </c>
      <c r="O257" s="92"/>
      <c r="P257" s="237">
        <f>O257*H257</f>
        <v>0</v>
      </c>
      <c r="Q257" s="237">
        <v>0.80000000000000004</v>
      </c>
      <c r="R257" s="237">
        <f>Q257*H257</f>
        <v>0.1048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420</v>
      </c>
      <c r="AT257" s="239" t="s">
        <v>386</v>
      </c>
      <c r="AU257" s="239" t="s">
        <v>85</v>
      </c>
      <c r="AY257" s="18" t="s">
        <v>178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83</v>
      </c>
      <c r="BK257" s="240">
        <f>ROUND(I257*H257,2)</f>
        <v>0</v>
      </c>
      <c r="BL257" s="18" t="s">
        <v>305</v>
      </c>
      <c r="BM257" s="239" t="s">
        <v>1365</v>
      </c>
    </row>
    <row r="258" s="2" customFormat="1">
      <c r="A258" s="39"/>
      <c r="B258" s="40"/>
      <c r="C258" s="41"/>
      <c r="D258" s="241" t="s">
        <v>187</v>
      </c>
      <c r="E258" s="41"/>
      <c r="F258" s="242" t="s">
        <v>1287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187</v>
      </c>
      <c r="AU258" s="18" t="s">
        <v>85</v>
      </c>
    </row>
    <row r="259" s="13" customFormat="1">
      <c r="A259" s="13"/>
      <c r="B259" s="246"/>
      <c r="C259" s="247"/>
      <c r="D259" s="241" t="s">
        <v>189</v>
      </c>
      <c r="E259" s="248" t="s">
        <v>1</v>
      </c>
      <c r="F259" s="249" t="s">
        <v>1288</v>
      </c>
      <c r="G259" s="247"/>
      <c r="H259" s="248" t="s">
        <v>1</v>
      </c>
      <c r="I259" s="250"/>
      <c r="J259" s="247"/>
      <c r="K259" s="247"/>
      <c r="L259" s="251"/>
      <c r="M259" s="252"/>
      <c r="N259" s="253"/>
      <c r="O259" s="253"/>
      <c r="P259" s="253"/>
      <c r="Q259" s="253"/>
      <c r="R259" s="253"/>
      <c r="S259" s="253"/>
      <c r="T259" s="25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5" t="s">
        <v>189</v>
      </c>
      <c r="AU259" s="255" t="s">
        <v>85</v>
      </c>
      <c r="AV259" s="13" t="s">
        <v>83</v>
      </c>
      <c r="AW259" s="13" t="s">
        <v>33</v>
      </c>
      <c r="AX259" s="13" t="s">
        <v>76</v>
      </c>
      <c r="AY259" s="255" t="s">
        <v>178</v>
      </c>
    </row>
    <row r="260" s="14" customFormat="1">
      <c r="A260" s="14"/>
      <c r="B260" s="256"/>
      <c r="C260" s="257"/>
      <c r="D260" s="241" t="s">
        <v>189</v>
      </c>
      <c r="E260" s="258" t="s">
        <v>1</v>
      </c>
      <c r="F260" s="259" t="s">
        <v>1366</v>
      </c>
      <c r="G260" s="257"/>
      <c r="H260" s="260">
        <v>0.13100000000000001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6" t="s">
        <v>189</v>
      </c>
      <c r="AU260" s="266" t="s">
        <v>85</v>
      </c>
      <c r="AV260" s="14" t="s">
        <v>85</v>
      </c>
      <c r="AW260" s="14" t="s">
        <v>33</v>
      </c>
      <c r="AX260" s="14" t="s">
        <v>76</v>
      </c>
      <c r="AY260" s="266" t="s">
        <v>178</v>
      </c>
    </row>
    <row r="261" s="15" customFormat="1">
      <c r="A261" s="15"/>
      <c r="B261" s="267"/>
      <c r="C261" s="268"/>
      <c r="D261" s="241" t="s">
        <v>189</v>
      </c>
      <c r="E261" s="269" t="s">
        <v>1</v>
      </c>
      <c r="F261" s="270" t="s">
        <v>193</v>
      </c>
      <c r="G261" s="268"/>
      <c r="H261" s="271">
        <v>0.13100000000000001</v>
      </c>
      <c r="I261" s="272"/>
      <c r="J261" s="268"/>
      <c r="K261" s="268"/>
      <c r="L261" s="273"/>
      <c r="M261" s="274"/>
      <c r="N261" s="275"/>
      <c r="O261" s="275"/>
      <c r="P261" s="275"/>
      <c r="Q261" s="275"/>
      <c r="R261" s="275"/>
      <c r="S261" s="275"/>
      <c r="T261" s="276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7" t="s">
        <v>189</v>
      </c>
      <c r="AU261" s="277" t="s">
        <v>85</v>
      </c>
      <c r="AV261" s="15" t="s">
        <v>185</v>
      </c>
      <c r="AW261" s="15" t="s">
        <v>33</v>
      </c>
      <c r="AX261" s="15" t="s">
        <v>83</v>
      </c>
      <c r="AY261" s="277" t="s">
        <v>178</v>
      </c>
    </row>
    <row r="262" s="2" customFormat="1">
      <c r="A262" s="39"/>
      <c r="B262" s="40"/>
      <c r="C262" s="228" t="s">
        <v>7</v>
      </c>
      <c r="D262" s="228" t="s">
        <v>180</v>
      </c>
      <c r="E262" s="229" t="s">
        <v>1290</v>
      </c>
      <c r="F262" s="230" t="s">
        <v>1291</v>
      </c>
      <c r="G262" s="231" t="s">
        <v>253</v>
      </c>
      <c r="H262" s="232">
        <v>0.105</v>
      </c>
      <c r="I262" s="233"/>
      <c r="J262" s="234">
        <f>ROUND(I262*H262,2)</f>
        <v>0</v>
      </c>
      <c r="K262" s="230" t="s">
        <v>184</v>
      </c>
      <c r="L262" s="45"/>
      <c r="M262" s="235" t="s">
        <v>1</v>
      </c>
      <c r="N262" s="236" t="s">
        <v>41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305</v>
      </c>
      <c r="AT262" s="239" t="s">
        <v>180</v>
      </c>
      <c r="AU262" s="239" t="s">
        <v>85</v>
      </c>
      <c r="AY262" s="18" t="s">
        <v>178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83</v>
      </c>
      <c r="BK262" s="240">
        <f>ROUND(I262*H262,2)</f>
        <v>0</v>
      </c>
      <c r="BL262" s="18" t="s">
        <v>305</v>
      </c>
      <c r="BM262" s="239" t="s">
        <v>1367</v>
      </c>
    </row>
    <row r="263" s="2" customFormat="1">
      <c r="A263" s="39"/>
      <c r="B263" s="40"/>
      <c r="C263" s="41"/>
      <c r="D263" s="241" t="s">
        <v>187</v>
      </c>
      <c r="E263" s="41"/>
      <c r="F263" s="242" t="s">
        <v>1293</v>
      </c>
      <c r="G263" s="41"/>
      <c r="H263" s="41"/>
      <c r="I263" s="243"/>
      <c r="J263" s="41"/>
      <c r="K263" s="41"/>
      <c r="L263" s="45"/>
      <c r="M263" s="289"/>
      <c r="N263" s="290"/>
      <c r="O263" s="291"/>
      <c r="P263" s="291"/>
      <c r="Q263" s="291"/>
      <c r="R263" s="291"/>
      <c r="S263" s="291"/>
      <c r="T263" s="292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187</v>
      </c>
      <c r="AU263" s="18" t="s">
        <v>85</v>
      </c>
    </row>
    <row r="264" s="2" customFormat="1" ht="6.96" customHeight="1">
      <c r="A264" s="39"/>
      <c r="B264" s="67"/>
      <c r="C264" s="68"/>
      <c r="D264" s="68"/>
      <c r="E264" s="68"/>
      <c r="F264" s="68"/>
      <c r="G264" s="68"/>
      <c r="H264" s="68"/>
      <c r="I264" s="68"/>
      <c r="J264" s="68"/>
      <c r="K264" s="68"/>
      <c r="L264" s="45"/>
      <c r="M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</sheetData>
  <sheetProtection sheet="1" autoFilter="0" formatColumns="0" formatRows="0" objects="1" scenarios="1" spinCount="100000" saltValue="1BPIvZFnC9tJ2aj9muZt3sYCeZrAIGhuX7EItwIwh0v+YkCagC7AXuSrW9gz03PfLFGfz+SrvHtpWXNVagoTWQ==" hashValue="3xtvPf7KhnZ8pn8tjxHyzJh8BQupa2f85ZJoBmTDwqapmpXtPxL9rEToulFp7mWE1GowITwHY6uIg7GMwz3YdQ==" algorithmName="SHA-512" password="CC35"/>
  <autoFilter ref="C129:K26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144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4.4" customHeight="1">
      <c r="B7" s="21"/>
      <c r="E7" s="153" t="str">
        <f>'Rekapitulace stavby'!K6</f>
        <v>Realizace SZ Budišovsko</v>
      </c>
      <c r="F7" s="152"/>
      <c r="G7" s="152"/>
      <c r="H7" s="152"/>
      <c r="L7" s="21"/>
    </row>
    <row r="8">
      <c r="B8" s="21"/>
      <c r="D8" s="152" t="s">
        <v>145</v>
      </c>
      <c r="L8" s="21"/>
    </row>
    <row r="9" s="1" customFormat="1" ht="14.4" customHeight="1">
      <c r="B9" s="21"/>
      <c r="E9" s="153" t="s">
        <v>146</v>
      </c>
      <c r="F9" s="1"/>
      <c r="G9" s="1"/>
      <c r="H9" s="1"/>
      <c r="L9" s="21"/>
    </row>
    <row r="10" s="1" customFormat="1" ht="12" customHeight="1">
      <c r="B10" s="21"/>
      <c r="D10" s="152" t="s">
        <v>147</v>
      </c>
      <c r="L10" s="21"/>
    </row>
    <row r="11" s="2" customFormat="1" ht="14.4" customHeight="1">
      <c r="A11" s="39"/>
      <c r="B11" s="45"/>
      <c r="C11" s="39"/>
      <c r="D11" s="39"/>
      <c r="E11" s="164" t="s">
        <v>1158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1294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5.6" customHeight="1">
      <c r="A13" s="39"/>
      <c r="B13" s="45"/>
      <c r="C13" s="39"/>
      <c r="D13" s="39"/>
      <c r="E13" s="154" t="s">
        <v>1368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1. 4. 2021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 xml:space="preserve"> </v>
      </c>
      <c r="F19" s="39"/>
      <c r="G19" s="39"/>
      <c r="H19" s="39"/>
      <c r="I19" s="152" t="s">
        <v>27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">
        <v>31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32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.4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ROUND((SUM(BE130:BE268)),  2)</f>
        <v>0</v>
      </c>
      <c r="G37" s="39"/>
      <c r="H37" s="39"/>
      <c r="I37" s="166">
        <v>0.20999999999999999</v>
      </c>
      <c r="J37" s="165">
        <f>ROUND(((SUM(BE130:BE268))*I37),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ROUND((SUM(BF130:BF268)),  2)</f>
        <v>0</v>
      </c>
      <c r="G38" s="39"/>
      <c r="H38" s="39"/>
      <c r="I38" s="166">
        <v>0.14999999999999999</v>
      </c>
      <c r="J38" s="165">
        <f>ROUND(((SUM(BF130:BF268))*I38),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ROUND((SUM(BG130:BG268)),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ROUND((SUM(BH130:BH268)),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ROUND((SUM(BI130:BI268)),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85" t="str">
        <f>E7</f>
        <v>Realizace SZ Budišovsko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4.4" customHeight="1">
      <c r="B87" s="22"/>
      <c r="C87" s="23"/>
      <c r="D87" s="23"/>
      <c r="E87" s="185" t="s">
        <v>146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4.4" customHeight="1">
      <c r="A89" s="39"/>
      <c r="B89" s="40"/>
      <c r="C89" s="41"/>
      <c r="D89" s="41"/>
      <c r="E89" s="304" t="s">
        <v>1158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1294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6" customHeight="1">
      <c r="A91" s="39"/>
      <c r="B91" s="40"/>
      <c r="C91" s="41"/>
      <c r="D91" s="41"/>
      <c r="E91" s="77" t="str">
        <f>E13</f>
        <v>SO 802.2 - Následná péče - 2.rok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Budišov n./B., Podlesí n./O., Staré Oldřůvky</v>
      </c>
      <c r="G93" s="41"/>
      <c r="H93" s="41"/>
      <c r="I93" s="33" t="s">
        <v>22</v>
      </c>
      <c r="J93" s="80" t="str">
        <f>IF(J16="","",J16)</f>
        <v>1. 4. 2021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5.2" customHeight="1">
      <c r="A95" s="39"/>
      <c r="B95" s="40"/>
      <c r="C95" s="33" t="s">
        <v>24</v>
      </c>
      <c r="D95" s="41"/>
      <c r="E95" s="41"/>
      <c r="F95" s="28" t="str">
        <f>E19</f>
        <v xml:space="preserve"> </v>
      </c>
      <c r="G95" s="41"/>
      <c r="H95" s="41"/>
      <c r="I95" s="33" t="s">
        <v>30</v>
      </c>
      <c r="J95" s="37" t="str">
        <f>E25</f>
        <v>AGPOL s.r.o., Jungmannova 153/12, 77900 Olomouc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55.2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>AGPOL s.r.o., Jungmannova 153/12, 77900 Olomouc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150</v>
      </c>
      <c r="D98" s="187"/>
      <c r="E98" s="187"/>
      <c r="F98" s="187"/>
      <c r="G98" s="187"/>
      <c r="H98" s="187"/>
      <c r="I98" s="187"/>
      <c r="J98" s="188" t="s">
        <v>151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152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153</v>
      </c>
    </row>
    <row r="101" s="9" customFormat="1" ht="24.96" customHeight="1">
      <c r="A101" s="9"/>
      <c r="B101" s="190"/>
      <c r="C101" s="191"/>
      <c r="D101" s="192" t="s">
        <v>1296</v>
      </c>
      <c r="E101" s="193"/>
      <c r="F101" s="193"/>
      <c r="G101" s="193"/>
      <c r="H101" s="193"/>
      <c r="I101" s="193"/>
      <c r="J101" s="194">
        <f>J131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155</v>
      </c>
      <c r="E102" s="198"/>
      <c r="F102" s="198"/>
      <c r="G102" s="198"/>
      <c r="H102" s="198"/>
      <c r="I102" s="198"/>
      <c r="J102" s="199">
        <f>J132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1159</v>
      </c>
      <c r="E103" s="198"/>
      <c r="F103" s="198"/>
      <c r="G103" s="198"/>
      <c r="H103" s="198"/>
      <c r="I103" s="198"/>
      <c r="J103" s="199">
        <f>J247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6"/>
      <c r="C104" s="134"/>
      <c r="D104" s="197" t="s">
        <v>1160</v>
      </c>
      <c r="E104" s="198"/>
      <c r="F104" s="198"/>
      <c r="G104" s="198"/>
      <c r="H104" s="198"/>
      <c r="I104" s="198"/>
      <c r="J104" s="199">
        <f>J248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1161</v>
      </c>
      <c r="E105" s="193"/>
      <c r="F105" s="193"/>
      <c r="G105" s="193"/>
      <c r="H105" s="193"/>
      <c r="I105" s="193"/>
      <c r="J105" s="194">
        <f>J251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34"/>
      <c r="D106" s="197" t="s">
        <v>1162</v>
      </c>
      <c r="E106" s="198"/>
      <c r="F106" s="198"/>
      <c r="G106" s="198"/>
      <c r="H106" s="198"/>
      <c r="I106" s="198"/>
      <c r="J106" s="199">
        <f>J252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163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4.4" customHeight="1">
      <c r="A116" s="39"/>
      <c r="B116" s="40"/>
      <c r="C116" s="41"/>
      <c r="D116" s="41"/>
      <c r="E116" s="185" t="str">
        <f>E7</f>
        <v>Realizace SZ Budišovsko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145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4.4" customHeight="1">
      <c r="B118" s="22"/>
      <c r="C118" s="23"/>
      <c r="D118" s="23"/>
      <c r="E118" s="185" t="s">
        <v>146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147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4.4" customHeight="1">
      <c r="A120" s="39"/>
      <c r="B120" s="40"/>
      <c r="C120" s="41"/>
      <c r="D120" s="41"/>
      <c r="E120" s="304" t="s">
        <v>1158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1294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6" customHeight="1">
      <c r="A122" s="39"/>
      <c r="B122" s="40"/>
      <c r="C122" s="41"/>
      <c r="D122" s="41"/>
      <c r="E122" s="77" t="str">
        <f>E13</f>
        <v>SO 802.2 - Následná péče - 2.rok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>Budišov n./B., Podlesí n./O., Staré Oldřůvky</v>
      </c>
      <c r="G124" s="41"/>
      <c r="H124" s="41"/>
      <c r="I124" s="33" t="s">
        <v>22</v>
      </c>
      <c r="J124" s="80" t="str">
        <f>IF(J16="","",J16)</f>
        <v>1. 4. 2021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55.2" customHeight="1">
      <c r="A126" s="39"/>
      <c r="B126" s="40"/>
      <c r="C126" s="33" t="s">
        <v>24</v>
      </c>
      <c r="D126" s="41"/>
      <c r="E126" s="41"/>
      <c r="F126" s="28" t="str">
        <f>E19</f>
        <v xml:space="preserve"> </v>
      </c>
      <c r="G126" s="41"/>
      <c r="H126" s="41"/>
      <c r="I126" s="33" t="s">
        <v>30</v>
      </c>
      <c r="J126" s="37" t="str">
        <f>E25</f>
        <v>AGPOL s.r.o., Jungmannova 153/12, 77900 Olomouc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55.2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34</v>
      </c>
      <c r="J127" s="37" t="str">
        <f>E28</f>
        <v>AGPOL s.r.o., Jungmannova 153/12, 77900 Olomouc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164</v>
      </c>
      <c r="D129" s="204" t="s">
        <v>61</v>
      </c>
      <c r="E129" s="204" t="s">
        <v>57</v>
      </c>
      <c r="F129" s="204" t="s">
        <v>58</v>
      </c>
      <c r="G129" s="204" t="s">
        <v>165</v>
      </c>
      <c r="H129" s="204" t="s">
        <v>166</v>
      </c>
      <c r="I129" s="204" t="s">
        <v>167</v>
      </c>
      <c r="J129" s="204" t="s">
        <v>151</v>
      </c>
      <c r="K129" s="205" t="s">
        <v>168</v>
      </c>
      <c r="L129" s="206"/>
      <c r="M129" s="101" t="s">
        <v>1</v>
      </c>
      <c r="N129" s="102" t="s">
        <v>40</v>
      </c>
      <c r="O129" s="102" t="s">
        <v>169</v>
      </c>
      <c r="P129" s="102" t="s">
        <v>170</v>
      </c>
      <c r="Q129" s="102" t="s">
        <v>171</v>
      </c>
      <c r="R129" s="102" t="s">
        <v>172</v>
      </c>
      <c r="S129" s="102" t="s">
        <v>173</v>
      </c>
      <c r="T129" s="103" t="s">
        <v>174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175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P131+P251</f>
        <v>0</v>
      </c>
      <c r="Q130" s="105"/>
      <c r="R130" s="209">
        <f>R131+R251</f>
        <v>0.29726332</v>
      </c>
      <c r="S130" s="105"/>
      <c r="T130" s="210">
        <f>T131+T251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153</v>
      </c>
      <c r="BK130" s="211">
        <f>BK131+BK251</f>
        <v>0</v>
      </c>
    </row>
    <row r="131" s="12" customFormat="1" ht="25.92" customHeight="1">
      <c r="A131" s="12"/>
      <c r="B131" s="212"/>
      <c r="C131" s="213"/>
      <c r="D131" s="214" t="s">
        <v>75</v>
      </c>
      <c r="E131" s="215" t="s">
        <v>176</v>
      </c>
      <c r="F131" s="215" t="s">
        <v>1297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P132+P247</f>
        <v>0</v>
      </c>
      <c r="Q131" s="220"/>
      <c r="R131" s="221">
        <f>R132+R247</f>
        <v>0.19246331999999999</v>
      </c>
      <c r="S131" s="220"/>
      <c r="T131" s="222">
        <f>T132+T247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76</v>
      </c>
      <c r="AY131" s="223" t="s">
        <v>178</v>
      </c>
      <c r="BK131" s="225">
        <f>BK132+BK247</f>
        <v>0</v>
      </c>
    </row>
    <row r="132" s="12" customFormat="1" ht="22.8" customHeight="1">
      <c r="A132" s="12"/>
      <c r="B132" s="212"/>
      <c r="C132" s="213"/>
      <c r="D132" s="214" t="s">
        <v>75</v>
      </c>
      <c r="E132" s="226" t="s">
        <v>83</v>
      </c>
      <c r="F132" s="226" t="s">
        <v>179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SUM(P133:P246)</f>
        <v>0</v>
      </c>
      <c r="Q132" s="220"/>
      <c r="R132" s="221">
        <f>SUM(R133:R246)</f>
        <v>0.19246331999999999</v>
      </c>
      <c r="S132" s="220"/>
      <c r="T132" s="222">
        <f>SUM(T133:T246)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83</v>
      </c>
      <c r="AY132" s="223" t="s">
        <v>178</v>
      </c>
      <c r="BK132" s="225">
        <f>SUM(BK133:BK246)</f>
        <v>0</v>
      </c>
    </row>
    <row r="133" s="2" customFormat="1">
      <c r="A133" s="39"/>
      <c r="B133" s="40"/>
      <c r="C133" s="228" t="s">
        <v>83</v>
      </c>
      <c r="D133" s="228" t="s">
        <v>180</v>
      </c>
      <c r="E133" s="229" t="s">
        <v>1163</v>
      </c>
      <c r="F133" s="230" t="s">
        <v>1164</v>
      </c>
      <c r="G133" s="231" t="s">
        <v>438</v>
      </c>
      <c r="H133" s="232">
        <v>9</v>
      </c>
      <c r="I133" s="233"/>
      <c r="J133" s="234">
        <f>ROUND(I133*H133,2)</f>
        <v>0</v>
      </c>
      <c r="K133" s="230" t="s">
        <v>184</v>
      </c>
      <c r="L133" s="45"/>
      <c r="M133" s="235" t="s">
        <v>1</v>
      </c>
      <c r="N133" s="236" t="s">
        <v>41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185</v>
      </c>
      <c r="AT133" s="239" t="s">
        <v>180</v>
      </c>
      <c r="AU133" s="239" t="s">
        <v>85</v>
      </c>
      <c r="AY133" s="18" t="s">
        <v>178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83</v>
      </c>
      <c r="BK133" s="240">
        <f>ROUND(I133*H133,2)</f>
        <v>0</v>
      </c>
      <c r="BL133" s="18" t="s">
        <v>185</v>
      </c>
      <c r="BM133" s="239" t="s">
        <v>1369</v>
      </c>
    </row>
    <row r="134" s="2" customFormat="1">
      <c r="A134" s="39"/>
      <c r="B134" s="40"/>
      <c r="C134" s="41"/>
      <c r="D134" s="241" t="s">
        <v>187</v>
      </c>
      <c r="E134" s="41"/>
      <c r="F134" s="242" t="s">
        <v>1166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187</v>
      </c>
      <c r="AU134" s="18" t="s">
        <v>85</v>
      </c>
    </row>
    <row r="135" s="13" customFormat="1">
      <c r="A135" s="13"/>
      <c r="B135" s="246"/>
      <c r="C135" s="247"/>
      <c r="D135" s="241" t="s">
        <v>189</v>
      </c>
      <c r="E135" s="248" t="s">
        <v>1</v>
      </c>
      <c r="F135" s="249" t="s">
        <v>1167</v>
      </c>
      <c r="G135" s="247"/>
      <c r="H135" s="248" t="s">
        <v>1</v>
      </c>
      <c r="I135" s="250"/>
      <c r="J135" s="247"/>
      <c r="K135" s="247"/>
      <c r="L135" s="251"/>
      <c r="M135" s="252"/>
      <c r="N135" s="253"/>
      <c r="O135" s="253"/>
      <c r="P135" s="253"/>
      <c r="Q135" s="253"/>
      <c r="R135" s="253"/>
      <c r="S135" s="253"/>
      <c r="T135" s="25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5" t="s">
        <v>189</v>
      </c>
      <c r="AU135" s="255" t="s">
        <v>85</v>
      </c>
      <c r="AV135" s="13" t="s">
        <v>83</v>
      </c>
      <c r="AW135" s="13" t="s">
        <v>33</v>
      </c>
      <c r="AX135" s="13" t="s">
        <v>76</v>
      </c>
      <c r="AY135" s="255" t="s">
        <v>178</v>
      </c>
    </row>
    <row r="136" s="13" customFormat="1">
      <c r="A136" s="13"/>
      <c r="B136" s="246"/>
      <c r="C136" s="247"/>
      <c r="D136" s="241" t="s">
        <v>189</v>
      </c>
      <c r="E136" s="248" t="s">
        <v>1</v>
      </c>
      <c r="F136" s="249" t="s">
        <v>1299</v>
      </c>
      <c r="G136" s="247"/>
      <c r="H136" s="248" t="s">
        <v>1</v>
      </c>
      <c r="I136" s="250"/>
      <c r="J136" s="247"/>
      <c r="K136" s="247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189</v>
      </c>
      <c r="AU136" s="255" t="s">
        <v>85</v>
      </c>
      <c r="AV136" s="13" t="s">
        <v>83</v>
      </c>
      <c r="AW136" s="13" t="s">
        <v>33</v>
      </c>
      <c r="AX136" s="13" t="s">
        <v>76</v>
      </c>
      <c r="AY136" s="255" t="s">
        <v>178</v>
      </c>
    </row>
    <row r="137" s="14" customFormat="1">
      <c r="A137" s="14"/>
      <c r="B137" s="256"/>
      <c r="C137" s="257"/>
      <c r="D137" s="241" t="s">
        <v>189</v>
      </c>
      <c r="E137" s="258" t="s">
        <v>1</v>
      </c>
      <c r="F137" s="259" t="s">
        <v>1370</v>
      </c>
      <c r="G137" s="257"/>
      <c r="H137" s="260">
        <v>9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189</v>
      </c>
      <c r="AU137" s="266" t="s">
        <v>85</v>
      </c>
      <c r="AV137" s="14" t="s">
        <v>85</v>
      </c>
      <c r="AW137" s="14" t="s">
        <v>33</v>
      </c>
      <c r="AX137" s="14" t="s">
        <v>76</v>
      </c>
      <c r="AY137" s="266" t="s">
        <v>178</v>
      </c>
    </row>
    <row r="138" s="15" customFormat="1">
      <c r="A138" s="15"/>
      <c r="B138" s="267"/>
      <c r="C138" s="268"/>
      <c r="D138" s="241" t="s">
        <v>189</v>
      </c>
      <c r="E138" s="269" t="s">
        <v>1</v>
      </c>
      <c r="F138" s="270" t="s">
        <v>193</v>
      </c>
      <c r="G138" s="268"/>
      <c r="H138" s="271">
        <v>9</v>
      </c>
      <c r="I138" s="272"/>
      <c r="J138" s="268"/>
      <c r="K138" s="268"/>
      <c r="L138" s="273"/>
      <c r="M138" s="274"/>
      <c r="N138" s="275"/>
      <c r="O138" s="275"/>
      <c r="P138" s="275"/>
      <c r="Q138" s="275"/>
      <c r="R138" s="275"/>
      <c r="S138" s="275"/>
      <c r="T138" s="27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7" t="s">
        <v>189</v>
      </c>
      <c r="AU138" s="277" t="s">
        <v>85</v>
      </c>
      <c r="AV138" s="15" t="s">
        <v>185</v>
      </c>
      <c r="AW138" s="15" t="s">
        <v>33</v>
      </c>
      <c r="AX138" s="15" t="s">
        <v>83</v>
      </c>
      <c r="AY138" s="277" t="s">
        <v>178</v>
      </c>
    </row>
    <row r="139" s="2" customFormat="1">
      <c r="A139" s="39"/>
      <c r="B139" s="40"/>
      <c r="C139" s="228" t="s">
        <v>85</v>
      </c>
      <c r="D139" s="228" t="s">
        <v>180</v>
      </c>
      <c r="E139" s="229" t="s">
        <v>1170</v>
      </c>
      <c r="F139" s="230" t="s">
        <v>1171</v>
      </c>
      <c r="G139" s="231" t="s">
        <v>438</v>
      </c>
      <c r="H139" s="232">
        <v>9</v>
      </c>
      <c r="I139" s="233"/>
      <c r="J139" s="234">
        <f>ROUND(I139*H139,2)</f>
        <v>0</v>
      </c>
      <c r="K139" s="230" t="s">
        <v>184</v>
      </c>
      <c r="L139" s="45"/>
      <c r="M139" s="235" t="s">
        <v>1</v>
      </c>
      <c r="N139" s="236" t="s">
        <v>41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185</v>
      </c>
      <c r="AT139" s="239" t="s">
        <v>180</v>
      </c>
      <c r="AU139" s="239" t="s">
        <v>85</v>
      </c>
      <c r="AY139" s="18" t="s">
        <v>178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83</v>
      </c>
      <c r="BK139" s="240">
        <f>ROUND(I139*H139,2)</f>
        <v>0</v>
      </c>
      <c r="BL139" s="18" t="s">
        <v>185</v>
      </c>
      <c r="BM139" s="239" t="s">
        <v>1371</v>
      </c>
    </row>
    <row r="140" s="2" customFormat="1">
      <c r="A140" s="39"/>
      <c r="B140" s="40"/>
      <c r="C140" s="41"/>
      <c r="D140" s="241" t="s">
        <v>187</v>
      </c>
      <c r="E140" s="41"/>
      <c r="F140" s="242" t="s">
        <v>1173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187</v>
      </c>
      <c r="AU140" s="18" t="s">
        <v>85</v>
      </c>
    </row>
    <row r="141" s="13" customFormat="1">
      <c r="A141" s="13"/>
      <c r="B141" s="246"/>
      <c r="C141" s="247"/>
      <c r="D141" s="241" t="s">
        <v>189</v>
      </c>
      <c r="E141" s="248" t="s">
        <v>1</v>
      </c>
      <c r="F141" s="249" t="s">
        <v>1167</v>
      </c>
      <c r="G141" s="247"/>
      <c r="H141" s="248" t="s">
        <v>1</v>
      </c>
      <c r="I141" s="250"/>
      <c r="J141" s="247"/>
      <c r="K141" s="247"/>
      <c r="L141" s="251"/>
      <c r="M141" s="252"/>
      <c r="N141" s="253"/>
      <c r="O141" s="253"/>
      <c r="P141" s="253"/>
      <c r="Q141" s="253"/>
      <c r="R141" s="253"/>
      <c r="S141" s="253"/>
      <c r="T141" s="25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5" t="s">
        <v>189</v>
      </c>
      <c r="AU141" s="255" t="s">
        <v>85</v>
      </c>
      <c r="AV141" s="13" t="s">
        <v>83</v>
      </c>
      <c r="AW141" s="13" t="s">
        <v>33</v>
      </c>
      <c r="AX141" s="13" t="s">
        <v>76</v>
      </c>
      <c r="AY141" s="255" t="s">
        <v>178</v>
      </c>
    </row>
    <row r="142" s="13" customFormat="1">
      <c r="A142" s="13"/>
      <c r="B142" s="246"/>
      <c r="C142" s="247"/>
      <c r="D142" s="241" t="s">
        <v>189</v>
      </c>
      <c r="E142" s="248" t="s">
        <v>1</v>
      </c>
      <c r="F142" s="249" t="s">
        <v>1299</v>
      </c>
      <c r="G142" s="247"/>
      <c r="H142" s="248" t="s">
        <v>1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189</v>
      </c>
      <c r="AU142" s="255" t="s">
        <v>85</v>
      </c>
      <c r="AV142" s="13" t="s">
        <v>83</v>
      </c>
      <c r="AW142" s="13" t="s">
        <v>33</v>
      </c>
      <c r="AX142" s="13" t="s">
        <v>76</v>
      </c>
      <c r="AY142" s="255" t="s">
        <v>178</v>
      </c>
    </row>
    <row r="143" s="14" customFormat="1">
      <c r="A143" s="14"/>
      <c r="B143" s="256"/>
      <c r="C143" s="257"/>
      <c r="D143" s="241" t="s">
        <v>189</v>
      </c>
      <c r="E143" s="258" t="s">
        <v>1</v>
      </c>
      <c r="F143" s="259" t="s">
        <v>1372</v>
      </c>
      <c r="G143" s="257"/>
      <c r="H143" s="260">
        <v>9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189</v>
      </c>
      <c r="AU143" s="266" t="s">
        <v>85</v>
      </c>
      <c r="AV143" s="14" t="s">
        <v>85</v>
      </c>
      <c r="AW143" s="14" t="s">
        <v>33</v>
      </c>
      <c r="AX143" s="14" t="s">
        <v>76</v>
      </c>
      <c r="AY143" s="266" t="s">
        <v>178</v>
      </c>
    </row>
    <row r="144" s="15" customFormat="1">
      <c r="A144" s="15"/>
      <c r="B144" s="267"/>
      <c r="C144" s="268"/>
      <c r="D144" s="241" t="s">
        <v>189</v>
      </c>
      <c r="E144" s="269" t="s">
        <v>1</v>
      </c>
      <c r="F144" s="270" t="s">
        <v>193</v>
      </c>
      <c r="G144" s="268"/>
      <c r="H144" s="271">
        <v>9</v>
      </c>
      <c r="I144" s="272"/>
      <c r="J144" s="268"/>
      <c r="K144" s="268"/>
      <c r="L144" s="273"/>
      <c r="M144" s="274"/>
      <c r="N144" s="275"/>
      <c r="O144" s="275"/>
      <c r="P144" s="275"/>
      <c r="Q144" s="275"/>
      <c r="R144" s="275"/>
      <c r="S144" s="275"/>
      <c r="T144" s="27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7" t="s">
        <v>189</v>
      </c>
      <c r="AU144" s="277" t="s">
        <v>85</v>
      </c>
      <c r="AV144" s="15" t="s">
        <v>185</v>
      </c>
      <c r="AW144" s="15" t="s">
        <v>33</v>
      </c>
      <c r="AX144" s="15" t="s">
        <v>83</v>
      </c>
      <c r="AY144" s="277" t="s">
        <v>178</v>
      </c>
    </row>
    <row r="145" s="2" customFormat="1" ht="14.4" customHeight="1">
      <c r="A145" s="39"/>
      <c r="B145" s="40"/>
      <c r="C145" s="278" t="s">
        <v>100</v>
      </c>
      <c r="D145" s="278" t="s">
        <v>386</v>
      </c>
      <c r="E145" s="279" t="s">
        <v>1303</v>
      </c>
      <c r="F145" s="280" t="s">
        <v>1304</v>
      </c>
      <c r="G145" s="281" t="s">
        <v>438</v>
      </c>
      <c r="H145" s="282">
        <v>9</v>
      </c>
      <c r="I145" s="283"/>
      <c r="J145" s="284">
        <f>ROUND(I145*H145,2)</f>
        <v>0</v>
      </c>
      <c r="K145" s="280" t="s">
        <v>1</v>
      </c>
      <c r="L145" s="285"/>
      <c r="M145" s="286" t="s">
        <v>1</v>
      </c>
      <c r="N145" s="287" t="s">
        <v>41</v>
      </c>
      <c r="O145" s="92"/>
      <c r="P145" s="237">
        <f>O145*H145</f>
        <v>0</v>
      </c>
      <c r="Q145" s="237">
        <v>0.01</v>
      </c>
      <c r="R145" s="237">
        <f>Q145*H145</f>
        <v>0.089999999999999997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244</v>
      </c>
      <c r="AT145" s="239" t="s">
        <v>386</v>
      </c>
      <c r="AU145" s="239" t="s">
        <v>85</v>
      </c>
      <c r="AY145" s="18" t="s">
        <v>178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83</v>
      </c>
      <c r="BK145" s="240">
        <f>ROUND(I145*H145,2)</f>
        <v>0</v>
      </c>
      <c r="BL145" s="18" t="s">
        <v>185</v>
      </c>
      <c r="BM145" s="239" t="s">
        <v>1373</v>
      </c>
    </row>
    <row r="146" s="2" customFormat="1">
      <c r="A146" s="39"/>
      <c r="B146" s="40"/>
      <c r="C146" s="41"/>
      <c r="D146" s="241" t="s">
        <v>187</v>
      </c>
      <c r="E146" s="41"/>
      <c r="F146" s="242" t="s">
        <v>1304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187</v>
      </c>
      <c r="AU146" s="18" t="s">
        <v>85</v>
      </c>
    </row>
    <row r="147" s="2" customFormat="1">
      <c r="A147" s="39"/>
      <c r="B147" s="40"/>
      <c r="C147" s="41"/>
      <c r="D147" s="241" t="s">
        <v>391</v>
      </c>
      <c r="E147" s="41"/>
      <c r="F147" s="288" t="s">
        <v>1306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391</v>
      </c>
      <c r="AU147" s="18" t="s">
        <v>85</v>
      </c>
    </row>
    <row r="148" s="13" customFormat="1">
      <c r="A148" s="13"/>
      <c r="B148" s="246"/>
      <c r="C148" s="247"/>
      <c r="D148" s="241" t="s">
        <v>189</v>
      </c>
      <c r="E148" s="248" t="s">
        <v>1</v>
      </c>
      <c r="F148" s="249" t="s">
        <v>1177</v>
      </c>
      <c r="G148" s="247"/>
      <c r="H148" s="248" t="s">
        <v>1</v>
      </c>
      <c r="I148" s="250"/>
      <c r="J148" s="247"/>
      <c r="K148" s="247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189</v>
      </c>
      <c r="AU148" s="255" t="s">
        <v>85</v>
      </c>
      <c r="AV148" s="13" t="s">
        <v>83</v>
      </c>
      <c r="AW148" s="13" t="s">
        <v>33</v>
      </c>
      <c r="AX148" s="13" t="s">
        <v>76</v>
      </c>
      <c r="AY148" s="255" t="s">
        <v>178</v>
      </c>
    </row>
    <row r="149" s="13" customFormat="1">
      <c r="A149" s="13"/>
      <c r="B149" s="246"/>
      <c r="C149" s="247"/>
      <c r="D149" s="241" t="s">
        <v>189</v>
      </c>
      <c r="E149" s="248" t="s">
        <v>1</v>
      </c>
      <c r="F149" s="249" t="s">
        <v>1374</v>
      </c>
      <c r="G149" s="247"/>
      <c r="H149" s="248" t="s">
        <v>1</v>
      </c>
      <c r="I149" s="250"/>
      <c r="J149" s="247"/>
      <c r="K149" s="247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189</v>
      </c>
      <c r="AU149" s="255" t="s">
        <v>85</v>
      </c>
      <c r="AV149" s="13" t="s">
        <v>83</v>
      </c>
      <c r="AW149" s="13" t="s">
        <v>33</v>
      </c>
      <c r="AX149" s="13" t="s">
        <v>76</v>
      </c>
      <c r="AY149" s="255" t="s">
        <v>178</v>
      </c>
    </row>
    <row r="150" s="14" customFormat="1">
      <c r="A150" s="14"/>
      <c r="B150" s="256"/>
      <c r="C150" s="257"/>
      <c r="D150" s="241" t="s">
        <v>189</v>
      </c>
      <c r="E150" s="258" t="s">
        <v>1</v>
      </c>
      <c r="F150" s="259" t="s">
        <v>250</v>
      </c>
      <c r="G150" s="257"/>
      <c r="H150" s="260">
        <v>9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189</v>
      </c>
      <c r="AU150" s="266" t="s">
        <v>85</v>
      </c>
      <c r="AV150" s="14" t="s">
        <v>85</v>
      </c>
      <c r="AW150" s="14" t="s">
        <v>33</v>
      </c>
      <c r="AX150" s="14" t="s">
        <v>76</v>
      </c>
      <c r="AY150" s="266" t="s">
        <v>178</v>
      </c>
    </row>
    <row r="151" s="15" customFormat="1">
      <c r="A151" s="15"/>
      <c r="B151" s="267"/>
      <c r="C151" s="268"/>
      <c r="D151" s="241" t="s">
        <v>189</v>
      </c>
      <c r="E151" s="269" t="s">
        <v>1</v>
      </c>
      <c r="F151" s="270" t="s">
        <v>193</v>
      </c>
      <c r="G151" s="268"/>
      <c r="H151" s="271">
        <v>9</v>
      </c>
      <c r="I151" s="272"/>
      <c r="J151" s="268"/>
      <c r="K151" s="268"/>
      <c r="L151" s="273"/>
      <c r="M151" s="274"/>
      <c r="N151" s="275"/>
      <c r="O151" s="275"/>
      <c r="P151" s="275"/>
      <c r="Q151" s="275"/>
      <c r="R151" s="275"/>
      <c r="S151" s="275"/>
      <c r="T151" s="27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7" t="s">
        <v>189</v>
      </c>
      <c r="AU151" s="277" t="s">
        <v>85</v>
      </c>
      <c r="AV151" s="15" t="s">
        <v>185</v>
      </c>
      <c r="AW151" s="15" t="s">
        <v>33</v>
      </c>
      <c r="AX151" s="15" t="s">
        <v>83</v>
      </c>
      <c r="AY151" s="277" t="s">
        <v>178</v>
      </c>
    </row>
    <row r="152" s="2" customFormat="1" ht="19.8" customHeight="1">
      <c r="A152" s="39"/>
      <c r="B152" s="40"/>
      <c r="C152" s="228" t="s">
        <v>185</v>
      </c>
      <c r="D152" s="228" t="s">
        <v>180</v>
      </c>
      <c r="E152" s="229" t="s">
        <v>1188</v>
      </c>
      <c r="F152" s="230" t="s">
        <v>1189</v>
      </c>
      <c r="G152" s="231" t="s">
        <v>438</v>
      </c>
      <c r="H152" s="232">
        <v>9</v>
      </c>
      <c r="I152" s="233"/>
      <c r="J152" s="234">
        <f>ROUND(I152*H152,2)</f>
        <v>0</v>
      </c>
      <c r="K152" s="230" t="s">
        <v>184</v>
      </c>
      <c r="L152" s="45"/>
      <c r="M152" s="235" t="s">
        <v>1</v>
      </c>
      <c r="N152" s="236" t="s">
        <v>41</v>
      </c>
      <c r="O152" s="92"/>
      <c r="P152" s="237">
        <f>O152*H152</f>
        <v>0</v>
      </c>
      <c r="Q152" s="237">
        <v>6.0000000000000002E-05</v>
      </c>
      <c r="R152" s="237">
        <f>Q152*H152</f>
        <v>0.00054000000000000001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185</v>
      </c>
      <c r="AT152" s="239" t="s">
        <v>180</v>
      </c>
      <c r="AU152" s="239" t="s">
        <v>85</v>
      </c>
      <c r="AY152" s="18" t="s">
        <v>178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83</v>
      </c>
      <c r="BK152" s="240">
        <f>ROUND(I152*H152,2)</f>
        <v>0</v>
      </c>
      <c r="BL152" s="18" t="s">
        <v>185</v>
      </c>
      <c r="BM152" s="239" t="s">
        <v>1375</v>
      </c>
    </row>
    <row r="153" s="2" customFormat="1">
      <c r="A153" s="39"/>
      <c r="B153" s="40"/>
      <c r="C153" s="41"/>
      <c r="D153" s="241" t="s">
        <v>187</v>
      </c>
      <c r="E153" s="41"/>
      <c r="F153" s="242" t="s">
        <v>1191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187</v>
      </c>
      <c r="AU153" s="18" t="s">
        <v>85</v>
      </c>
    </row>
    <row r="154" s="13" customFormat="1">
      <c r="A154" s="13"/>
      <c r="B154" s="246"/>
      <c r="C154" s="247"/>
      <c r="D154" s="241" t="s">
        <v>189</v>
      </c>
      <c r="E154" s="248" t="s">
        <v>1</v>
      </c>
      <c r="F154" s="249" t="s">
        <v>1167</v>
      </c>
      <c r="G154" s="247"/>
      <c r="H154" s="248" t="s">
        <v>1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189</v>
      </c>
      <c r="AU154" s="255" t="s">
        <v>85</v>
      </c>
      <c r="AV154" s="13" t="s">
        <v>83</v>
      </c>
      <c r="AW154" s="13" t="s">
        <v>33</v>
      </c>
      <c r="AX154" s="13" t="s">
        <v>76</v>
      </c>
      <c r="AY154" s="255" t="s">
        <v>178</v>
      </c>
    </row>
    <row r="155" s="13" customFormat="1">
      <c r="A155" s="13"/>
      <c r="B155" s="246"/>
      <c r="C155" s="247"/>
      <c r="D155" s="241" t="s">
        <v>189</v>
      </c>
      <c r="E155" s="248" t="s">
        <v>1</v>
      </c>
      <c r="F155" s="249" t="s">
        <v>1192</v>
      </c>
      <c r="G155" s="247"/>
      <c r="H155" s="248" t="s">
        <v>1</v>
      </c>
      <c r="I155" s="250"/>
      <c r="J155" s="247"/>
      <c r="K155" s="247"/>
      <c r="L155" s="251"/>
      <c r="M155" s="252"/>
      <c r="N155" s="253"/>
      <c r="O155" s="253"/>
      <c r="P155" s="253"/>
      <c r="Q155" s="253"/>
      <c r="R155" s="253"/>
      <c r="S155" s="253"/>
      <c r="T155" s="25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5" t="s">
        <v>189</v>
      </c>
      <c r="AU155" s="255" t="s">
        <v>85</v>
      </c>
      <c r="AV155" s="13" t="s">
        <v>83</v>
      </c>
      <c r="AW155" s="13" t="s">
        <v>33</v>
      </c>
      <c r="AX155" s="13" t="s">
        <v>76</v>
      </c>
      <c r="AY155" s="255" t="s">
        <v>178</v>
      </c>
    </row>
    <row r="156" s="13" customFormat="1">
      <c r="A156" s="13"/>
      <c r="B156" s="246"/>
      <c r="C156" s="247"/>
      <c r="D156" s="241" t="s">
        <v>189</v>
      </c>
      <c r="E156" s="248" t="s">
        <v>1</v>
      </c>
      <c r="F156" s="249" t="s">
        <v>1309</v>
      </c>
      <c r="G156" s="247"/>
      <c r="H156" s="248" t="s">
        <v>1</v>
      </c>
      <c r="I156" s="250"/>
      <c r="J156" s="247"/>
      <c r="K156" s="247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189</v>
      </c>
      <c r="AU156" s="255" t="s">
        <v>85</v>
      </c>
      <c r="AV156" s="13" t="s">
        <v>83</v>
      </c>
      <c r="AW156" s="13" t="s">
        <v>33</v>
      </c>
      <c r="AX156" s="13" t="s">
        <v>76</v>
      </c>
      <c r="AY156" s="255" t="s">
        <v>178</v>
      </c>
    </row>
    <row r="157" s="14" customFormat="1">
      <c r="A157" s="14"/>
      <c r="B157" s="256"/>
      <c r="C157" s="257"/>
      <c r="D157" s="241" t="s">
        <v>189</v>
      </c>
      <c r="E157" s="258" t="s">
        <v>1</v>
      </c>
      <c r="F157" s="259" t="s">
        <v>250</v>
      </c>
      <c r="G157" s="257"/>
      <c r="H157" s="260">
        <v>9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189</v>
      </c>
      <c r="AU157" s="266" t="s">
        <v>85</v>
      </c>
      <c r="AV157" s="14" t="s">
        <v>85</v>
      </c>
      <c r="AW157" s="14" t="s">
        <v>33</v>
      </c>
      <c r="AX157" s="14" t="s">
        <v>76</v>
      </c>
      <c r="AY157" s="266" t="s">
        <v>178</v>
      </c>
    </row>
    <row r="158" s="15" customFormat="1">
      <c r="A158" s="15"/>
      <c r="B158" s="267"/>
      <c r="C158" s="268"/>
      <c r="D158" s="241" t="s">
        <v>189</v>
      </c>
      <c r="E158" s="269" t="s">
        <v>1</v>
      </c>
      <c r="F158" s="270" t="s">
        <v>193</v>
      </c>
      <c r="G158" s="268"/>
      <c r="H158" s="271">
        <v>9</v>
      </c>
      <c r="I158" s="272"/>
      <c r="J158" s="268"/>
      <c r="K158" s="268"/>
      <c r="L158" s="273"/>
      <c r="M158" s="274"/>
      <c r="N158" s="275"/>
      <c r="O158" s="275"/>
      <c r="P158" s="275"/>
      <c r="Q158" s="275"/>
      <c r="R158" s="275"/>
      <c r="S158" s="275"/>
      <c r="T158" s="27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7" t="s">
        <v>189</v>
      </c>
      <c r="AU158" s="277" t="s">
        <v>85</v>
      </c>
      <c r="AV158" s="15" t="s">
        <v>185</v>
      </c>
      <c r="AW158" s="15" t="s">
        <v>33</v>
      </c>
      <c r="AX158" s="15" t="s">
        <v>83</v>
      </c>
      <c r="AY158" s="277" t="s">
        <v>178</v>
      </c>
    </row>
    <row r="159" s="2" customFormat="1">
      <c r="A159" s="39"/>
      <c r="B159" s="40"/>
      <c r="C159" s="228" t="s">
        <v>220</v>
      </c>
      <c r="D159" s="228" t="s">
        <v>180</v>
      </c>
      <c r="E159" s="229" t="s">
        <v>1310</v>
      </c>
      <c r="F159" s="230" t="s">
        <v>1311</v>
      </c>
      <c r="G159" s="231" t="s">
        <v>438</v>
      </c>
      <c r="H159" s="232">
        <v>9</v>
      </c>
      <c r="I159" s="233"/>
      <c r="J159" s="234">
        <f>ROUND(I159*H159,2)</f>
        <v>0</v>
      </c>
      <c r="K159" s="230" t="s">
        <v>184</v>
      </c>
      <c r="L159" s="45"/>
      <c r="M159" s="235" t="s">
        <v>1</v>
      </c>
      <c r="N159" s="236" t="s">
        <v>41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185</v>
      </c>
      <c r="AT159" s="239" t="s">
        <v>180</v>
      </c>
      <c r="AU159" s="239" t="s">
        <v>85</v>
      </c>
      <c r="AY159" s="18" t="s">
        <v>178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83</v>
      </c>
      <c r="BK159" s="240">
        <f>ROUND(I159*H159,2)</f>
        <v>0</v>
      </c>
      <c r="BL159" s="18" t="s">
        <v>185</v>
      </c>
      <c r="BM159" s="239" t="s">
        <v>1376</v>
      </c>
    </row>
    <row r="160" s="2" customFormat="1">
      <c r="A160" s="39"/>
      <c r="B160" s="40"/>
      <c r="C160" s="41"/>
      <c r="D160" s="241" t="s">
        <v>187</v>
      </c>
      <c r="E160" s="41"/>
      <c r="F160" s="242" t="s">
        <v>1313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187</v>
      </c>
      <c r="AU160" s="18" t="s">
        <v>85</v>
      </c>
    </row>
    <row r="161" s="13" customFormat="1">
      <c r="A161" s="13"/>
      <c r="B161" s="246"/>
      <c r="C161" s="247"/>
      <c r="D161" s="241" t="s">
        <v>189</v>
      </c>
      <c r="E161" s="248" t="s">
        <v>1</v>
      </c>
      <c r="F161" s="249" t="s">
        <v>1167</v>
      </c>
      <c r="G161" s="247"/>
      <c r="H161" s="248" t="s">
        <v>1</v>
      </c>
      <c r="I161" s="250"/>
      <c r="J161" s="247"/>
      <c r="K161" s="247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189</v>
      </c>
      <c r="AU161" s="255" t="s">
        <v>85</v>
      </c>
      <c r="AV161" s="13" t="s">
        <v>83</v>
      </c>
      <c r="AW161" s="13" t="s">
        <v>33</v>
      </c>
      <c r="AX161" s="13" t="s">
        <v>76</v>
      </c>
      <c r="AY161" s="255" t="s">
        <v>178</v>
      </c>
    </row>
    <row r="162" s="13" customFormat="1">
      <c r="A162" s="13"/>
      <c r="B162" s="246"/>
      <c r="C162" s="247"/>
      <c r="D162" s="241" t="s">
        <v>189</v>
      </c>
      <c r="E162" s="248" t="s">
        <v>1</v>
      </c>
      <c r="F162" s="249" t="s">
        <v>1314</v>
      </c>
      <c r="G162" s="247"/>
      <c r="H162" s="248" t="s">
        <v>1</v>
      </c>
      <c r="I162" s="250"/>
      <c r="J162" s="247"/>
      <c r="K162" s="247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189</v>
      </c>
      <c r="AU162" s="255" t="s">
        <v>85</v>
      </c>
      <c r="AV162" s="13" t="s">
        <v>83</v>
      </c>
      <c r="AW162" s="13" t="s">
        <v>33</v>
      </c>
      <c r="AX162" s="13" t="s">
        <v>76</v>
      </c>
      <c r="AY162" s="255" t="s">
        <v>178</v>
      </c>
    </row>
    <row r="163" s="14" customFormat="1">
      <c r="A163" s="14"/>
      <c r="B163" s="256"/>
      <c r="C163" s="257"/>
      <c r="D163" s="241" t="s">
        <v>189</v>
      </c>
      <c r="E163" s="258" t="s">
        <v>1</v>
      </c>
      <c r="F163" s="259" t="s">
        <v>250</v>
      </c>
      <c r="G163" s="257"/>
      <c r="H163" s="260">
        <v>9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189</v>
      </c>
      <c r="AU163" s="266" t="s">
        <v>85</v>
      </c>
      <c r="AV163" s="14" t="s">
        <v>85</v>
      </c>
      <c r="AW163" s="14" t="s">
        <v>33</v>
      </c>
      <c r="AX163" s="14" t="s">
        <v>76</v>
      </c>
      <c r="AY163" s="266" t="s">
        <v>178</v>
      </c>
    </row>
    <row r="164" s="15" customFormat="1">
      <c r="A164" s="15"/>
      <c r="B164" s="267"/>
      <c r="C164" s="268"/>
      <c r="D164" s="241" t="s">
        <v>189</v>
      </c>
      <c r="E164" s="269" t="s">
        <v>1</v>
      </c>
      <c r="F164" s="270" t="s">
        <v>193</v>
      </c>
      <c r="G164" s="268"/>
      <c r="H164" s="271">
        <v>9</v>
      </c>
      <c r="I164" s="272"/>
      <c r="J164" s="268"/>
      <c r="K164" s="268"/>
      <c r="L164" s="273"/>
      <c r="M164" s="274"/>
      <c r="N164" s="275"/>
      <c r="O164" s="275"/>
      <c r="P164" s="275"/>
      <c r="Q164" s="275"/>
      <c r="R164" s="275"/>
      <c r="S164" s="275"/>
      <c r="T164" s="27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7" t="s">
        <v>189</v>
      </c>
      <c r="AU164" s="277" t="s">
        <v>85</v>
      </c>
      <c r="AV164" s="15" t="s">
        <v>185</v>
      </c>
      <c r="AW164" s="15" t="s">
        <v>33</v>
      </c>
      <c r="AX164" s="15" t="s">
        <v>83</v>
      </c>
      <c r="AY164" s="277" t="s">
        <v>178</v>
      </c>
    </row>
    <row r="165" s="2" customFormat="1">
      <c r="A165" s="39"/>
      <c r="B165" s="40"/>
      <c r="C165" s="228" t="s">
        <v>229</v>
      </c>
      <c r="D165" s="228" t="s">
        <v>180</v>
      </c>
      <c r="E165" s="229" t="s">
        <v>1213</v>
      </c>
      <c r="F165" s="230" t="s">
        <v>1214</v>
      </c>
      <c r="G165" s="231" t="s">
        <v>268</v>
      </c>
      <c r="H165" s="232">
        <v>5.0869999999999997</v>
      </c>
      <c r="I165" s="233"/>
      <c r="J165" s="234">
        <f>ROUND(I165*H165,2)</f>
        <v>0</v>
      </c>
      <c r="K165" s="230" t="s">
        <v>184</v>
      </c>
      <c r="L165" s="45"/>
      <c r="M165" s="235" t="s">
        <v>1</v>
      </c>
      <c r="N165" s="236" t="s">
        <v>41</v>
      </c>
      <c r="O165" s="92"/>
      <c r="P165" s="237">
        <f>O165*H165</f>
        <v>0</v>
      </c>
      <c r="Q165" s="237">
        <v>0.00036000000000000002</v>
      </c>
      <c r="R165" s="237">
        <f>Q165*H165</f>
        <v>0.00183132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185</v>
      </c>
      <c r="AT165" s="239" t="s">
        <v>180</v>
      </c>
      <c r="AU165" s="239" t="s">
        <v>85</v>
      </c>
      <c r="AY165" s="18" t="s">
        <v>178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83</v>
      </c>
      <c r="BK165" s="240">
        <f>ROUND(I165*H165,2)</f>
        <v>0</v>
      </c>
      <c r="BL165" s="18" t="s">
        <v>185</v>
      </c>
      <c r="BM165" s="239" t="s">
        <v>1377</v>
      </c>
    </row>
    <row r="166" s="2" customFormat="1">
      <c r="A166" s="39"/>
      <c r="B166" s="40"/>
      <c r="C166" s="41"/>
      <c r="D166" s="241" t="s">
        <v>187</v>
      </c>
      <c r="E166" s="41"/>
      <c r="F166" s="242" t="s">
        <v>1216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187</v>
      </c>
      <c r="AU166" s="18" t="s">
        <v>85</v>
      </c>
    </row>
    <row r="167" s="13" customFormat="1">
      <c r="A167" s="13"/>
      <c r="B167" s="246"/>
      <c r="C167" s="247"/>
      <c r="D167" s="241" t="s">
        <v>189</v>
      </c>
      <c r="E167" s="248" t="s">
        <v>1</v>
      </c>
      <c r="F167" s="249" t="s">
        <v>1167</v>
      </c>
      <c r="G167" s="247"/>
      <c r="H167" s="248" t="s">
        <v>1</v>
      </c>
      <c r="I167" s="250"/>
      <c r="J167" s="247"/>
      <c r="K167" s="247"/>
      <c r="L167" s="251"/>
      <c r="M167" s="252"/>
      <c r="N167" s="253"/>
      <c r="O167" s="253"/>
      <c r="P167" s="253"/>
      <c r="Q167" s="253"/>
      <c r="R167" s="253"/>
      <c r="S167" s="253"/>
      <c r="T167" s="25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5" t="s">
        <v>189</v>
      </c>
      <c r="AU167" s="255" t="s">
        <v>85</v>
      </c>
      <c r="AV167" s="13" t="s">
        <v>83</v>
      </c>
      <c r="AW167" s="13" t="s">
        <v>33</v>
      </c>
      <c r="AX167" s="13" t="s">
        <v>76</v>
      </c>
      <c r="AY167" s="255" t="s">
        <v>178</v>
      </c>
    </row>
    <row r="168" s="13" customFormat="1">
      <c r="A168" s="13"/>
      <c r="B168" s="246"/>
      <c r="C168" s="247"/>
      <c r="D168" s="241" t="s">
        <v>189</v>
      </c>
      <c r="E168" s="248" t="s">
        <v>1</v>
      </c>
      <c r="F168" s="249" t="s">
        <v>1217</v>
      </c>
      <c r="G168" s="247"/>
      <c r="H168" s="248" t="s">
        <v>1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5" t="s">
        <v>189</v>
      </c>
      <c r="AU168" s="255" t="s">
        <v>85</v>
      </c>
      <c r="AV168" s="13" t="s">
        <v>83</v>
      </c>
      <c r="AW168" s="13" t="s">
        <v>33</v>
      </c>
      <c r="AX168" s="13" t="s">
        <v>76</v>
      </c>
      <c r="AY168" s="255" t="s">
        <v>178</v>
      </c>
    </row>
    <row r="169" s="13" customFormat="1">
      <c r="A169" s="13"/>
      <c r="B169" s="246"/>
      <c r="C169" s="247"/>
      <c r="D169" s="241" t="s">
        <v>189</v>
      </c>
      <c r="E169" s="248" t="s">
        <v>1</v>
      </c>
      <c r="F169" s="249" t="s">
        <v>1316</v>
      </c>
      <c r="G169" s="247"/>
      <c r="H169" s="248" t="s">
        <v>1</v>
      </c>
      <c r="I169" s="250"/>
      <c r="J169" s="247"/>
      <c r="K169" s="247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189</v>
      </c>
      <c r="AU169" s="255" t="s">
        <v>85</v>
      </c>
      <c r="AV169" s="13" t="s">
        <v>83</v>
      </c>
      <c r="AW169" s="13" t="s">
        <v>33</v>
      </c>
      <c r="AX169" s="13" t="s">
        <v>76</v>
      </c>
      <c r="AY169" s="255" t="s">
        <v>178</v>
      </c>
    </row>
    <row r="170" s="14" customFormat="1">
      <c r="A170" s="14"/>
      <c r="B170" s="256"/>
      <c r="C170" s="257"/>
      <c r="D170" s="241" t="s">
        <v>189</v>
      </c>
      <c r="E170" s="258" t="s">
        <v>1</v>
      </c>
      <c r="F170" s="259" t="s">
        <v>1378</v>
      </c>
      <c r="G170" s="257"/>
      <c r="H170" s="260">
        <v>5.0869999999999997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189</v>
      </c>
      <c r="AU170" s="266" t="s">
        <v>85</v>
      </c>
      <c r="AV170" s="14" t="s">
        <v>85</v>
      </c>
      <c r="AW170" s="14" t="s">
        <v>33</v>
      </c>
      <c r="AX170" s="14" t="s">
        <v>76</v>
      </c>
      <c r="AY170" s="266" t="s">
        <v>178</v>
      </c>
    </row>
    <row r="171" s="15" customFormat="1">
      <c r="A171" s="15"/>
      <c r="B171" s="267"/>
      <c r="C171" s="268"/>
      <c r="D171" s="241" t="s">
        <v>189</v>
      </c>
      <c r="E171" s="269" t="s">
        <v>1</v>
      </c>
      <c r="F171" s="270" t="s">
        <v>193</v>
      </c>
      <c r="G171" s="268"/>
      <c r="H171" s="271">
        <v>5.0869999999999997</v>
      </c>
      <c r="I171" s="272"/>
      <c r="J171" s="268"/>
      <c r="K171" s="268"/>
      <c r="L171" s="273"/>
      <c r="M171" s="274"/>
      <c r="N171" s="275"/>
      <c r="O171" s="275"/>
      <c r="P171" s="275"/>
      <c r="Q171" s="275"/>
      <c r="R171" s="275"/>
      <c r="S171" s="275"/>
      <c r="T171" s="27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7" t="s">
        <v>189</v>
      </c>
      <c r="AU171" s="277" t="s">
        <v>85</v>
      </c>
      <c r="AV171" s="15" t="s">
        <v>185</v>
      </c>
      <c r="AW171" s="15" t="s">
        <v>33</v>
      </c>
      <c r="AX171" s="15" t="s">
        <v>83</v>
      </c>
      <c r="AY171" s="277" t="s">
        <v>178</v>
      </c>
    </row>
    <row r="172" s="2" customFormat="1">
      <c r="A172" s="39"/>
      <c r="B172" s="40"/>
      <c r="C172" s="228" t="s">
        <v>236</v>
      </c>
      <c r="D172" s="228" t="s">
        <v>180</v>
      </c>
      <c r="E172" s="229" t="s">
        <v>1318</v>
      </c>
      <c r="F172" s="230" t="s">
        <v>1319</v>
      </c>
      <c r="G172" s="231" t="s">
        <v>438</v>
      </c>
      <c r="H172" s="232">
        <v>174</v>
      </c>
      <c r="I172" s="233"/>
      <c r="J172" s="234">
        <f>ROUND(I172*H172,2)</f>
        <v>0</v>
      </c>
      <c r="K172" s="230" t="s">
        <v>184</v>
      </c>
      <c r="L172" s="45"/>
      <c r="M172" s="235" t="s">
        <v>1</v>
      </c>
      <c r="N172" s="236" t="s">
        <v>41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185</v>
      </c>
      <c r="AT172" s="239" t="s">
        <v>180</v>
      </c>
      <c r="AU172" s="239" t="s">
        <v>85</v>
      </c>
      <c r="AY172" s="18" t="s">
        <v>178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83</v>
      </c>
      <c r="BK172" s="240">
        <f>ROUND(I172*H172,2)</f>
        <v>0</v>
      </c>
      <c r="BL172" s="18" t="s">
        <v>185</v>
      </c>
      <c r="BM172" s="239" t="s">
        <v>1379</v>
      </c>
    </row>
    <row r="173" s="2" customFormat="1">
      <c r="A173" s="39"/>
      <c r="B173" s="40"/>
      <c r="C173" s="41"/>
      <c r="D173" s="241" t="s">
        <v>187</v>
      </c>
      <c r="E173" s="41"/>
      <c r="F173" s="242" t="s">
        <v>1321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187</v>
      </c>
      <c r="AU173" s="18" t="s">
        <v>85</v>
      </c>
    </row>
    <row r="174" s="13" customFormat="1">
      <c r="A174" s="13"/>
      <c r="B174" s="246"/>
      <c r="C174" s="247"/>
      <c r="D174" s="241" t="s">
        <v>189</v>
      </c>
      <c r="E174" s="248" t="s">
        <v>1</v>
      </c>
      <c r="F174" s="249" t="s">
        <v>1167</v>
      </c>
      <c r="G174" s="247"/>
      <c r="H174" s="248" t="s">
        <v>1</v>
      </c>
      <c r="I174" s="250"/>
      <c r="J174" s="247"/>
      <c r="K174" s="247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189</v>
      </c>
      <c r="AU174" s="255" t="s">
        <v>85</v>
      </c>
      <c r="AV174" s="13" t="s">
        <v>83</v>
      </c>
      <c r="AW174" s="13" t="s">
        <v>33</v>
      </c>
      <c r="AX174" s="13" t="s">
        <v>76</v>
      </c>
      <c r="AY174" s="255" t="s">
        <v>178</v>
      </c>
    </row>
    <row r="175" s="13" customFormat="1">
      <c r="A175" s="13"/>
      <c r="B175" s="246"/>
      <c r="C175" s="247"/>
      <c r="D175" s="241" t="s">
        <v>189</v>
      </c>
      <c r="E175" s="248" t="s">
        <v>1</v>
      </c>
      <c r="F175" s="249" t="s">
        <v>1299</v>
      </c>
      <c r="G175" s="247"/>
      <c r="H175" s="248" t="s">
        <v>1</v>
      </c>
      <c r="I175" s="250"/>
      <c r="J175" s="247"/>
      <c r="K175" s="247"/>
      <c r="L175" s="251"/>
      <c r="M175" s="252"/>
      <c r="N175" s="253"/>
      <c r="O175" s="253"/>
      <c r="P175" s="253"/>
      <c r="Q175" s="253"/>
      <c r="R175" s="253"/>
      <c r="S175" s="253"/>
      <c r="T175" s="25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5" t="s">
        <v>189</v>
      </c>
      <c r="AU175" s="255" t="s">
        <v>85</v>
      </c>
      <c r="AV175" s="13" t="s">
        <v>83</v>
      </c>
      <c r="AW175" s="13" t="s">
        <v>33</v>
      </c>
      <c r="AX175" s="13" t="s">
        <v>76</v>
      </c>
      <c r="AY175" s="255" t="s">
        <v>178</v>
      </c>
    </row>
    <row r="176" s="14" customFormat="1">
      <c r="A176" s="14"/>
      <c r="B176" s="256"/>
      <c r="C176" s="257"/>
      <c r="D176" s="241" t="s">
        <v>189</v>
      </c>
      <c r="E176" s="258" t="s">
        <v>1</v>
      </c>
      <c r="F176" s="259" t="s">
        <v>1380</v>
      </c>
      <c r="G176" s="257"/>
      <c r="H176" s="260">
        <v>174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6" t="s">
        <v>189</v>
      </c>
      <c r="AU176" s="266" t="s">
        <v>85</v>
      </c>
      <c r="AV176" s="14" t="s">
        <v>85</v>
      </c>
      <c r="AW176" s="14" t="s">
        <v>33</v>
      </c>
      <c r="AX176" s="14" t="s">
        <v>76</v>
      </c>
      <c r="AY176" s="266" t="s">
        <v>178</v>
      </c>
    </row>
    <row r="177" s="15" customFormat="1">
      <c r="A177" s="15"/>
      <c r="B177" s="267"/>
      <c r="C177" s="268"/>
      <c r="D177" s="241" t="s">
        <v>189</v>
      </c>
      <c r="E177" s="269" t="s">
        <v>1</v>
      </c>
      <c r="F177" s="270" t="s">
        <v>193</v>
      </c>
      <c r="G177" s="268"/>
      <c r="H177" s="271">
        <v>174</v>
      </c>
      <c r="I177" s="272"/>
      <c r="J177" s="268"/>
      <c r="K177" s="268"/>
      <c r="L177" s="273"/>
      <c r="M177" s="274"/>
      <c r="N177" s="275"/>
      <c r="O177" s="275"/>
      <c r="P177" s="275"/>
      <c r="Q177" s="275"/>
      <c r="R177" s="275"/>
      <c r="S177" s="275"/>
      <c r="T177" s="27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7" t="s">
        <v>189</v>
      </c>
      <c r="AU177" s="277" t="s">
        <v>85</v>
      </c>
      <c r="AV177" s="15" t="s">
        <v>185</v>
      </c>
      <c r="AW177" s="15" t="s">
        <v>33</v>
      </c>
      <c r="AX177" s="15" t="s">
        <v>83</v>
      </c>
      <c r="AY177" s="277" t="s">
        <v>178</v>
      </c>
    </row>
    <row r="178" s="2" customFormat="1" ht="19.8" customHeight="1">
      <c r="A178" s="39"/>
      <c r="B178" s="40"/>
      <c r="C178" s="228" t="s">
        <v>244</v>
      </c>
      <c r="D178" s="228" t="s">
        <v>180</v>
      </c>
      <c r="E178" s="229" t="s">
        <v>1324</v>
      </c>
      <c r="F178" s="230" t="s">
        <v>1325</v>
      </c>
      <c r="G178" s="231" t="s">
        <v>438</v>
      </c>
      <c r="H178" s="232">
        <v>26.399999999999999</v>
      </c>
      <c r="I178" s="233"/>
      <c r="J178" s="234">
        <f>ROUND(I178*H178,2)</f>
        <v>0</v>
      </c>
      <c r="K178" s="230" t="s">
        <v>184</v>
      </c>
      <c r="L178" s="45"/>
      <c r="M178" s="235" t="s">
        <v>1</v>
      </c>
      <c r="N178" s="236" t="s">
        <v>41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185</v>
      </c>
      <c r="AT178" s="239" t="s">
        <v>180</v>
      </c>
      <c r="AU178" s="239" t="s">
        <v>85</v>
      </c>
      <c r="AY178" s="18" t="s">
        <v>178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83</v>
      </c>
      <c r="BK178" s="240">
        <f>ROUND(I178*H178,2)</f>
        <v>0</v>
      </c>
      <c r="BL178" s="18" t="s">
        <v>185</v>
      </c>
      <c r="BM178" s="239" t="s">
        <v>1381</v>
      </c>
    </row>
    <row r="179" s="2" customFormat="1">
      <c r="A179" s="39"/>
      <c r="B179" s="40"/>
      <c r="C179" s="41"/>
      <c r="D179" s="241" t="s">
        <v>187</v>
      </c>
      <c r="E179" s="41"/>
      <c r="F179" s="242" t="s">
        <v>1327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187</v>
      </c>
      <c r="AU179" s="18" t="s">
        <v>85</v>
      </c>
    </row>
    <row r="180" s="13" customFormat="1">
      <c r="A180" s="13"/>
      <c r="B180" s="246"/>
      <c r="C180" s="247"/>
      <c r="D180" s="241" t="s">
        <v>189</v>
      </c>
      <c r="E180" s="248" t="s">
        <v>1</v>
      </c>
      <c r="F180" s="249" t="s">
        <v>1167</v>
      </c>
      <c r="G180" s="247"/>
      <c r="H180" s="248" t="s">
        <v>1</v>
      </c>
      <c r="I180" s="250"/>
      <c r="J180" s="247"/>
      <c r="K180" s="247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189</v>
      </c>
      <c r="AU180" s="255" t="s">
        <v>85</v>
      </c>
      <c r="AV180" s="13" t="s">
        <v>83</v>
      </c>
      <c r="AW180" s="13" t="s">
        <v>33</v>
      </c>
      <c r="AX180" s="13" t="s">
        <v>76</v>
      </c>
      <c r="AY180" s="255" t="s">
        <v>178</v>
      </c>
    </row>
    <row r="181" s="13" customFormat="1">
      <c r="A181" s="13"/>
      <c r="B181" s="246"/>
      <c r="C181" s="247"/>
      <c r="D181" s="241" t="s">
        <v>189</v>
      </c>
      <c r="E181" s="248" t="s">
        <v>1</v>
      </c>
      <c r="F181" s="249" t="s">
        <v>1328</v>
      </c>
      <c r="G181" s="247"/>
      <c r="H181" s="248" t="s">
        <v>1</v>
      </c>
      <c r="I181" s="250"/>
      <c r="J181" s="247"/>
      <c r="K181" s="247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189</v>
      </c>
      <c r="AU181" s="255" t="s">
        <v>85</v>
      </c>
      <c r="AV181" s="13" t="s">
        <v>83</v>
      </c>
      <c r="AW181" s="13" t="s">
        <v>33</v>
      </c>
      <c r="AX181" s="13" t="s">
        <v>76</v>
      </c>
      <c r="AY181" s="255" t="s">
        <v>178</v>
      </c>
    </row>
    <row r="182" s="14" customFormat="1">
      <c r="A182" s="14"/>
      <c r="B182" s="256"/>
      <c r="C182" s="257"/>
      <c r="D182" s="241" t="s">
        <v>189</v>
      </c>
      <c r="E182" s="258" t="s">
        <v>1</v>
      </c>
      <c r="F182" s="259" t="s">
        <v>1382</v>
      </c>
      <c r="G182" s="257"/>
      <c r="H182" s="260">
        <v>17.399999999999999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6" t="s">
        <v>189</v>
      </c>
      <c r="AU182" s="266" t="s">
        <v>85</v>
      </c>
      <c r="AV182" s="14" t="s">
        <v>85</v>
      </c>
      <c r="AW182" s="14" t="s">
        <v>33</v>
      </c>
      <c r="AX182" s="14" t="s">
        <v>76</v>
      </c>
      <c r="AY182" s="266" t="s">
        <v>178</v>
      </c>
    </row>
    <row r="183" s="13" customFormat="1">
      <c r="A183" s="13"/>
      <c r="B183" s="246"/>
      <c r="C183" s="247"/>
      <c r="D183" s="241" t="s">
        <v>189</v>
      </c>
      <c r="E183" s="248" t="s">
        <v>1</v>
      </c>
      <c r="F183" s="249" t="s">
        <v>1330</v>
      </c>
      <c r="G183" s="247"/>
      <c r="H183" s="248" t="s">
        <v>1</v>
      </c>
      <c r="I183" s="250"/>
      <c r="J183" s="247"/>
      <c r="K183" s="247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189</v>
      </c>
      <c r="AU183" s="255" t="s">
        <v>85</v>
      </c>
      <c r="AV183" s="13" t="s">
        <v>83</v>
      </c>
      <c r="AW183" s="13" t="s">
        <v>33</v>
      </c>
      <c r="AX183" s="13" t="s">
        <v>76</v>
      </c>
      <c r="AY183" s="255" t="s">
        <v>178</v>
      </c>
    </row>
    <row r="184" s="14" customFormat="1">
      <c r="A184" s="14"/>
      <c r="B184" s="256"/>
      <c r="C184" s="257"/>
      <c r="D184" s="241" t="s">
        <v>189</v>
      </c>
      <c r="E184" s="258" t="s">
        <v>1</v>
      </c>
      <c r="F184" s="259" t="s">
        <v>250</v>
      </c>
      <c r="G184" s="257"/>
      <c r="H184" s="260">
        <v>9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189</v>
      </c>
      <c r="AU184" s="266" t="s">
        <v>85</v>
      </c>
      <c r="AV184" s="14" t="s">
        <v>85</v>
      </c>
      <c r="AW184" s="14" t="s">
        <v>33</v>
      </c>
      <c r="AX184" s="14" t="s">
        <v>76</v>
      </c>
      <c r="AY184" s="266" t="s">
        <v>178</v>
      </c>
    </row>
    <row r="185" s="15" customFormat="1">
      <c r="A185" s="15"/>
      <c r="B185" s="267"/>
      <c r="C185" s="268"/>
      <c r="D185" s="241" t="s">
        <v>189</v>
      </c>
      <c r="E185" s="269" t="s">
        <v>1</v>
      </c>
      <c r="F185" s="270" t="s">
        <v>193</v>
      </c>
      <c r="G185" s="268"/>
      <c r="H185" s="271">
        <v>26.399999999999999</v>
      </c>
      <c r="I185" s="272"/>
      <c r="J185" s="268"/>
      <c r="K185" s="268"/>
      <c r="L185" s="273"/>
      <c r="M185" s="274"/>
      <c r="N185" s="275"/>
      <c r="O185" s="275"/>
      <c r="P185" s="275"/>
      <c r="Q185" s="275"/>
      <c r="R185" s="275"/>
      <c r="S185" s="275"/>
      <c r="T185" s="27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7" t="s">
        <v>189</v>
      </c>
      <c r="AU185" s="277" t="s">
        <v>85</v>
      </c>
      <c r="AV185" s="15" t="s">
        <v>185</v>
      </c>
      <c r="AW185" s="15" t="s">
        <v>33</v>
      </c>
      <c r="AX185" s="15" t="s">
        <v>83</v>
      </c>
      <c r="AY185" s="277" t="s">
        <v>178</v>
      </c>
    </row>
    <row r="186" s="2" customFormat="1" ht="19.8" customHeight="1">
      <c r="A186" s="39"/>
      <c r="B186" s="40"/>
      <c r="C186" s="228" t="s">
        <v>250</v>
      </c>
      <c r="D186" s="228" t="s">
        <v>180</v>
      </c>
      <c r="E186" s="229" t="s">
        <v>1383</v>
      </c>
      <c r="F186" s="230" t="s">
        <v>1384</v>
      </c>
      <c r="G186" s="231" t="s">
        <v>438</v>
      </c>
      <c r="H186" s="232">
        <v>174</v>
      </c>
      <c r="I186" s="233"/>
      <c r="J186" s="234">
        <f>ROUND(I186*H186,2)</f>
        <v>0</v>
      </c>
      <c r="K186" s="230" t="s">
        <v>184</v>
      </c>
      <c r="L186" s="45"/>
      <c r="M186" s="235" t="s">
        <v>1</v>
      </c>
      <c r="N186" s="236" t="s">
        <v>41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185</v>
      </c>
      <c r="AT186" s="239" t="s">
        <v>180</v>
      </c>
      <c r="AU186" s="239" t="s">
        <v>85</v>
      </c>
      <c r="AY186" s="18" t="s">
        <v>178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83</v>
      </c>
      <c r="BK186" s="240">
        <f>ROUND(I186*H186,2)</f>
        <v>0</v>
      </c>
      <c r="BL186" s="18" t="s">
        <v>185</v>
      </c>
      <c r="BM186" s="239" t="s">
        <v>1385</v>
      </c>
    </row>
    <row r="187" s="2" customFormat="1">
      <c r="A187" s="39"/>
      <c r="B187" s="40"/>
      <c r="C187" s="41"/>
      <c r="D187" s="241" t="s">
        <v>187</v>
      </c>
      <c r="E187" s="41"/>
      <c r="F187" s="242" t="s">
        <v>1386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187</v>
      </c>
      <c r="AU187" s="18" t="s">
        <v>85</v>
      </c>
    </row>
    <row r="188" s="13" customFormat="1">
      <c r="A188" s="13"/>
      <c r="B188" s="246"/>
      <c r="C188" s="247"/>
      <c r="D188" s="241" t="s">
        <v>189</v>
      </c>
      <c r="E188" s="248" t="s">
        <v>1</v>
      </c>
      <c r="F188" s="249" t="s">
        <v>1167</v>
      </c>
      <c r="G188" s="247"/>
      <c r="H188" s="248" t="s">
        <v>1</v>
      </c>
      <c r="I188" s="250"/>
      <c r="J188" s="247"/>
      <c r="K188" s="247"/>
      <c r="L188" s="251"/>
      <c r="M188" s="252"/>
      <c r="N188" s="253"/>
      <c r="O188" s="253"/>
      <c r="P188" s="253"/>
      <c r="Q188" s="253"/>
      <c r="R188" s="253"/>
      <c r="S188" s="253"/>
      <c r="T188" s="25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5" t="s">
        <v>189</v>
      </c>
      <c r="AU188" s="255" t="s">
        <v>85</v>
      </c>
      <c r="AV188" s="13" t="s">
        <v>83</v>
      </c>
      <c r="AW188" s="13" t="s">
        <v>33</v>
      </c>
      <c r="AX188" s="13" t="s">
        <v>76</v>
      </c>
      <c r="AY188" s="255" t="s">
        <v>178</v>
      </c>
    </row>
    <row r="189" s="13" customFormat="1">
      <c r="A189" s="13"/>
      <c r="B189" s="246"/>
      <c r="C189" s="247"/>
      <c r="D189" s="241" t="s">
        <v>189</v>
      </c>
      <c r="E189" s="248" t="s">
        <v>1</v>
      </c>
      <c r="F189" s="249" t="s">
        <v>1387</v>
      </c>
      <c r="G189" s="247"/>
      <c r="H189" s="248" t="s">
        <v>1</v>
      </c>
      <c r="I189" s="250"/>
      <c r="J189" s="247"/>
      <c r="K189" s="247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189</v>
      </c>
      <c r="AU189" s="255" t="s">
        <v>85</v>
      </c>
      <c r="AV189" s="13" t="s">
        <v>83</v>
      </c>
      <c r="AW189" s="13" t="s">
        <v>33</v>
      </c>
      <c r="AX189" s="13" t="s">
        <v>76</v>
      </c>
      <c r="AY189" s="255" t="s">
        <v>178</v>
      </c>
    </row>
    <row r="190" s="14" customFormat="1">
      <c r="A190" s="14"/>
      <c r="B190" s="256"/>
      <c r="C190" s="257"/>
      <c r="D190" s="241" t="s">
        <v>189</v>
      </c>
      <c r="E190" s="258" t="s">
        <v>1</v>
      </c>
      <c r="F190" s="259" t="s">
        <v>1193</v>
      </c>
      <c r="G190" s="257"/>
      <c r="H190" s="260">
        <v>174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6" t="s">
        <v>189</v>
      </c>
      <c r="AU190" s="266" t="s">
        <v>85</v>
      </c>
      <c r="AV190" s="14" t="s">
        <v>85</v>
      </c>
      <c r="AW190" s="14" t="s">
        <v>33</v>
      </c>
      <c r="AX190" s="14" t="s">
        <v>76</v>
      </c>
      <c r="AY190" s="266" t="s">
        <v>178</v>
      </c>
    </row>
    <row r="191" s="15" customFormat="1">
      <c r="A191" s="15"/>
      <c r="B191" s="267"/>
      <c r="C191" s="268"/>
      <c r="D191" s="241" t="s">
        <v>189</v>
      </c>
      <c r="E191" s="269" t="s">
        <v>1</v>
      </c>
      <c r="F191" s="270" t="s">
        <v>193</v>
      </c>
      <c r="G191" s="268"/>
      <c r="H191" s="271">
        <v>174</v>
      </c>
      <c r="I191" s="272"/>
      <c r="J191" s="268"/>
      <c r="K191" s="268"/>
      <c r="L191" s="273"/>
      <c r="M191" s="274"/>
      <c r="N191" s="275"/>
      <c r="O191" s="275"/>
      <c r="P191" s="275"/>
      <c r="Q191" s="275"/>
      <c r="R191" s="275"/>
      <c r="S191" s="275"/>
      <c r="T191" s="27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7" t="s">
        <v>189</v>
      </c>
      <c r="AU191" s="277" t="s">
        <v>85</v>
      </c>
      <c r="AV191" s="15" t="s">
        <v>185</v>
      </c>
      <c r="AW191" s="15" t="s">
        <v>33</v>
      </c>
      <c r="AX191" s="15" t="s">
        <v>83</v>
      </c>
      <c r="AY191" s="277" t="s">
        <v>178</v>
      </c>
    </row>
    <row r="192" s="2" customFormat="1" ht="30" customHeight="1">
      <c r="A192" s="39"/>
      <c r="B192" s="40"/>
      <c r="C192" s="228" t="s">
        <v>258</v>
      </c>
      <c r="D192" s="228" t="s">
        <v>180</v>
      </c>
      <c r="E192" s="229" t="s">
        <v>1224</v>
      </c>
      <c r="F192" s="230" t="s">
        <v>1225</v>
      </c>
      <c r="G192" s="231" t="s">
        <v>438</v>
      </c>
      <c r="H192" s="232">
        <v>26.399999999999999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41</v>
      </c>
      <c r="O192" s="92"/>
      <c r="P192" s="237">
        <f>O192*H192</f>
        <v>0</v>
      </c>
      <c r="Q192" s="237">
        <v>0.0020799999999999998</v>
      </c>
      <c r="R192" s="237">
        <f>Q192*H192</f>
        <v>0.054911999999999996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185</v>
      </c>
      <c r="AT192" s="239" t="s">
        <v>180</v>
      </c>
      <c r="AU192" s="239" t="s">
        <v>85</v>
      </c>
      <c r="AY192" s="18" t="s">
        <v>178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83</v>
      </c>
      <c r="BK192" s="240">
        <f>ROUND(I192*H192,2)</f>
        <v>0</v>
      </c>
      <c r="BL192" s="18" t="s">
        <v>185</v>
      </c>
      <c r="BM192" s="239" t="s">
        <v>1388</v>
      </c>
    </row>
    <row r="193" s="2" customFormat="1">
      <c r="A193" s="39"/>
      <c r="B193" s="40"/>
      <c r="C193" s="41"/>
      <c r="D193" s="241" t="s">
        <v>187</v>
      </c>
      <c r="E193" s="41"/>
      <c r="F193" s="242" t="s">
        <v>1227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187</v>
      </c>
      <c r="AU193" s="18" t="s">
        <v>85</v>
      </c>
    </row>
    <row r="194" s="13" customFormat="1">
      <c r="A194" s="13"/>
      <c r="B194" s="246"/>
      <c r="C194" s="247"/>
      <c r="D194" s="241" t="s">
        <v>189</v>
      </c>
      <c r="E194" s="248" t="s">
        <v>1</v>
      </c>
      <c r="F194" s="249" t="s">
        <v>1167</v>
      </c>
      <c r="G194" s="247"/>
      <c r="H194" s="248" t="s">
        <v>1</v>
      </c>
      <c r="I194" s="250"/>
      <c r="J194" s="247"/>
      <c r="K194" s="247"/>
      <c r="L194" s="251"/>
      <c r="M194" s="252"/>
      <c r="N194" s="253"/>
      <c r="O194" s="253"/>
      <c r="P194" s="253"/>
      <c r="Q194" s="253"/>
      <c r="R194" s="253"/>
      <c r="S194" s="253"/>
      <c r="T194" s="25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5" t="s">
        <v>189</v>
      </c>
      <c r="AU194" s="255" t="s">
        <v>85</v>
      </c>
      <c r="AV194" s="13" t="s">
        <v>83</v>
      </c>
      <c r="AW194" s="13" t="s">
        <v>33</v>
      </c>
      <c r="AX194" s="13" t="s">
        <v>76</v>
      </c>
      <c r="AY194" s="255" t="s">
        <v>178</v>
      </c>
    </row>
    <row r="195" s="13" customFormat="1">
      <c r="A195" s="13"/>
      <c r="B195" s="246"/>
      <c r="C195" s="247"/>
      <c r="D195" s="241" t="s">
        <v>189</v>
      </c>
      <c r="E195" s="248" t="s">
        <v>1</v>
      </c>
      <c r="F195" s="249" t="s">
        <v>1332</v>
      </c>
      <c r="G195" s="247"/>
      <c r="H195" s="248" t="s">
        <v>1</v>
      </c>
      <c r="I195" s="250"/>
      <c r="J195" s="247"/>
      <c r="K195" s="247"/>
      <c r="L195" s="251"/>
      <c r="M195" s="252"/>
      <c r="N195" s="253"/>
      <c r="O195" s="253"/>
      <c r="P195" s="253"/>
      <c r="Q195" s="253"/>
      <c r="R195" s="253"/>
      <c r="S195" s="253"/>
      <c r="T195" s="25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5" t="s">
        <v>189</v>
      </c>
      <c r="AU195" s="255" t="s">
        <v>85</v>
      </c>
      <c r="AV195" s="13" t="s">
        <v>83</v>
      </c>
      <c r="AW195" s="13" t="s">
        <v>33</v>
      </c>
      <c r="AX195" s="13" t="s">
        <v>76</v>
      </c>
      <c r="AY195" s="255" t="s">
        <v>178</v>
      </c>
    </row>
    <row r="196" s="14" customFormat="1">
      <c r="A196" s="14"/>
      <c r="B196" s="256"/>
      <c r="C196" s="257"/>
      <c r="D196" s="241" t="s">
        <v>189</v>
      </c>
      <c r="E196" s="258" t="s">
        <v>1</v>
      </c>
      <c r="F196" s="259" t="s">
        <v>1382</v>
      </c>
      <c r="G196" s="257"/>
      <c r="H196" s="260">
        <v>17.399999999999999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6" t="s">
        <v>189</v>
      </c>
      <c r="AU196" s="266" t="s">
        <v>85</v>
      </c>
      <c r="AV196" s="14" t="s">
        <v>85</v>
      </c>
      <c r="AW196" s="14" t="s">
        <v>33</v>
      </c>
      <c r="AX196" s="14" t="s">
        <v>76</v>
      </c>
      <c r="AY196" s="266" t="s">
        <v>178</v>
      </c>
    </row>
    <row r="197" s="13" customFormat="1">
      <c r="A197" s="13"/>
      <c r="B197" s="246"/>
      <c r="C197" s="247"/>
      <c r="D197" s="241" t="s">
        <v>189</v>
      </c>
      <c r="E197" s="248" t="s">
        <v>1</v>
      </c>
      <c r="F197" s="249" t="s">
        <v>1333</v>
      </c>
      <c r="G197" s="247"/>
      <c r="H197" s="248" t="s">
        <v>1</v>
      </c>
      <c r="I197" s="250"/>
      <c r="J197" s="247"/>
      <c r="K197" s="247"/>
      <c r="L197" s="251"/>
      <c r="M197" s="252"/>
      <c r="N197" s="253"/>
      <c r="O197" s="253"/>
      <c r="P197" s="253"/>
      <c r="Q197" s="253"/>
      <c r="R197" s="253"/>
      <c r="S197" s="253"/>
      <c r="T197" s="25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5" t="s">
        <v>189</v>
      </c>
      <c r="AU197" s="255" t="s">
        <v>85</v>
      </c>
      <c r="AV197" s="13" t="s">
        <v>83</v>
      </c>
      <c r="AW197" s="13" t="s">
        <v>33</v>
      </c>
      <c r="AX197" s="13" t="s">
        <v>76</v>
      </c>
      <c r="AY197" s="255" t="s">
        <v>178</v>
      </c>
    </row>
    <row r="198" s="14" customFormat="1">
      <c r="A198" s="14"/>
      <c r="B198" s="256"/>
      <c r="C198" s="257"/>
      <c r="D198" s="241" t="s">
        <v>189</v>
      </c>
      <c r="E198" s="258" t="s">
        <v>1</v>
      </c>
      <c r="F198" s="259" t="s">
        <v>250</v>
      </c>
      <c r="G198" s="257"/>
      <c r="H198" s="260">
        <v>9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189</v>
      </c>
      <c r="AU198" s="266" t="s">
        <v>85</v>
      </c>
      <c r="AV198" s="14" t="s">
        <v>85</v>
      </c>
      <c r="AW198" s="14" t="s">
        <v>33</v>
      </c>
      <c r="AX198" s="14" t="s">
        <v>76</v>
      </c>
      <c r="AY198" s="266" t="s">
        <v>178</v>
      </c>
    </row>
    <row r="199" s="15" customFormat="1">
      <c r="A199" s="15"/>
      <c r="B199" s="267"/>
      <c r="C199" s="268"/>
      <c r="D199" s="241" t="s">
        <v>189</v>
      </c>
      <c r="E199" s="269" t="s">
        <v>1</v>
      </c>
      <c r="F199" s="270" t="s">
        <v>193</v>
      </c>
      <c r="G199" s="268"/>
      <c r="H199" s="271">
        <v>26.399999999999999</v>
      </c>
      <c r="I199" s="272"/>
      <c r="J199" s="268"/>
      <c r="K199" s="268"/>
      <c r="L199" s="273"/>
      <c r="M199" s="274"/>
      <c r="N199" s="275"/>
      <c r="O199" s="275"/>
      <c r="P199" s="275"/>
      <c r="Q199" s="275"/>
      <c r="R199" s="275"/>
      <c r="S199" s="275"/>
      <c r="T199" s="276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7" t="s">
        <v>189</v>
      </c>
      <c r="AU199" s="277" t="s">
        <v>85</v>
      </c>
      <c r="AV199" s="15" t="s">
        <v>185</v>
      </c>
      <c r="AW199" s="15" t="s">
        <v>33</v>
      </c>
      <c r="AX199" s="15" t="s">
        <v>83</v>
      </c>
      <c r="AY199" s="277" t="s">
        <v>178</v>
      </c>
    </row>
    <row r="200" s="2" customFormat="1">
      <c r="A200" s="39"/>
      <c r="B200" s="40"/>
      <c r="C200" s="228" t="s">
        <v>265</v>
      </c>
      <c r="D200" s="228" t="s">
        <v>180</v>
      </c>
      <c r="E200" s="229" t="s">
        <v>1334</v>
      </c>
      <c r="F200" s="230" t="s">
        <v>1335</v>
      </c>
      <c r="G200" s="231" t="s">
        <v>1336</v>
      </c>
      <c r="H200" s="232">
        <v>0.17399999999999999</v>
      </c>
      <c r="I200" s="233"/>
      <c r="J200" s="234">
        <f>ROUND(I200*H200,2)</f>
        <v>0</v>
      </c>
      <c r="K200" s="230" t="s">
        <v>184</v>
      </c>
      <c r="L200" s="45"/>
      <c r="M200" s="235" t="s">
        <v>1</v>
      </c>
      <c r="N200" s="236" t="s">
        <v>41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185</v>
      </c>
      <c r="AT200" s="239" t="s">
        <v>180</v>
      </c>
      <c r="AU200" s="239" t="s">
        <v>85</v>
      </c>
      <c r="AY200" s="18" t="s">
        <v>178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83</v>
      </c>
      <c r="BK200" s="240">
        <f>ROUND(I200*H200,2)</f>
        <v>0</v>
      </c>
      <c r="BL200" s="18" t="s">
        <v>185</v>
      </c>
      <c r="BM200" s="239" t="s">
        <v>1389</v>
      </c>
    </row>
    <row r="201" s="2" customFormat="1">
      <c r="A201" s="39"/>
      <c r="B201" s="40"/>
      <c r="C201" s="41"/>
      <c r="D201" s="241" t="s">
        <v>187</v>
      </c>
      <c r="E201" s="41"/>
      <c r="F201" s="242" t="s">
        <v>1338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187</v>
      </c>
      <c r="AU201" s="18" t="s">
        <v>85</v>
      </c>
    </row>
    <row r="202" s="13" customFormat="1">
      <c r="A202" s="13"/>
      <c r="B202" s="246"/>
      <c r="C202" s="247"/>
      <c r="D202" s="241" t="s">
        <v>189</v>
      </c>
      <c r="E202" s="248" t="s">
        <v>1</v>
      </c>
      <c r="F202" s="249" t="s">
        <v>1167</v>
      </c>
      <c r="G202" s="247"/>
      <c r="H202" s="248" t="s">
        <v>1</v>
      </c>
      <c r="I202" s="250"/>
      <c r="J202" s="247"/>
      <c r="K202" s="247"/>
      <c r="L202" s="251"/>
      <c r="M202" s="252"/>
      <c r="N202" s="253"/>
      <c r="O202" s="253"/>
      <c r="P202" s="253"/>
      <c r="Q202" s="253"/>
      <c r="R202" s="253"/>
      <c r="S202" s="253"/>
      <c r="T202" s="25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5" t="s">
        <v>189</v>
      </c>
      <c r="AU202" s="255" t="s">
        <v>85</v>
      </c>
      <c r="AV202" s="13" t="s">
        <v>83</v>
      </c>
      <c r="AW202" s="13" t="s">
        <v>33</v>
      </c>
      <c r="AX202" s="13" t="s">
        <v>76</v>
      </c>
      <c r="AY202" s="255" t="s">
        <v>178</v>
      </c>
    </row>
    <row r="203" s="13" customFormat="1">
      <c r="A203" s="13"/>
      <c r="B203" s="246"/>
      <c r="C203" s="247"/>
      <c r="D203" s="241" t="s">
        <v>189</v>
      </c>
      <c r="E203" s="248" t="s">
        <v>1</v>
      </c>
      <c r="F203" s="249" t="s">
        <v>1339</v>
      </c>
      <c r="G203" s="247"/>
      <c r="H203" s="248" t="s">
        <v>1</v>
      </c>
      <c r="I203" s="250"/>
      <c r="J203" s="247"/>
      <c r="K203" s="247"/>
      <c r="L203" s="251"/>
      <c r="M203" s="252"/>
      <c r="N203" s="253"/>
      <c r="O203" s="253"/>
      <c r="P203" s="253"/>
      <c r="Q203" s="253"/>
      <c r="R203" s="253"/>
      <c r="S203" s="253"/>
      <c r="T203" s="25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5" t="s">
        <v>189</v>
      </c>
      <c r="AU203" s="255" t="s">
        <v>85</v>
      </c>
      <c r="AV203" s="13" t="s">
        <v>83</v>
      </c>
      <c r="AW203" s="13" t="s">
        <v>33</v>
      </c>
      <c r="AX203" s="13" t="s">
        <v>76</v>
      </c>
      <c r="AY203" s="255" t="s">
        <v>178</v>
      </c>
    </row>
    <row r="204" s="14" customFormat="1">
      <c r="A204" s="14"/>
      <c r="B204" s="256"/>
      <c r="C204" s="257"/>
      <c r="D204" s="241" t="s">
        <v>189</v>
      </c>
      <c r="E204" s="258" t="s">
        <v>1</v>
      </c>
      <c r="F204" s="259" t="s">
        <v>1340</v>
      </c>
      <c r="G204" s="257"/>
      <c r="H204" s="260">
        <v>0.17399999999999999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6" t="s">
        <v>189</v>
      </c>
      <c r="AU204" s="266" t="s">
        <v>85</v>
      </c>
      <c r="AV204" s="14" t="s">
        <v>85</v>
      </c>
      <c r="AW204" s="14" t="s">
        <v>33</v>
      </c>
      <c r="AX204" s="14" t="s">
        <v>76</v>
      </c>
      <c r="AY204" s="266" t="s">
        <v>178</v>
      </c>
    </row>
    <row r="205" s="15" customFormat="1">
      <c r="A205" s="15"/>
      <c r="B205" s="267"/>
      <c r="C205" s="268"/>
      <c r="D205" s="241" t="s">
        <v>189</v>
      </c>
      <c r="E205" s="269" t="s">
        <v>1</v>
      </c>
      <c r="F205" s="270" t="s">
        <v>193</v>
      </c>
      <c r="G205" s="268"/>
      <c r="H205" s="271">
        <v>0.17399999999999999</v>
      </c>
      <c r="I205" s="272"/>
      <c r="J205" s="268"/>
      <c r="K205" s="268"/>
      <c r="L205" s="273"/>
      <c r="M205" s="274"/>
      <c r="N205" s="275"/>
      <c r="O205" s="275"/>
      <c r="P205" s="275"/>
      <c r="Q205" s="275"/>
      <c r="R205" s="275"/>
      <c r="S205" s="275"/>
      <c r="T205" s="276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7" t="s">
        <v>189</v>
      </c>
      <c r="AU205" s="277" t="s">
        <v>85</v>
      </c>
      <c r="AV205" s="15" t="s">
        <v>185</v>
      </c>
      <c r="AW205" s="15" t="s">
        <v>33</v>
      </c>
      <c r="AX205" s="15" t="s">
        <v>83</v>
      </c>
      <c r="AY205" s="277" t="s">
        <v>178</v>
      </c>
    </row>
    <row r="206" s="2" customFormat="1" ht="14.4" customHeight="1">
      <c r="A206" s="39"/>
      <c r="B206" s="40"/>
      <c r="C206" s="228" t="s">
        <v>275</v>
      </c>
      <c r="D206" s="228" t="s">
        <v>180</v>
      </c>
      <c r="E206" s="229" t="s">
        <v>1341</v>
      </c>
      <c r="F206" s="230" t="s">
        <v>1342</v>
      </c>
      <c r="G206" s="231" t="s">
        <v>438</v>
      </c>
      <c r="H206" s="232">
        <v>9</v>
      </c>
      <c r="I206" s="233"/>
      <c r="J206" s="234">
        <f>ROUND(I206*H206,2)</f>
        <v>0</v>
      </c>
      <c r="K206" s="230" t="s">
        <v>184</v>
      </c>
      <c r="L206" s="45"/>
      <c r="M206" s="235" t="s">
        <v>1</v>
      </c>
      <c r="N206" s="236" t="s">
        <v>41</v>
      </c>
      <c r="O206" s="92"/>
      <c r="P206" s="237">
        <f>O206*H206</f>
        <v>0</v>
      </c>
      <c r="Q206" s="237">
        <v>2.0000000000000002E-05</v>
      </c>
      <c r="R206" s="237">
        <f>Q206*H206</f>
        <v>0.00018000000000000001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185</v>
      </c>
      <c r="AT206" s="239" t="s">
        <v>180</v>
      </c>
      <c r="AU206" s="239" t="s">
        <v>85</v>
      </c>
      <c r="AY206" s="18" t="s">
        <v>178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83</v>
      </c>
      <c r="BK206" s="240">
        <f>ROUND(I206*H206,2)</f>
        <v>0</v>
      </c>
      <c r="BL206" s="18" t="s">
        <v>185</v>
      </c>
      <c r="BM206" s="239" t="s">
        <v>1390</v>
      </c>
    </row>
    <row r="207" s="2" customFormat="1">
      <c r="A207" s="39"/>
      <c r="B207" s="40"/>
      <c r="C207" s="41"/>
      <c r="D207" s="241" t="s">
        <v>187</v>
      </c>
      <c r="E207" s="41"/>
      <c r="F207" s="242" t="s">
        <v>1344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187</v>
      </c>
      <c r="AU207" s="18" t="s">
        <v>85</v>
      </c>
    </row>
    <row r="208" s="13" customFormat="1">
      <c r="A208" s="13"/>
      <c r="B208" s="246"/>
      <c r="C208" s="247"/>
      <c r="D208" s="241" t="s">
        <v>189</v>
      </c>
      <c r="E208" s="248" t="s">
        <v>1</v>
      </c>
      <c r="F208" s="249" t="s">
        <v>1167</v>
      </c>
      <c r="G208" s="247"/>
      <c r="H208" s="248" t="s">
        <v>1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5" t="s">
        <v>189</v>
      </c>
      <c r="AU208" s="255" t="s">
        <v>85</v>
      </c>
      <c r="AV208" s="13" t="s">
        <v>83</v>
      </c>
      <c r="AW208" s="13" t="s">
        <v>33</v>
      </c>
      <c r="AX208" s="13" t="s">
        <v>76</v>
      </c>
      <c r="AY208" s="255" t="s">
        <v>178</v>
      </c>
    </row>
    <row r="209" s="13" customFormat="1">
      <c r="A209" s="13"/>
      <c r="B209" s="246"/>
      <c r="C209" s="247"/>
      <c r="D209" s="241" t="s">
        <v>189</v>
      </c>
      <c r="E209" s="248" t="s">
        <v>1</v>
      </c>
      <c r="F209" s="249" t="s">
        <v>1345</v>
      </c>
      <c r="G209" s="247"/>
      <c r="H209" s="248" t="s">
        <v>1</v>
      </c>
      <c r="I209" s="250"/>
      <c r="J209" s="247"/>
      <c r="K209" s="247"/>
      <c r="L209" s="251"/>
      <c r="M209" s="252"/>
      <c r="N209" s="253"/>
      <c r="O209" s="253"/>
      <c r="P209" s="253"/>
      <c r="Q209" s="253"/>
      <c r="R209" s="253"/>
      <c r="S209" s="253"/>
      <c r="T209" s="25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5" t="s">
        <v>189</v>
      </c>
      <c r="AU209" s="255" t="s">
        <v>85</v>
      </c>
      <c r="AV209" s="13" t="s">
        <v>83</v>
      </c>
      <c r="AW209" s="13" t="s">
        <v>33</v>
      </c>
      <c r="AX209" s="13" t="s">
        <v>76</v>
      </c>
      <c r="AY209" s="255" t="s">
        <v>178</v>
      </c>
    </row>
    <row r="210" s="14" customFormat="1">
      <c r="A210" s="14"/>
      <c r="B210" s="256"/>
      <c r="C210" s="257"/>
      <c r="D210" s="241" t="s">
        <v>189</v>
      </c>
      <c r="E210" s="258" t="s">
        <v>1</v>
      </c>
      <c r="F210" s="259" t="s">
        <v>250</v>
      </c>
      <c r="G210" s="257"/>
      <c r="H210" s="260">
        <v>9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6" t="s">
        <v>189</v>
      </c>
      <c r="AU210" s="266" t="s">
        <v>85</v>
      </c>
      <c r="AV210" s="14" t="s">
        <v>85</v>
      </c>
      <c r="AW210" s="14" t="s">
        <v>33</v>
      </c>
      <c r="AX210" s="14" t="s">
        <v>76</v>
      </c>
      <c r="AY210" s="266" t="s">
        <v>178</v>
      </c>
    </row>
    <row r="211" s="15" customFormat="1">
      <c r="A211" s="15"/>
      <c r="B211" s="267"/>
      <c r="C211" s="268"/>
      <c r="D211" s="241" t="s">
        <v>189</v>
      </c>
      <c r="E211" s="269" t="s">
        <v>1</v>
      </c>
      <c r="F211" s="270" t="s">
        <v>193</v>
      </c>
      <c r="G211" s="268"/>
      <c r="H211" s="271">
        <v>9</v>
      </c>
      <c r="I211" s="272"/>
      <c r="J211" s="268"/>
      <c r="K211" s="268"/>
      <c r="L211" s="273"/>
      <c r="M211" s="274"/>
      <c r="N211" s="275"/>
      <c r="O211" s="275"/>
      <c r="P211" s="275"/>
      <c r="Q211" s="275"/>
      <c r="R211" s="275"/>
      <c r="S211" s="275"/>
      <c r="T211" s="27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7" t="s">
        <v>189</v>
      </c>
      <c r="AU211" s="277" t="s">
        <v>85</v>
      </c>
      <c r="AV211" s="15" t="s">
        <v>185</v>
      </c>
      <c r="AW211" s="15" t="s">
        <v>33</v>
      </c>
      <c r="AX211" s="15" t="s">
        <v>83</v>
      </c>
      <c r="AY211" s="277" t="s">
        <v>178</v>
      </c>
    </row>
    <row r="212" s="2" customFormat="1">
      <c r="A212" s="39"/>
      <c r="B212" s="40"/>
      <c r="C212" s="228" t="s">
        <v>286</v>
      </c>
      <c r="D212" s="228" t="s">
        <v>180</v>
      </c>
      <c r="E212" s="229" t="s">
        <v>1228</v>
      </c>
      <c r="F212" s="230" t="s">
        <v>1229</v>
      </c>
      <c r="G212" s="231" t="s">
        <v>268</v>
      </c>
      <c r="H212" s="232">
        <v>4.5</v>
      </c>
      <c r="I212" s="233"/>
      <c r="J212" s="234">
        <f>ROUND(I212*H212,2)</f>
        <v>0</v>
      </c>
      <c r="K212" s="230" t="s">
        <v>184</v>
      </c>
      <c r="L212" s="45"/>
      <c r="M212" s="235" t="s">
        <v>1</v>
      </c>
      <c r="N212" s="236" t="s">
        <v>41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185</v>
      </c>
      <c r="AT212" s="239" t="s">
        <v>180</v>
      </c>
      <c r="AU212" s="239" t="s">
        <v>85</v>
      </c>
      <c r="AY212" s="18" t="s">
        <v>178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83</v>
      </c>
      <c r="BK212" s="240">
        <f>ROUND(I212*H212,2)</f>
        <v>0</v>
      </c>
      <c r="BL212" s="18" t="s">
        <v>185</v>
      </c>
      <c r="BM212" s="239" t="s">
        <v>1391</v>
      </c>
    </row>
    <row r="213" s="2" customFormat="1">
      <c r="A213" s="39"/>
      <c r="B213" s="40"/>
      <c r="C213" s="41"/>
      <c r="D213" s="241" t="s">
        <v>187</v>
      </c>
      <c r="E213" s="41"/>
      <c r="F213" s="242" t="s">
        <v>1231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187</v>
      </c>
      <c r="AU213" s="18" t="s">
        <v>85</v>
      </c>
    </row>
    <row r="214" s="13" customFormat="1">
      <c r="A214" s="13"/>
      <c r="B214" s="246"/>
      <c r="C214" s="247"/>
      <c r="D214" s="241" t="s">
        <v>189</v>
      </c>
      <c r="E214" s="248" t="s">
        <v>1</v>
      </c>
      <c r="F214" s="249" t="s">
        <v>1167</v>
      </c>
      <c r="G214" s="247"/>
      <c r="H214" s="248" t="s">
        <v>1</v>
      </c>
      <c r="I214" s="250"/>
      <c r="J214" s="247"/>
      <c r="K214" s="247"/>
      <c r="L214" s="251"/>
      <c r="M214" s="252"/>
      <c r="N214" s="253"/>
      <c r="O214" s="253"/>
      <c r="P214" s="253"/>
      <c r="Q214" s="253"/>
      <c r="R214" s="253"/>
      <c r="S214" s="253"/>
      <c r="T214" s="25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5" t="s">
        <v>189</v>
      </c>
      <c r="AU214" s="255" t="s">
        <v>85</v>
      </c>
      <c r="AV214" s="13" t="s">
        <v>83</v>
      </c>
      <c r="AW214" s="13" t="s">
        <v>33</v>
      </c>
      <c r="AX214" s="13" t="s">
        <v>76</v>
      </c>
      <c r="AY214" s="255" t="s">
        <v>178</v>
      </c>
    </row>
    <row r="215" s="13" customFormat="1">
      <c r="A215" s="13"/>
      <c r="B215" s="246"/>
      <c r="C215" s="247"/>
      <c r="D215" s="241" t="s">
        <v>189</v>
      </c>
      <c r="E215" s="248" t="s">
        <v>1</v>
      </c>
      <c r="F215" s="249" t="s">
        <v>1232</v>
      </c>
      <c r="G215" s="247"/>
      <c r="H215" s="248" t="s">
        <v>1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5" t="s">
        <v>189</v>
      </c>
      <c r="AU215" s="255" t="s">
        <v>85</v>
      </c>
      <c r="AV215" s="13" t="s">
        <v>83</v>
      </c>
      <c r="AW215" s="13" t="s">
        <v>33</v>
      </c>
      <c r="AX215" s="13" t="s">
        <v>76</v>
      </c>
      <c r="AY215" s="255" t="s">
        <v>178</v>
      </c>
    </row>
    <row r="216" s="13" customFormat="1">
      <c r="A216" s="13"/>
      <c r="B216" s="246"/>
      <c r="C216" s="247"/>
      <c r="D216" s="241" t="s">
        <v>189</v>
      </c>
      <c r="E216" s="248" t="s">
        <v>1</v>
      </c>
      <c r="F216" s="249" t="s">
        <v>1347</v>
      </c>
      <c r="G216" s="247"/>
      <c r="H216" s="248" t="s">
        <v>1</v>
      </c>
      <c r="I216" s="250"/>
      <c r="J216" s="247"/>
      <c r="K216" s="247"/>
      <c r="L216" s="251"/>
      <c r="M216" s="252"/>
      <c r="N216" s="253"/>
      <c r="O216" s="253"/>
      <c r="P216" s="253"/>
      <c r="Q216" s="253"/>
      <c r="R216" s="253"/>
      <c r="S216" s="253"/>
      <c r="T216" s="25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5" t="s">
        <v>189</v>
      </c>
      <c r="AU216" s="255" t="s">
        <v>85</v>
      </c>
      <c r="AV216" s="13" t="s">
        <v>83</v>
      </c>
      <c r="AW216" s="13" t="s">
        <v>33</v>
      </c>
      <c r="AX216" s="13" t="s">
        <v>76</v>
      </c>
      <c r="AY216" s="255" t="s">
        <v>178</v>
      </c>
    </row>
    <row r="217" s="14" customFormat="1">
      <c r="A217" s="14"/>
      <c r="B217" s="256"/>
      <c r="C217" s="257"/>
      <c r="D217" s="241" t="s">
        <v>189</v>
      </c>
      <c r="E217" s="258" t="s">
        <v>1</v>
      </c>
      <c r="F217" s="259" t="s">
        <v>1348</v>
      </c>
      <c r="G217" s="257"/>
      <c r="H217" s="260">
        <v>4.5</v>
      </c>
      <c r="I217" s="261"/>
      <c r="J217" s="257"/>
      <c r="K217" s="257"/>
      <c r="L217" s="262"/>
      <c r="M217" s="263"/>
      <c r="N217" s="264"/>
      <c r="O217" s="264"/>
      <c r="P217" s="264"/>
      <c r="Q217" s="264"/>
      <c r="R217" s="264"/>
      <c r="S217" s="264"/>
      <c r="T217" s="26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6" t="s">
        <v>189</v>
      </c>
      <c r="AU217" s="266" t="s">
        <v>85</v>
      </c>
      <c r="AV217" s="14" t="s">
        <v>85</v>
      </c>
      <c r="AW217" s="14" t="s">
        <v>33</v>
      </c>
      <c r="AX217" s="14" t="s">
        <v>76</v>
      </c>
      <c r="AY217" s="266" t="s">
        <v>178</v>
      </c>
    </row>
    <row r="218" s="15" customFormat="1">
      <c r="A218" s="15"/>
      <c r="B218" s="267"/>
      <c r="C218" s="268"/>
      <c r="D218" s="241" t="s">
        <v>189</v>
      </c>
      <c r="E218" s="269" t="s">
        <v>1</v>
      </c>
      <c r="F218" s="270" t="s">
        <v>193</v>
      </c>
      <c r="G218" s="268"/>
      <c r="H218" s="271">
        <v>4.5</v>
      </c>
      <c r="I218" s="272"/>
      <c r="J218" s="268"/>
      <c r="K218" s="268"/>
      <c r="L218" s="273"/>
      <c r="M218" s="274"/>
      <c r="N218" s="275"/>
      <c r="O218" s="275"/>
      <c r="P218" s="275"/>
      <c r="Q218" s="275"/>
      <c r="R218" s="275"/>
      <c r="S218" s="275"/>
      <c r="T218" s="27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7" t="s">
        <v>189</v>
      </c>
      <c r="AU218" s="277" t="s">
        <v>85</v>
      </c>
      <c r="AV218" s="15" t="s">
        <v>185</v>
      </c>
      <c r="AW218" s="15" t="s">
        <v>33</v>
      </c>
      <c r="AX218" s="15" t="s">
        <v>83</v>
      </c>
      <c r="AY218" s="277" t="s">
        <v>178</v>
      </c>
    </row>
    <row r="219" s="2" customFormat="1" ht="14.4" customHeight="1">
      <c r="A219" s="39"/>
      <c r="B219" s="40"/>
      <c r="C219" s="228" t="s">
        <v>292</v>
      </c>
      <c r="D219" s="228" t="s">
        <v>180</v>
      </c>
      <c r="E219" s="229" t="s">
        <v>1239</v>
      </c>
      <c r="F219" s="230" t="s">
        <v>1240</v>
      </c>
      <c r="G219" s="231" t="s">
        <v>438</v>
      </c>
      <c r="H219" s="232">
        <v>45</v>
      </c>
      <c r="I219" s="233"/>
      <c r="J219" s="234">
        <f>ROUND(I219*H219,2)</f>
        <v>0</v>
      </c>
      <c r="K219" s="230" t="s">
        <v>1</v>
      </c>
      <c r="L219" s="45"/>
      <c r="M219" s="235" t="s">
        <v>1</v>
      </c>
      <c r="N219" s="236" t="s">
        <v>41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185</v>
      </c>
      <c r="AT219" s="239" t="s">
        <v>180</v>
      </c>
      <c r="AU219" s="239" t="s">
        <v>85</v>
      </c>
      <c r="AY219" s="18" t="s">
        <v>178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83</v>
      </c>
      <c r="BK219" s="240">
        <f>ROUND(I219*H219,2)</f>
        <v>0</v>
      </c>
      <c r="BL219" s="18" t="s">
        <v>185</v>
      </c>
      <c r="BM219" s="239" t="s">
        <v>1392</v>
      </c>
    </row>
    <row r="220" s="2" customFormat="1">
      <c r="A220" s="39"/>
      <c r="B220" s="40"/>
      <c r="C220" s="41"/>
      <c r="D220" s="241" t="s">
        <v>187</v>
      </c>
      <c r="E220" s="41"/>
      <c r="F220" s="242" t="s">
        <v>1242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187</v>
      </c>
      <c r="AU220" s="18" t="s">
        <v>85</v>
      </c>
    </row>
    <row r="221" s="13" customFormat="1">
      <c r="A221" s="13"/>
      <c r="B221" s="246"/>
      <c r="C221" s="247"/>
      <c r="D221" s="241" t="s">
        <v>189</v>
      </c>
      <c r="E221" s="248" t="s">
        <v>1</v>
      </c>
      <c r="F221" s="249" t="s">
        <v>1167</v>
      </c>
      <c r="G221" s="247"/>
      <c r="H221" s="248" t="s">
        <v>1</v>
      </c>
      <c r="I221" s="250"/>
      <c r="J221" s="247"/>
      <c r="K221" s="247"/>
      <c r="L221" s="251"/>
      <c r="M221" s="252"/>
      <c r="N221" s="253"/>
      <c r="O221" s="253"/>
      <c r="P221" s="253"/>
      <c r="Q221" s="253"/>
      <c r="R221" s="253"/>
      <c r="S221" s="253"/>
      <c r="T221" s="25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5" t="s">
        <v>189</v>
      </c>
      <c r="AU221" s="255" t="s">
        <v>85</v>
      </c>
      <c r="AV221" s="13" t="s">
        <v>83</v>
      </c>
      <c r="AW221" s="13" t="s">
        <v>33</v>
      </c>
      <c r="AX221" s="13" t="s">
        <v>76</v>
      </c>
      <c r="AY221" s="255" t="s">
        <v>178</v>
      </c>
    </row>
    <row r="222" s="13" customFormat="1">
      <c r="A222" s="13"/>
      <c r="B222" s="246"/>
      <c r="C222" s="247"/>
      <c r="D222" s="241" t="s">
        <v>189</v>
      </c>
      <c r="E222" s="248" t="s">
        <v>1</v>
      </c>
      <c r="F222" s="249" t="s">
        <v>1309</v>
      </c>
      <c r="G222" s="247"/>
      <c r="H222" s="248" t="s">
        <v>1</v>
      </c>
      <c r="I222" s="250"/>
      <c r="J222" s="247"/>
      <c r="K222" s="247"/>
      <c r="L222" s="251"/>
      <c r="M222" s="252"/>
      <c r="N222" s="253"/>
      <c r="O222" s="253"/>
      <c r="P222" s="253"/>
      <c r="Q222" s="253"/>
      <c r="R222" s="253"/>
      <c r="S222" s="253"/>
      <c r="T222" s="25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5" t="s">
        <v>189</v>
      </c>
      <c r="AU222" s="255" t="s">
        <v>85</v>
      </c>
      <c r="AV222" s="13" t="s">
        <v>83</v>
      </c>
      <c r="AW222" s="13" t="s">
        <v>33</v>
      </c>
      <c r="AX222" s="13" t="s">
        <v>76</v>
      </c>
      <c r="AY222" s="255" t="s">
        <v>178</v>
      </c>
    </row>
    <row r="223" s="14" customFormat="1">
      <c r="A223" s="14"/>
      <c r="B223" s="256"/>
      <c r="C223" s="257"/>
      <c r="D223" s="241" t="s">
        <v>189</v>
      </c>
      <c r="E223" s="258" t="s">
        <v>1</v>
      </c>
      <c r="F223" s="259" t="s">
        <v>1393</v>
      </c>
      <c r="G223" s="257"/>
      <c r="H223" s="260">
        <v>45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6" t="s">
        <v>189</v>
      </c>
      <c r="AU223" s="266" t="s">
        <v>85</v>
      </c>
      <c r="AV223" s="14" t="s">
        <v>85</v>
      </c>
      <c r="AW223" s="14" t="s">
        <v>33</v>
      </c>
      <c r="AX223" s="14" t="s">
        <v>76</v>
      </c>
      <c r="AY223" s="266" t="s">
        <v>178</v>
      </c>
    </row>
    <row r="224" s="15" customFormat="1">
      <c r="A224" s="15"/>
      <c r="B224" s="267"/>
      <c r="C224" s="268"/>
      <c r="D224" s="241" t="s">
        <v>189</v>
      </c>
      <c r="E224" s="269" t="s">
        <v>1</v>
      </c>
      <c r="F224" s="270" t="s">
        <v>193</v>
      </c>
      <c r="G224" s="268"/>
      <c r="H224" s="271">
        <v>45</v>
      </c>
      <c r="I224" s="272"/>
      <c r="J224" s="268"/>
      <c r="K224" s="268"/>
      <c r="L224" s="273"/>
      <c r="M224" s="274"/>
      <c r="N224" s="275"/>
      <c r="O224" s="275"/>
      <c r="P224" s="275"/>
      <c r="Q224" s="275"/>
      <c r="R224" s="275"/>
      <c r="S224" s="275"/>
      <c r="T224" s="276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7" t="s">
        <v>189</v>
      </c>
      <c r="AU224" s="277" t="s">
        <v>85</v>
      </c>
      <c r="AV224" s="15" t="s">
        <v>185</v>
      </c>
      <c r="AW224" s="15" t="s">
        <v>33</v>
      </c>
      <c r="AX224" s="15" t="s">
        <v>83</v>
      </c>
      <c r="AY224" s="277" t="s">
        <v>178</v>
      </c>
    </row>
    <row r="225" s="2" customFormat="1" ht="14.4" customHeight="1">
      <c r="A225" s="39"/>
      <c r="B225" s="40"/>
      <c r="C225" s="278" t="s">
        <v>8</v>
      </c>
      <c r="D225" s="278" t="s">
        <v>386</v>
      </c>
      <c r="E225" s="279" t="s">
        <v>1244</v>
      </c>
      <c r="F225" s="280" t="s">
        <v>1245</v>
      </c>
      <c r="G225" s="281" t="s">
        <v>438</v>
      </c>
      <c r="H225" s="282">
        <v>45</v>
      </c>
      <c r="I225" s="283"/>
      <c r="J225" s="284">
        <f>ROUND(I225*H225,2)</f>
        <v>0</v>
      </c>
      <c r="K225" s="280" t="s">
        <v>1</v>
      </c>
      <c r="L225" s="285"/>
      <c r="M225" s="286" t="s">
        <v>1</v>
      </c>
      <c r="N225" s="287" t="s">
        <v>41</v>
      </c>
      <c r="O225" s="92"/>
      <c r="P225" s="237">
        <f>O225*H225</f>
        <v>0</v>
      </c>
      <c r="Q225" s="237">
        <v>0.001</v>
      </c>
      <c r="R225" s="237">
        <f>Q225*H225</f>
        <v>0.044999999999999998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244</v>
      </c>
      <c r="AT225" s="239" t="s">
        <v>386</v>
      </c>
      <c r="AU225" s="239" t="s">
        <v>85</v>
      </c>
      <c r="AY225" s="18" t="s">
        <v>178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83</v>
      </c>
      <c r="BK225" s="240">
        <f>ROUND(I225*H225,2)</f>
        <v>0</v>
      </c>
      <c r="BL225" s="18" t="s">
        <v>185</v>
      </c>
      <c r="BM225" s="239" t="s">
        <v>1394</v>
      </c>
    </row>
    <row r="226" s="2" customFormat="1">
      <c r="A226" s="39"/>
      <c r="B226" s="40"/>
      <c r="C226" s="41"/>
      <c r="D226" s="241" t="s">
        <v>187</v>
      </c>
      <c r="E226" s="41"/>
      <c r="F226" s="242" t="s">
        <v>1247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187</v>
      </c>
      <c r="AU226" s="18" t="s">
        <v>85</v>
      </c>
    </row>
    <row r="227" s="13" customFormat="1">
      <c r="A227" s="13"/>
      <c r="B227" s="246"/>
      <c r="C227" s="247"/>
      <c r="D227" s="241" t="s">
        <v>189</v>
      </c>
      <c r="E227" s="248" t="s">
        <v>1</v>
      </c>
      <c r="F227" s="249" t="s">
        <v>1248</v>
      </c>
      <c r="G227" s="247"/>
      <c r="H227" s="248" t="s">
        <v>1</v>
      </c>
      <c r="I227" s="250"/>
      <c r="J227" s="247"/>
      <c r="K227" s="247"/>
      <c r="L227" s="251"/>
      <c r="M227" s="252"/>
      <c r="N227" s="253"/>
      <c r="O227" s="253"/>
      <c r="P227" s="253"/>
      <c r="Q227" s="253"/>
      <c r="R227" s="253"/>
      <c r="S227" s="253"/>
      <c r="T227" s="25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5" t="s">
        <v>189</v>
      </c>
      <c r="AU227" s="255" t="s">
        <v>85</v>
      </c>
      <c r="AV227" s="13" t="s">
        <v>83</v>
      </c>
      <c r="AW227" s="13" t="s">
        <v>33</v>
      </c>
      <c r="AX227" s="13" t="s">
        <v>76</v>
      </c>
      <c r="AY227" s="255" t="s">
        <v>178</v>
      </c>
    </row>
    <row r="228" s="13" customFormat="1">
      <c r="A228" s="13"/>
      <c r="B228" s="246"/>
      <c r="C228" s="247"/>
      <c r="D228" s="241" t="s">
        <v>189</v>
      </c>
      <c r="E228" s="248" t="s">
        <v>1</v>
      </c>
      <c r="F228" s="249" t="s">
        <v>1352</v>
      </c>
      <c r="G228" s="247"/>
      <c r="H228" s="248" t="s">
        <v>1</v>
      </c>
      <c r="I228" s="250"/>
      <c r="J228" s="247"/>
      <c r="K228" s="247"/>
      <c r="L228" s="251"/>
      <c r="M228" s="252"/>
      <c r="N228" s="253"/>
      <c r="O228" s="253"/>
      <c r="P228" s="253"/>
      <c r="Q228" s="253"/>
      <c r="R228" s="253"/>
      <c r="S228" s="253"/>
      <c r="T228" s="25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5" t="s">
        <v>189</v>
      </c>
      <c r="AU228" s="255" t="s">
        <v>85</v>
      </c>
      <c r="AV228" s="13" t="s">
        <v>83</v>
      </c>
      <c r="AW228" s="13" t="s">
        <v>33</v>
      </c>
      <c r="AX228" s="13" t="s">
        <v>76</v>
      </c>
      <c r="AY228" s="255" t="s">
        <v>178</v>
      </c>
    </row>
    <row r="229" s="14" customFormat="1">
      <c r="A229" s="14"/>
      <c r="B229" s="256"/>
      <c r="C229" s="257"/>
      <c r="D229" s="241" t="s">
        <v>189</v>
      </c>
      <c r="E229" s="258" t="s">
        <v>1</v>
      </c>
      <c r="F229" s="259" t="s">
        <v>751</v>
      </c>
      <c r="G229" s="257"/>
      <c r="H229" s="260">
        <v>45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6" t="s">
        <v>189</v>
      </c>
      <c r="AU229" s="266" t="s">
        <v>85</v>
      </c>
      <c r="AV229" s="14" t="s">
        <v>85</v>
      </c>
      <c r="AW229" s="14" t="s">
        <v>33</v>
      </c>
      <c r="AX229" s="14" t="s">
        <v>76</v>
      </c>
      <c r="AY229" s="266" t="s">
        <v>178</v>
      </c>
    </row>
    <row r="230" s="15" customFormat="1">
      <c r="A230" s="15"/>
      <c r="B230" s="267"/>
      <c r="C230" s="268"/>
      <c r="D230" s="241" t="s">
        <v>189</v>
      </c>
      <c r="E230" s="269" t="s">
        <v>1</v>
      </c>
      <c r="F230" s="270" t="s">
        <v>193</v>
      </c>
      <c r="G230" s="268"/>
      <c r="H230" s="271">
        <v>45</v>
      </c>
      <c r="I230" s="272"/>
      <c r="J230" s="268"/>
      <c r="K230" s="268"/>
      <c r="L230" s="273"/>
      <c r="M230" s="274"/>
      <c r="N230" s="275"/>
      <c r="O230" s="275"/>
      <c r="P230" s="275"/>
      <c r="Q230" s="275"/>
      <c r="R230" s="275"/>
      <c r="S230" s="275"/>
      <c r="T230" s="27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7" t="s">
        <v>189</v>
      </c>
      <c r="AU230" s="277" t="s">
        <v>85</v>
      </c>
      <c r="AV230" s="15" t="s">
        <v>185</v>
      </c>
      <c r="AW230" s="15" t="s">
        <v>33</v>
      </c>
      <c r="AX230" s="15" t="s">
        <v>83</v>
      </c>
      <c r="AY230" s="277" t="s">
        <v>178</v>
      </c>
    </row>
    <row r="231" s="2" customFormat="1" ht="14.4" customHeight="1">
      <c r="A231" s="39"/>
      <c r="B231" s="40"/>
      <c r="C231" s="228" t="s">
        <v>305</v>
      </c>
      <c r="D231" s="228" t="s">
        <v>180</v>
      </c>
      <c r="E231" s="229" t="s">
        <v>1251</v>
      </c>
      <c r="F231" s="230" t="s">
        <v>1252</v>
      </c>
      <c r="G231" s="231" t="s">
        <v>183</v>
      </c>
      <c r="H231" s="232">
        <v>8.6999999999999993</v>
      </c>
      <c r="I231" s="233"/>
      <c r="J231" s="234">
        <f>ROUND(I231*H231,2)</f>
        <v>0</v>
      </c>
      <c r="K231" s="230" t="s">
        <v>184</v>
      </c>
      <c r="L231" s="45"/>
      <c r="M231" s="235" t="s">
        <v>1</v>
      </c>
      <c r="N231" s="236" t="s">
        <v>41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185</v>
      </c>
      <c r="AT231" s="239" t="s">
        <v>180</v>
      </c>
      <c r="AU231" s="239" t="s">
        <v>85</v>
      </c>
      <c r="AY231" s="18" t="s">
        <v>178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83</v>
      </c>
      <c r="BK231" s="240">
        <f>ROUND(I231*H231,2)</f>
        <v>0</v>
      </c>
      <c r="BL231" s="18" t="s">
        <v>185</v>
      </c>
      <c r="BM231" s="239" t="s">
        <v>1395</v>
      </c>
    </row>
    <row r="232" s="2" customFormat="1">
      <c r="A232" s="39"/>
      <c r="B232" s="40"/>
      <c r="C232" s="41"/>
      <c r="D232" s="241" t="s">
        <v>187</v>
      </c>
      <c r="E232" s="41"/>
      <c r="F232" s="242" t="s">
        <v>1254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187</v>
      </c>
      <c r="AU232" s="18" t="s">
        <v>85</v>
      </c>
    </row>
    <row r="233" s="13" customFormat="1">
      <c r="A233" s="13"/>
      <c r="B233" s="246"/>
      <c r="C233" s="247"/>
      <c r="D233" s="241" t="s">
        <v>189</v>
      </c>
      <c r="E233" s="248" t="s">
        <v>1</v>
      </c>
      <c r="F233" s="249" t="s">
        <v>1167</v>
      </c>
      <c r="G233" s="247"/>
      <c r="H233" s="248" t="s">
        <v>1</v>
      </c>
      <c r="I233" s="250"/>
      <c r="J233" s="247"/>
      <c r="K233" s="247"/>
      <c r="L233" s="251"/>
      <c r="M233" s="252"/>
      <c r="N233" s="253"/>
      <c r="O233" s="253"/>
      <c r="P233" s="253"/>
      <c r="Q233" s="253"/>
      <c r="R233" s="253"/>
      <c r="S233" s="253"/>
      <c r="T233" s="25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5" t="s">
        <v>189</v>
      </c>
      <c r="AU233" s="255" t="s">
        <v>85</v>
      </c>
      <c r="AV233" s="13" t="s">
        <v>83</v>
      </c>
      <c r="AW233" s="13" t="s">
        <v>33</v>
      </c>
      <c r="AX233" s="13" t="s">
        <v>76</v>
      </c>
      <c r="AY233" s="255" t="s">
        <v>178</v>
      </c>
    </row>
    <row r="234" s="13" customFormat="1">
      <c r="A234" s="13"/>
      <c r="B234" s="246"/>
      <c r="C234" s="247"/>
      <c r="D234" s="241" t="s">
        <v>189</v>
      </c>
      <c r="E234" s="248" t="s">
        <v>1</v>
      </c>
      <c r="F234" s="249" t="s">
        <v>1396</v>
      </c>
      <c r="G234" s="247"/>
      <c r="H234" s="248" t="s">
        <v>1</v>
      </c>
      <c r="I234" s="250"/>
      <c r="J234" s="247"/>
      <c r="K234" s="247"/>
      <c r="L234" s="251"/>
      <c r="M234" s="252"/>
      <c r="N234" s="253"/>
      <c r="O234" s="253"/>
      <c r="P234" s="253"/>
      <c r="Q234" s="253"/>
      <c r="R234" s="253"/>
      <c r="S234" s="253"/>
      <c r="T234" s="25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5" t="s">
        <v>189</v>
      </c>
      <c r="AU234" s="255" t="s">
        <v>85</v>
      </c>
      <c r="AV234" s="13" t="s">
        <v>83</v>
      </c>
      <c r="AW234" s="13" t="s">
        <v>33</v>
      </c>
      <c r="AX234" s="13" t="s">
        <v>76</v>
      </c>
      <c r="AY234" s="255" t="s">
        <v>178</v>
      </c>
    </row>
    <row r="235" s="14" customFormat="1">
      <c r="A235" s="14"/>
      <c r="B235" s="256"/>
      <c r="C235" s="257"/>
      <c r="D235" s="241" t="s">
        <v>189</v>
      </c>
      <c r="E235" s="258" t="s">
        <v>1</v>
      </c>
      <c r="F235" s="259" t="s">
        <v>1256</v>
      </c>
      <c r="G235" s="257"/>
      <c r="H235" s="260">
        <v>8.6999999999999993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6" t="s">
        <v>189</v>
      </c>
      <c r="AU235" s="266" t="s">
        <v>85</v>
      </c>
      <c r="AV235" s="14" t="s">
        <v>85</v>
      </c>
      <c r="AW235" s="14" t="s">
        <v>33</v>
      </c>
      <c r="AX235" s="14" t="s">
        <v>76</v>
      </c>
      <c r="AY235" s="266" t="s">
        <v>178</v>
      </c>
    </row>
    <row r="236" s="15" customFormat="1">
      <c r="A236" s="15"/>
      <c r="B236" s="267"/>
      <c r="C236" s="268"/>
      <c r="D236" s="241" t="s">
        <v>189</v>
      </c>
      <c r="E236" s="269" t="s">
        <v>1</v>
      </c>
      <c r="F236" s="270" t="s">
        <v>193</v>
      </c>
      <c r="G236" s="268"/>
      <c r="H236" s="271">
        <v>8.6999999999999993</v>
      </c>
      <c r="I236" s="272"/>
      <c r="J236" s="268"/>
      <c r="K236" s="268"/>
      <c r="L236" s="273"/>
      <c r="M236" s="274"/>
      <c r="N236" s="275"/>
      <c r="O236" s="275"/>
      <c r="P236" s="275"/>
      <c r="Q236" s="275"/>
      <c r="R236" s="275"/>
      <c r="S236" s="275"/>
      <c r="T236" s="276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7" t="s">
        <v>189</v>
      </c>
      <c r="AU236" s="277" t="s">
        <v>85</v>
      </c>
      <c r="AV236" s="15" t="s">
        <v>185</v>
      </c>
      <c r="AW236" s="15" t="s">
        <v>33</v>
      </c>
      <c r="AX236" s="15" t="s">
        <v>83</v>
      </c>
      <c r="AY236" s="277" t="s">
        <v>178</v>
      </c>
    </row>
    <row r="237" s="2" customFormat="1" ht="19.8" customHeight="1">
      <c r="A237" s="39"/>
      <c r="B237" s="40"/>
      <c r="C237" s="228" t="s">
        <v>311</v>
      </c>
      <c r="D237" s="228" t="s">
        <v>180</v>
      </c>
      <c r="E237" s="229" t="s">
        <v>1257</v>
      </c>
      <c r="F237" s="230" t="s">
        <v>1258</v>
      </c>
      <c r="G237" s="231" t="s">
        <v>183</v>
      </c>
      <c r="H237" s="232">
        <v>8.6999999999999993</v>
      </c>
      <c r="I237" s="233"/>
      <c r="J237" s="234">
        <f>ROUND(I237*H237,2)</f>
        <v>0</v>
      </c>
      <c r="K237" s="230" t="s">
        <v>184</v>
      </c>
      <c r="L237" s="45"/>
      <c r="M237" s="235" t="s">
        <v>1</v>
      </c>
      <c r="N237" s="236" t="s">
        <v>41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185</v>
      </c>
      <c r="AT237" s="239" t="s">
        <v>180</v>
      </c>
      <c r="AU237" s="239" t="s">
        <v>85</v>
      </c>
      <c r="AY237" s="18" t="s">
        <v>178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83</v>
      </c>
      <c r="BK237" s="240">
        <f>ROUND(I237*H237,2)</f>
        <v>0</v>
      </c>
      <c r="BL237" s="18" t="s">
        <v>185</v>
      </c>
      <c r="BM237" s="239" t="s">
        <v>1397</v>
      </c>
    </row>
    <row r="238" s="2" customFormat="1">
      <c r="A238" s="39"/>
      <c r="B238" s="40"/>
      <c r="C238" s="41"/>
      <c r="D238" s="241" t="s">
        <v>187</v>
      </c>
      <c r="E238" s="41"/>
      <c r="F238" s="242" t="s">
        <v>1260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187</v>
      </c>
      <c r="AU238" s="18" t="s">
        <v>85</v>
      </c>
    </row>
    <row r="239" s="13" customFormat="1">
      <c r="A239" s="13"/>
      <c r="B239" s="246"/>
      <c r="C239" s="247"/>
      <c r="D239" s="241" t="s">
        <v>189</v>
      </c>
      <c r="E239" s="248" t="s">
        <v>1</v>
      </c>
      <c r="F239" s="249" t="s">
        <v>1357</v>
      </c>
      <c r="G239" s="247"/>
      <c r="H239" s="248" t="s">
        <v>1</v>
      </c>
      <c r="I239" s="250"/>
      <c r="J239" s="247"/>
      <c r="K239" s="247"/>
      <c r="L239" s="251"/>
      <c r="M239" s="252"/>
      <c r="N239" s="253"/>
      <c r="O239" s="253"/>
      <c r="P239" s="253"/>
      <c r="Q239" s="253"/>
      <c r="R239" s="253"/>
      <c r="S239" s="253"/>
      <c r="T239" s="25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5" t="s">
        <v>189</v>
      </c>
      <c r="AU239" s="255" t="s">
        <v>85</v>
      </c>
      <c r="AV239" s="13" t="s">
        <v>83</v>
      </c>
      <c r="AW239" s="13" t="s">
        <v>33</v>
      </c>
      <c r="AX239" s="13" t="s">
        <v>76</v>
      </c>
      <c r="AY239" s="255" t="s">
        <v>178</v>
      </c>
    </row>
    <row r="240" s="14" customFormat="1">
      <c r="A240" s="14"/>
      <c r="B240" s="256"/>
      <c r="C240" s="257"/>
      <c r="D240" s="241" t="s">
        <v>189</v>
      </c>
      <c r="E240" s="258" t="s">
        <v>1</v>
      </c>
      <c r="F240" s="259" t="s">
        <v>1262</v>
      </c>
      <c r="G240" s="257"/>
      <c r="H240" s="260">
        <v>8.6999999999999993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6" t="s">
        <v>189</v>
      </c>
      <c r="AU240" s="266" t="s">
        <v>85</v>
      </c>
      <c r="AV240" s="14" t="s">
        <v>85</v>
      </c>
      <c r="AW240" s="14" t="s">
        <v>33</v>
      </c>
      <c r="AX240" s="14" t="s">
        <v>76</v>
      </c>
      <c r="AY240" s="266" t="s">
        <v>178</v>
      </c>
    </row>
    <row r="241" s="15" customFormat="1">
      <c r="A241" s="15"/>
      <c r="B241" s="267"/>
      <c r="C241" s="268"/>
      <c r="D241" s="241" t="s">
        <v>189</v>
      </c>
      <c r="E241" s="269" t="s">
        <v>1</v>
      </c>
      <c r="F241" s="270" t="s">
        <v>193</v>
      </c>
      <c r="G241" s="268"/>
      <c r="H241" s="271">
        <v>8.6999999999999993</v>
      </c>
      <c r="I241" s="272"/>
      <c r="J241" s="268"/>
      <c r="K241" s="268"/>
      <c r="L241" s="273"/>
      <c r="M241" s="274"/>
      <c r="N241" s="275"/>
      <c r="O241" s="275"/>
      <c r="P241" s="275"/>
      <c r="Q241" s="275"/>
      <c r="R241" s="275"/>
      <c r="S241" s="275"/>
      <c r="T241" s="276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7" t="s">
        <v>189</v>
      </c>
      <c r="AU241" s="277" t="s">
        <v>85</v>
      </c>
      <c r="AV241" s="15" t="s">
        <v>185</v>
      </c>
      <c r="AW241" s="15" t="s">
        <v>33</v>
      </c>
      <c r="AX241" s="15" t="s">
        <v>83</v>
      </c>
      <c r="AY241" s="277" t="s">
        <v>178</v>
      </c>
    </row>
    <row r="242" s="2" customFormat="1" ht="14.4" customHeight="1">
      <c r="A242" s="39"/>
      <c r="B242" s="40"/>
      <c r="C242" s="278" t="s">
        <v>318</v>
      </c>
      <c r="D242" s="278" t="s">
        <v>386</v>
      </c>
      <c r="E242" s="279" t="s">
        <v>1263</v>
      </c>
      <c r="F242" s="280" t="s">
        <v>1264</v>
      </c>
      <c r="G242" s="281" t="s">
        <v>183</v>
      </c>
      <c r="H242" s="282">
        <v>8.6999999999999993</v>
      </c>
      <c r="I242" s="283"/>
      <c r="J242" s="284">
        <f>ROUND(I242*H242,2)</f>
        <v>0</v>
      </c>
      <c r="K242" s="280" t="s">
        <v>184</v>
      </c>
      <c r="L242" s="285"/>
      <c r="M242" s="286" t="s">
        <v>1</v>
      </c>
      <c r="N242" s="287" t="s">
        <v>41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244</v>
      </c>
      <c r="AT242" s="239" t="s">
        <v>386</v>
      </c>
      <c r="AU242" s="239" t="s">
        <v>85</v>
      </c>
      <c r="AY242" s="18" t="s">
        <v>178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83</v>
      </c>
      <c r="BK242" s="240">
        <f>ROUND(I242*H242,2)</f>
        <v>0</v>
      </c>
      <c r="BL242" s="18" t="s">
        <v>185</v>
      </c>
      <c r="BM242" s="239" t="s">
        <v>1398</v>
      </c>
    </row>
    <row r="243" s="2" customFormat="1">
      <c r="A243" s="39"/>
      <c r="B243" s="40"/>
      <c r="C243" s="41"/>
      <c r="D243" s="241" t="s">
        <v>187</v>
      </c>
      <c r="E243" s="41"/>
      <c r="F243" s="242" t="s">
        <v>1264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187</v>
      </c>
      <c r="AU243" s="18" t="s">
        <v>85</v>
      </c>
    </row>
    <row r="244" s="13" customFormat="1">
      <c r="A244" s="13"/>
      <c r="B244" s="246"/>
      <c r="C244" s="247"/>
      <c r="D244" s="241" t="s">
        <v>189</v>
      </c>
      <c r="E244" s="248" t="s">
        <v>1</v>
      </c>
      <c r="F244" s="249" t="s">
        <v>1266</v>
      </c>
      <c r="G244" s="247"/>
      <c r="H244" s="248" t="s">
        <v>1</v>
      </c>
      <c r="I244" s="250"/>
      <c r="J244" s="247"/>
      <c r="K244" s="247"/>
      <c r="L244" s="251"/>
      <c r="M244" s="252"/>
      <c r="N244" s="253"/>
      <c r="O244" s="253"/>
      <c r="P244" s="253"/>
      <c r="Q244" s="253"/>
      <c r="R244" s="253"/>
      <c r="S244" s="253"/>
      <c r="T244" s="25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5" t="s">
        <v>189</v>
      </c>
      <c r="AU244" s="255" t="s">
        <v>85</v>
      </c>
      <c r="AV244" s="13" t="s">
        <v>83</v>
      </c>
      <c r="AW244" s="13" t="s">
        <v>33</v>
      </c>
      <c r="AX244" s="13" t="s">
        <v>76</v>
      </c>
      <c r="AY244" s="255" t="s">
        <v>178</v>
      </c>
    </row>
    <row r="245" s="14" customFormat="1">
      <c r="A245" s="14"/>
      <c r="B245" s="256"/>
      <c r="C245" s="257"/>
      <c r="D245" s="241" t="s">
        <v>189</v>
      </c>
      <c r="E245" s="258" t="s">
        <v>1</v>
      </c>
      <c r="F245" s="259" t="s">
        <v>1262</v>
      </c>
      <c r="G245" s="257"/>
      <c r="H245" s="260">
        <v>8.6999999999999993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189</v>
      </c>
      <c r="AU245" s="266" t="s">
        <v>85</v>
      </c>
      <c r="AV245" s="14" t="s">
        <v>85</v>
      </c>
      <c r="AW245" s="14" t="s">
        <v>33</v>
      </c>
      <c r="AX245" s="14" t="s">
        <v>76</v>
      </c>
      <c r="AY245" s="266" t="s">
        <v>178</v>
      </c>
    </row>
    <row r="246" s="15" customFormat="1">
      <c r="A246" s="15"/>
      <c r="B246" s="267"/>
      <c r="C246" s="268"/>
      <c r="D246" s="241" t="s">
        <v>189</v>
      </c>
      <c r="E246" s="269" t="s">
        <v>1</v>
      </c>
      <c r="F246" s="270" t="s">
        <v>193</v>
      </c>
      <c r="G246" s="268"/>
      <c r="H246" s="271">
        <v>8.6999999999999993</v>
      </c>
      <c r="I246" s="272"/>
      <c r="J246" s="268"/>
      <c r="K246" s="268"/>
      <c r="L246" s="273"/>
      <c r="M246" s="274"/>
      <c r="N246" s="275"/>
      <c r="O246" s="275"/>
      <c r="P246" s="275"/>
      <c r="Q246" s="275"/>
      <c r="R246" s="275"/>
      <c r="S246" s="275"/>
      <c r="T246" s="276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7" t="s">
        <v>189</v>
      </c>
      <c r="AU246" s="277" t="s">
        <v>85</v>
      </c>
      <c r="AV246" s="15" t="s">
        <v>185</v>
      </c>
      <c r="AW246" s="15" t="s">
        <v>33</v>
      </c>
      <c r="AX246" s="15" t="s">
        <v>83</v>
      </c>
      <c r="AY246" s="277" t="s">
        <v>178</v>
      </c>
    </row>
    <row r="247" s="12" customFormat="1" ht="22.8" customHeight="1">
      <c r="A247" s="12"/>
      <c r="B247" s="212"/>
      <c r="C247" s="213"/>
      <c r="D247" s="214" t="s">
        <v>75</v>
      </c>
      <c r="E247" s="226" t="s">
        <v>250</v>
      </c>
      <c r="F247" s="226" t="s">
        <v>1267</v>
      </c>
      <c r="G247" s="213"/>
      <c r="H247" s="213"/>
      <c r="I247" s="216"/>
      <c r="J247" s="227">
        <f>BK247</f>
        <v>0</v>
      </c>
      <c r="K247" s="213"/>
      <c r="L247" s="218"/>
      <c r="M247" s="219"/>
      <c r="N247" s="220"/>
      <c r="O247" s="220"/>
      <c r="P247" s="221">
        <f>P248</f>
        <v>0</v>
      </c>
      <c r="Q247" s="220"/>
      <c r="R247" s="221">
        <f>R248</f>
        <v>0</v>
      </c>
      <c r="S247" s="220"/>
      <c r="T247" s="222">
        <f>T248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3" t="s">
        <v>83</v>
      </c>
      <c r="AT247" s="224" t="s">
        <v>75</v>
      </c>
      <c r="AU247" s="224" t="s">
        <v>83</v>
      </c>
      <c r="AY247" s="223" t="s">
        <v>178</v>
      </c>
      <c r="BK247" s="225">
        <f>BK248</f>
        <v>0</v>
      </c>
    </row>
    <row r="248" s="12" customFormat="1" ht="20.88" customHeight="1">
      <c r="A248" s="12"/>
      <c r="B248" s="212"/>
      <c r="C248" s="213"/>
      <c r="D248" s="214" t="s">
        <v>75</v>
      </c>
      <c r="E248" s="226" t="s">
        <v>1268</v>
      </c>
      <c r="F248" s="226" t="s">
        <v>1269</v>
      </c>
      <c r="G248" s="213"/>
      <c r="H248" s="213"/>
      <c r="I248" s="216"/>
      <c r="J248" s="227">
        <f>BK248</f>
        <v>0</v>
      </c>
      <c r="K248" s="213"/>
      <c r="L248" s="218"/>
      <c r="M248" s="219"/>
      <c r="N248" s="220"/>
      <c r="O248" s="220"/>
      <c r="P248" s="221">
        <f>SUM(P249:P250)</f>
        <v>0</v>
      </c>
      <c r="Q248" s="220"/>
      <c r="R248" s="221">
        <f>SUM(R249:R250)</f>
        <v>0</v>
      </c>
      <c r="S248" s="220"/>
      <c r="T248" s="222">
        <f>SUM(T249:T250)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3" t="s">
        <v>83</v>
      </c>
      <c r="AT248" s="224" t="s">
        <v>75</v>
      </c>
      <c r="AU248" s="224" t="s">
        <v>85</v>
      </c>
      <c r="AY248" s="223" t="s">
        <v>178</v>
      </c>
      <c r="BK248" s="225">
        <f>SUM(BK249:BK250)</f>
        <v>0</v>
      </c>
    </row>
    <row r="249" s="2" customFormat="1">
      <c r="A249" s="39"/>
      <c r="B249" s="40"/>
      <c r="C249" s="228" t="s">
        <v>324</v>
      </c>
      <c r="D249" s="228" t="s">
        <v>180</v>
      </c>
      <c r="E249" s="229" t="s">
        <v>1270</v>
      </c>
      <c r="F249" s="230" t="s">
        <v>1271</v>
      </c>
      <c r="G249" s="231" t="s">
        <v>253</v>
      </c>
      <c r="H249" s="232">
        <v>0.29699999999999999</v>
      </c>
      <c r="I249" s="233"/>
      <c r="J249" s="234">
        <f>ROUND(I249*H249,2)</f>
        <v>0</v>
      </c>
      <c r="K249" s="230" t="s">
        <v>184</v>
      </c>
      <c r="L249" s="45"/>
      <c r="M249" s="235" t="s">
        <v>1</v>
      </c>
      <c r="N249" s="236" t="s">
        <v>41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185</v>
      </c>
      <c r="AT249" s="239" t="s">
        <v>180</v>
      </c>
      <c r="AU249" s="239" t="s">
        <v>100</v>
      </c>
      <c r="AY249" s="18" t="s">
        <v>178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83</v>
      </c>
      <c r="BK249" s="240">
        <f>ROUND(I249*H249,2)</f>
        <v>0</v>
      </c>
      <c r="BL249" s="18" t="s">
        <v>185</v>
      </c>
      <c r="BM249" s="239" t="s">
        <v>1399</v>
      </c>
    </row>
    <row r="250" s="2" customFormat="1">
      <c r="A250" s="39"/>
      <c r="B250" s="40"/>
      <c r="C250" s="41"/>
      <c r="D250" s="241" t="s">
        <v>187</v>
      </c>
      <c r="E250" s="41"/>
      <c r="F250" s="242" t="s">
        <v>1273</v>
      </c>
      <c r="G250" s="41"/>
      <c r="H250" s="41"/>
      <c r="I250" s="243"/>
      <c r="J250" s="41"/>
      <c r="K250" s="41"/>
      <c r="L250" s="45"/>
      <c r="M250" s="244"/>
      <c r="N250" s="245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187</v>
      </c>
      <c r="AU250" s="18" t="s">
        <v>100</v>
      </c>
    </row>
    <row r="251" s="12" customFormat="1" ht="25.92" customHeight="1">
      <c r="A251" s="12"/>
      <c r="B251" s="212"/>
      <c r="C251" s="213"/>
      <c r="D251" s="214" t="s">
        <v>75</v>
      </c>
      <c r="E251" s="215" t="s">
        <v>1274</v>
      </c>
      <c r="F251" s="215" t="s">
        <v>1275</v>
      </c>
      <c r="G251" s="213"/>
      <c r="H251" s="213"/>
      <c r="I251" s="216"/>
      <c r="J251" s="217">
        <f>BK251</f>
        <v>0</v>
      </c>
      <c r="K251" s="213"/>
      <c r="L251" s="218"/>
      <c r="M251" s="219"/>
      <c r="N251" s="220"/>
      <c r="O251" s="220"/>
      <c r="P251" s="221">
        <f>P252</f>
        <v>0</v>
      </c>
      <c r="Q251" s="220"/>
      <c r="R251" s="221">
        <f>R252</f>
        <v>0.1048</v>
      </c>
      <c r="S251" s="220"/>
      <c r="T251" s="222">
        <f>T252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3" t="s">
        <v>85</v>
      </c>
      <c r="AT251" s="224" t="s">
        <v>75</v>
      </c>
      <c r="AU251" s="224" t="s">
        <v>76</v>
      </c>
      <c r="AY251" s="223" t="s">
        <v>178</v>
      </c>
      <c r="BK251" s="225">
        <f>BK252</f>
        <v>0</v>
      </c>
    </row>
    <row r="252" s="12" customFormat="1" ht="22.8" customHeight="1">
      <c r="A252" s="12"/>
      <c r="B252" s="212"/>
      <c r="C252" s="213"/>
      <c r="D252" s="214" t="s">
        <v>75</v>
      </c>
      <c r="E252" s="226" t="s">
        <v>1276</v>
      </c>
      <c r="F252" s="226" t="s">
        <v>1277</v>
      </c>
      <c r="G252" s="213"/>
      <c r="H252" s="213"/>
      <c r="I252" s="216"/>
      <c r="J252" s="227">
        <f>BK252</f>
        <v>0</v>
      </c>
      <c r="K252" s="213"/>
      <c r="L252" s="218"/>
      <c r="M252" s="219"/>
      <c r="N252" s="220"/>
      <c r="O252" s="220"/>
      <c r="P252" s="221">
        <f>SUM(P253:P268)</f>
        <v>0</v>
      </c>
      <c r="Q252" s="220"/>
      <c r="R252" s="221">
        <f>SUM(R253:R268)</f>
        <v>0.1048</v>
      </c>
      <c r="S252" s="220"/>
      <c r="T252" s="222">
        <f>SUM(T253:T268)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3" t="s">
        <v>85</v>
      </c>
      <c r="AT252" s="224" t="s">
        <v>75</v>
      </c>
      <c r="AU252" s="224" t="s">
        <v>83</v>
      </c>
      <c r="AY252" s="223" t="s">
        <v>178</v>
      </c>
      <c r="BK252" s="225">
        <f>SUM(BK253:BK268)</f>
        <v>0</v>
      </c>
    </row>
    <row r="253" s="2" customFormat="1">
      <c r="A253" s="39"/>
      <c r="B253" s="40"/>
      <c r="C253" s="228" t="s">
        <v>331</v>
      </c>
      <c r="D253" s="228" t="s">
        <v>180</v>
      </c>
      <c r="E253" s="229" t="s">
        <v>1278</v>
      </c>
      <c r="F253" s="230" t="s">
        <v>1279</v>
      </c>
      <c r="G253" s="231" t="s">
        <v>299</v>
      </c>
      <c r="H253" s="232">
        <v>39.600000000000001</v>
      </c>
      <c r="I253" s="233"/>
      <c r="J253" s="234">
        <f>ROUND(I253*H253,2)</f>
        <v>0</v>
      </c>
      <c r="K253" s="230" t="s">
        <v>184</v>
      </c>
      <c r="L253" s="45"/>
      <c r="M253" s="235" t="s">
        <v>1</v>
      </c>
      <c r="N253" s="236" t="s">
        <v>41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305</v>
      </c>
      <c r="AT253" s="239" t="s">
        <v>180</v>
      </c>
      <c r="AU253" s="239" t="s">
        <v>85</v>
      </c>
      <c r="AY253" s="18" t="s">
        <v>178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83</v>
      </c>
      <c r="BK253" s="240">
        <f>ROUND(I253*H253,2)</f>
        <v>0</v>
      </c>
      <c r="BL253" s="18" t="s">
        <v>305</v>
      </c>
      <c r="BM253" s="239" t="s">
        <v>1400</v>
      </c>
    </row>
    <row r="254" s="2" customFormat="1">
      <c r="A254" s="39"/>
      <c r="B254" s="40"/>
      <c r="C254" s="41"/>
      <c r="D254" s="241" t="s">
        <v>187</v>
      </c>
      <c r="E254" s="41"/>
      <c r="F254" s="242" t="s">
        <v>1281</v>
      </c>
      <c r="G254" s="41"/>
      <c r="H254" s="41"/>
      <c r="I254" s="243"/>
      <c r="J254" s="41"/>
      <c r="K254" s="41"/>
      <c r="L254" s="45"/>
      <c r="M254" s="244"/>
      <c r="N254" s="245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187</v>
      </c>
      <c r="AU254" s="18" t="s">
        <v>85</v>
      </c>
    </row>
    <row r="255" s="13" customFormat="1">
      <c r="A255" s="13"/>
      <c r="B255" s="246"/>
      <c r="C255" s="247"/>
      <c r="D255" s="241" t="s">
        <v>189</v>
      </c>
      <c r="E255" s="248" t="s">
        <v>1</v>
      </c>
      <c r="F255" s="249" t="s">
        <v>1167</v>
      </c>
      <c r="G255" s="247"/>
      <c r="H255" s="248" t="s">
        <v>1</v>
      </c>
      <c r="I255" s="250"/>
      <c r="J255" s="247"/>
      <c r="K255" s="247"/>
      <c r="L255" s="251"/>
      <c r="M255" s="252"/>
      <c r="N255" s="253"/>
      <c r="O255" s="253"/>
      <c r="P255" s="253"/>
      <c r="Q255" s="253"/>
      <c r="R255" s="253"/>
      <c r="S255" s="253"/>
      <c r="T255" s="25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5" t="s">
        <v>189</v>
      </c>
      <c r="AU255" s="255" t="s">
        <v>85</v>
      </c>
      <c r="AV255" s="13" t="s">
        <v>83</v>
      </c>
      <c r="AW255" s="13" t="s">
        <v>33</v>
      </c>
      <c r="AX255" s="13" t="s">
        <v>76</v>
      </c>
      <c r="AY255" s="255" t="s">
        <v>178</v>
      </c>
    </row>
    <row r="256" s="13" customFormat="1">
      <c r="A256" s="13"/>
      <c r="B256" s="246"/>
      <c r="C256" s="247"/>
      <c r="D256" s="241" t="s">
        <v>189</v>
      </c>
      <c r="E256" s="248" t="s">
        <v>1</v>
      </c>
      <c r="F256" s="249" t="s">
        <v>1282</v>
      </c>
      <c r="G256" s="247"/>
      <c r="H256" s="248" t="s">
        <v>1</v>
      </c>
      <c r="I256" s="250"/>
      <c r="J256" s="247"/>
      <c r="K256" s="247"/>
      <c r="L256" s="251"/>
      <c r="M256" s="252"/>
      <c r="N256" s="253"/>
      <c r="O256" s="253"/>
      <c r="P256" s="253"/>
      <c r="Q256" s="253"/>
      <c r="R256" s="253"/>
      <c r="S256" s="253"/>
      <c r="T256" s="25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5" t="s">
        <v>189</v>
      </c>
      <c r="AU256" s="255" t="s">
        <v>85</v>
      </c>
      <c r="AV256" s="13" t="s">
        <v>83</v>
      </c>
      <c r="AW256" s="13" t="s">
        <v>33</v>
      </c>
      <c r="AX256" s="13" t="s">
        <v>76</v>
      </c>
      <c r="AY256" s="255" t="s">
        <v>178</v>
      </c>
    </row>
    <row r="257" s="13" customFormat="1">
      <c r="A257" s="13"/>
      <c r="B257" s="246"/>
      <c r="C257" s="247"/>
      <c r="D257" s="241" t="s">
        <v>189</v>
      </c>
      <c r="E257" s="248" t="s">
        <v>1</v>
      </c>
      <c r="F257" s="249" t="s">
        <v>1401</v>
      </c>
      <c r="G257" s="247"/>
      <c r="H257" s="248" t="s">
        <v>1</v>
      </c>
      <c r="I257" s="250"/>
      <c r="J257" s="247"/>
      <c r="K257" s="247"/>
      <c r="L257" s="251"/>
      <c r="M257" s="252"/>
      <c r="N257" s="253"/>
      <c r="O257" s="253"/>
      <c r="P257" s="253"/>
      <c r="Q257" s="253"/>
      <c r="R257" s="253"/>
      <c r="S257" s="253"/>
      <c r="T257" s="25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5" t="s">
        <v>189</v>
      </c>
      <c r="AU257" s="255" t="s">
        <v>85</v>
      </c>
      <c r="AV257" s="13" t="s">
        <v>83</v>
      </c>
      <c r="AW257" s="13" t="s">
        <v>33</v>
      </c>
      <c r="AX257" s="13" t="s">
        <v>76</v>
      </c>
      <c r="AY257" s="255" t="s">
        <v>178</v>
      </c>
    </row>
    <row r="258" s="14" customFormat="1">
      <c r="A258" s="14"/>
      <c r="B258" s="256"/>
      <c r="C258" s="257"/>
      <c r="D258" s="241" t="s">
        <v>189</v>
      </c>
      <c r="E258" s="258" t="s">
        <v>1</v>
      </c>
      <c r="F258" s="259" t="s">
        <v>1363</v>
      </c>
      <c r="G258" s="257"/>
      <c r="H258" s="260">
        <v>26.100000000000001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6" t="s">
        <v>189</v>
      </c>
      <c r="AU258" s="266" t="s">
        <v>85</v>
      </c>
      <c r="AV258" s="14" t="s">
        <v>85</v>
      </c>
      <c r="AW258" s="14" t="s">
        <v>33</v>
      </c>
      <c r="AX258" s="14" t="s">
        <v>76</v>
      </c>
      <c r="AY258" s="266" t="s">
        <v>178</v>
      </c>
    </row>
    <row r="259" s="13" customFormat="1">
      <c r="A259" s="13"/>
      <c r="B259" s="246"/>
      <c r="C259" s="247"/>
      <c r="D259" s="241" t="s">
        <v>189</v>
      </c>
      <c r="E259" s="248" t="s">
        <v>1</v>
      </c>
      <c r="F259" s="249" t="s">
        <v>1314</v>
      </c>
      <c r="G259" s="247"/>
      <c r="H259" s="248" t="s">
        <v>1</v>
      </c>
      <c r="I259" s="250"/>
      <c r="J259" s="247"/>
      <c r="K259" s="247"/>
      <c r="L259" s="251"/>
      <c r="M259" s="252"/>
      <c r="N259" s="253"/>
      <c r="O259" s="253"/>
      <c r="P259" s="253"/>
      <c r="Q259" s="253"/>
      <c r="R259" s="253"/>
      <c r="S259" s="253"/>
      <c r="T259" s="25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5" t="s">
        <v>189</v>
      </c>
      <c r="AU259" s="255" t="s">
        <v>85</v>
      </c>
      <c r="AV259" s="13" t="s">
        <v>83</v>
      </c>
      <c r="AW259" s="13" t="s">
        <v>33</v>
      </c>
      <c r="AX259" s="13" t="s">
        <v>76</v>
      </c>
      <c r="AY259" s="255" t="s">
        <v>178</v>
      </c>
    </row>
    <row r="260" s="14" customFormat="1">
      <c r="A260" s="14"/>
      <c r="B260" s="256"/>
      <c r="C260" s="257"/>
      <c r="D260" s="241" t="s">
        <v>189</v>
      </c>
      <c r="E260" s="258" t="s">
        <v>1</v>
      </c>
      <c r="F260" s="259" t="s">
        <v>1364</v>
      </c>
      <c r="G260" s="257"/>
      <c r="H260" s="260">
        <v>13.5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6" t="s">
        <v>189</v>
      </c>
      <c r="AU260" s="266" t="s">
        <v>85</v>
      </c>
      <c r="AV260" s="14" t="s">
        <v>85</v>
      </c>
      <c r="AW260" s="14" t="s">
        <v>33</v>
      </c>
      <c r="AX260" s="14" t="s">
        <v>76</v>
      </c>
      <c r="AY260" s="266" t="s">
        <v>178</v>
      </c>
    </row>
    <row r="261" s="15" customFormat="1">
      <c r="A261" s="15"/>
      <c r="B261" s="267"/>
      <c r="C261" s="268"/>
      <c r="D261" s="241" t="s">
        <v>189</v>
      </c>
      <c r="E261" s="269" t="s">
        <v>1</v>
      </c>
      <c r="F261" s="270" t="s">
        <v>193</v>
      </c>
      <c r="G261" s="268"/>
      <c r="H261" s="271">
        <v>39.600000000000001</v>
      </c>
      <c r="I261" s="272"/>
      <c r="J261" s="268"/>
      <c r="K261" s="268"/>
      <c r="L261" s="273"/>
      <c r="M261" s="274"/>
      <c r="N261" s="275"/>
      <c r="O261" s="275"/>
      <c r="P261" s="275"/>
      <c r="Q261" s="275"/>
      <c r="R261" s="275"/>
      <c r="S261" s="275"/>
      <c r="T261" s="276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7" t="s">
        <v>189</v>
      </c>
      <c r="AU261" s="277" t="s">
        <v>85</v>
      </c>
      <c r="AV261" s="15" t="s">
        <v>185</v>
      </c>
      <c r="AW261" s="15" t="s">
        <v>33</v>
      </c>
      <c r="AX261" s="15" t="s">
        <v>83</v>
      </c>
      <c r="AY261" s="277" t="s">
        <v>178</v>
      </c>
    </row>
    <row r="262" s="2" customFormat="1" ht="14.4" customHeight="1">
      <c r="A262" s="39"/>
      <c r="B262" s="40"/>
      <c r="C262" s="278" t="s">
        <v>7</v>
      </c>
      <c r="D262" s="278" t="s">
        <v>386</v>
      </c>
      <c r="E262" s="279" t="s">
        <v>1284</v>
      </c>
      <c r="F262" s="280" t="s">
        <v>1285</v>
      </c>
      <c r="G262" s="281" t="s">
        <v>183</v>
      </c>
      <c r="H262" s="282">
        <v>0.13100000000000001</v>
      </c>
      <c r="I262" s="283"/>
      <c r="J262" s="284">
        <f>ROUND(I262*H262,2)</f>
        <v>0</v>
      </c>
      <c r="K262" s="280" t="s">
        <v>1</v>
      </c>
      <c r="L262" s="285"/>
      <c r="M262" s="286" t="s">
        <v>1</v>
      </c>
      <c r="N262" s="287" t="s">
        <v>41</v>
      </c>
      <c r="O262" s="92"/>
      <c r="P262" s="237">
        <f>O262*H262</f>
        <v>0</v>
      </c>
      <c r="Q262" s="237">
        <v>0.80000000000000004</v>
      </c>
      <c r="R262" s="237">
        <f>Q262*H262</f>
        <v>0.1048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420</v>
      </c>
      <c r="AT262" s="239" t="s">
        <v>386</v>
      </c>
      <c r="AU262" s="239" t="s">
        <v>85</v>
      </c>
      <c r="AY262" s="18" t="s">
        <v>178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83</v>
      </c>
      <c r="BK262" s="240">
        <f>ROUND(I262*H262,2)</f>
        <v>0</v>
      </c>
      <c r="BL262" s="18" t="s">
        <v>305</v>
      </c>
      <c r="BM262" s="239" t="s">
        <v>1402</v>
      </c>
    </row>
    <row r="263" s="2" customFormat="1">
      <c r="A263" s="39"/>
      <c r="B263" s="40"/>
      <c r="C263" s="41"/>
      <c r="D263" s="241" t="s">
        <v>187</v>
      </c>
      <c r="E263" s="41"/>
      <c r="F263" s="242" t="s">
        <v>1287</v>
      </c>
      <c r="G263" s="41"/>
      <c r="H263" s="41"/>
      <c r="I263" s="243"/>
      <c r="J263" s="41"/>
      <c r="K263" s="41"/>
      <c r="L263" s="45"/>
      <c r="M263" s="244"/>
      <c r="N263" s="245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187</v>
      </c>
      <c r="AU263" s="18" t="s">
        <v>85</v>
      </c>
    </row>
    <row r="264" s="13" customFormat="1">
      <c r="A264" s="13"/>
      <c r="B264" s="246"/>
      <c r="C264" s="247"/>
      <c r="D264" s="241" t="s">
        <v>189</v>
      </c>
      <c r="E264" s="248" t="s">
        <v>1</v>
      </c>
      <c r="F264" s="249" t="s">
        <v>1288</v>
      </c>
      <c r="G264" s="247"/>
      <c r="H264" s="248" t="s">
        <v>1</v>
      </c>
      <c r="I264" s="250"/>
      <c r="J264" s="247"/>
      <c r="K264" s="247"/>
      <c r="L264" s="251"/>
      <c r="M264" s="252"/>
      <c r="N264" s="253"/>
      <c r="O264" s="253"/>
      <c r="P264" s="253"/>
      <c r="Q264" s="253"/>
      <c r="R264" s="253"/>
      <c r="S264" s="253"/>
      <c r="T264" s="25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5" t="s">
        <v>189</v>
      </c>
      <c r="AU264" s="255" t="s">
        <v>85</v>
      </c>
      <c r="AV264" s="13" t="s">
        <v>83</v>
      </c>
      <c r="AW264" s="13" t="s">
        <v>33</v>
      </c>
      <c r="AX264" s="13" t="s">
        <v>76</v>
      </c>
      <c r="AY264" s="255" t="s">
        <v>178</v>
      </c>
    </row>
    <row r="265" s="14" customFormat="1">
      <c r="A265" s="14"/>
      <c r="B265" s="256"/>
      <c r="C265" s="257"/>
      <c r="D265" s="241" t="s">
        <v>189</v>
      </c>
      <c r="E265" s="258" t="s">
        <v>1</v>
      </c>
      <c r="F265" s="259" t="s">
        <v>1366</v>
      </c>
      <c r="G265" s="257"/>
      <c r="H265" s="260">
        <v>0.13100000000000001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6" t="s">
        <v>189</v>
      </c>
      <c r="AU265" s="266" t="s">
        <v>85</v>
      </c>
      <c r="AV265" s="14" t="s">
        <v>85</v>
      </c>
      <c r="AW265" s="14" t="s">
        <v>33</v>
      </c>
      <c r="AX265" s="14" t="s">
        <v>76</v>
      </c>
      <c r="AY265" s="266" t="s">
        <v>178</v>
      </c>
    </row>
    <row r="266" s="15" customFormat="1">
      <c r="A266" s="15"/>
      <c r="B266" s="267"/>
      <c r="C266" s="268"/>
      <c r="D266" s="241" t="s">
        <v>189</v>
      </c>
      <c r="E266" s="269" t="s">
        <v>1</v>
      </c>
      <c r="F266" s="270" t="s">
        <v>193</v>
      </c>
      <c r="G266" s="268"/>
      <c r="H266" s="271">
        <v>0.13100000000000001</v>
      </c>
      <c r="I266" s="272"/>
      <c r="J266" s="268"/>
      <c r="K266" s="268"/>
      <c r="L266" s="273"/>
      <c r="M266" s="274"/>
      <c r="N266" s="275"/>
      <c r="O266" s="275"/>
      <c r="P266" s="275"/>
      <c r="Q266" s="275"/>
      <c r="R266" s="275"/>
      <c r="S266" s="275"/>
      <c r="T266" s="276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7" t="s">
        <v>189</v>
      </c>
      <c r="AU266" s="277" t="s">
        <v>85</v>
      </c>
      <c r="AV266" s="15" t="s">
        <v>185</v>
      </c>
      <c r="AW266" s="15" t="s">
        <v>33</v>
      </c>
      <c r="AX266" s="15" t="s">
        <v>83</v>
      </c>
      <c r="AY266" s="277" t="s">
        <v>178</v>
      </c>
    </row>
    <row r="267" s="2" customFormat="1">
      <c r="A267" s="39"/>
      <c r="B267" s="40"/>
      <c r="C267" s="228" t="s">
        <v>347</v>
      </c>
      <c r="D267" s="228" t="s">
        <v>180</v>
      </c>
      <c r="E267" s="229" t="s">
        <v>1290</v>
      </c>
      <c r="F267" s="230" t="s">
        <v>1291</v>
      </c>
      <c r="G267" s="231" t="s">
        <v>253</v>
      </c>
      <c r="H267" s="232">
        <v>0.105</v>
      </c>
      <c r="I267" s="233"/>
      <c r="J267" s="234">
        <f>ROUND(I267*H267,2)</f>
        <v>0</v>
      </c>
      <c r="K267" s="230" t="s">
        <v>184</v>
      </c>
      <c r="L267" s="45"/>
      <c r="M267" s="235" t="s">
        <v>1</v>
      </c>
      <c r="N267" s="236" t="s">
        <v>41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305</v>
      </c>
      <c r="AT267" s="239" t="s">
        <v>180</v>
      </c>
      <c r="AU267" s="239" t="s">
        <v>85</v>
      </c>
      <c r="AY267" s="18" t="s">
        <v>178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83</v>
      </c>
      <c r="BK267" s="240">
        <f>ROUND(I267*H267,2)</f>
        <v>0</v>
      </c>
      <c r="BL267" s="18" t="s">
        <v>305</v>
      </c>
      <c r="BM267" s="239" t="s">
        <v>1403</v>
      </c>
    </row>
    <row r="268" s="2" customFormat="1">
      <c r="A268" s="39"/>
      <c r="B268" s="40"/>
      <c r="C268" s="41"/>
      <c r="D268" s="241" t="s">
        <v>187</v>
      </c>
      <c r="E268" s="41"/>
      <c r="F268" s="242" t="s">
        <v>1293</v>
      </c>
      <c r="G268" s="41"/>
      <c r="H268" s="41"/>
      <c r="I268" s="243"/>
      <c r="J268" s="41"/>
      <c r="K268" s="41"/>
      <c r="L268" s="45"/>
      <c r="M268" s="289"/>
      <c r="N268" s="290"/>
      <c r="O268" s="291"/>
      <c r="P268" s="291"/>
      <c r="Q268" s="291"/>
      <c r="R268" s="291"/>
      <c r="S268" s="291"/>
      <c r="T268" s="292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187</v>
      </c>
      <c r="AU268" s="18" t="s">
        <v>85</v>
      </c>
    </row>
    <row r="269" s="2" customFormat="1" ht="6.96" customHeight="1">
      <c r="A269" s="39"/>
      <c r="B269" s="67"/>
      <c r="C269" s="68"/>
      <c r="D269" s="68"/>
      <c r="E269" s="68"/>
      <c r="F269" s="68"/>
      <c r="G269" s="68"/>
      <c r="H269" s="68"/>
      <c r="I269" s="68"/>
      <c r="J269" s="68"/>
      <c r="K269" s="68"/>
      <c r="L269" s="45"/>
      <c r="M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</sheetData>
  <sheetProtection sheet="1" autoFilter="0" formatColumns="0" formatRows="0" objects="1" scenarios="1" spinCount="100000" saltValue="LwrgsOzaAhfJLREX1adqggnrPLvcgHCeBWiecMOfp8cgUnGk3xWfTTCPXfyhDBiCuuCt5kpXsBeAloqlLSjHRw==" hashValue="bcjh5QE98YWBppr9eg7COHnqgCfJ27/F5KHzlbZDWEiHBIkia41RweJZM74xwktLdtrZwV0PAcAWpXER5kgZkg==" algorithmName="SHA-512" password="CC35"/>
  <autoFilter ref="C129:K26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144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4.4" customHeight="1">
      <c r="B7" s="21"/>
      <c r="E7" s="153" t="str">
        <f>'Rekapitulace stavby'!K6</f>
        <v>Realizace SZ Budišovsko</v>
      </c>
      <c r="F7" s="152"/>
      <c r="G7" s="152"/>
      <c r="H7" s="152"/>
      <c r="L7" s="21"/>
    </row>
    <row r="8">
      <c r="B8" s="21"/>
      <c r="D8" s="152" t="s">
        <v>145</v>
      </c>
      <c r="L8" s="21"/>
    </row>
    <row r="9" s="1" customFormat="1" ht="14.4" customHeight="1">
      <c r="B9" s="21"/>
      <c r="E9" s="153" t="s">
        <v>146</v>
      </c>
      <c r="F9" s="1"/>
      <c r="G9" s="1"/>
      <c r="H9" s="1"/>
      <c r="L9" s="21"/>
    </row>
    <row r="10" s="1" customFormat="1" ht="12" customHeight="1">
      <c r="B10" s="21"/>
      <c r="D10" s="152" t="s">
        <v>147</v>
      </c>
      <c r="L10" s="21"/>
    </row>
    <row r="11" s="2" customFormat="1" ht="14.4" customHeight="1">
      <c r="A11" s="39"/>
      <c r="B11" s="45"/>
      <c r="C11" s="39"/>
      <c r="D11" s="39"/>
      <c r="E11" s="164" t="s">
        <v>1158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1294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5.6" customHeight="1">
      <c r="A13" s="39"/>
      <c r="B13" s="45"/>
      <c r="C13" s="39"/>
      <c r="D13" s="39"/>
      <c r="E13" s="154" t="s">
        <v>1404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1. 4. 2021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 xml:space="preserve"> </v>
      </c>
      <c r="F19" s="39"/>
      <c r="G19" s="39"/>
      <c r="H19" s="39"/>
      <c r="I19" s="152" t="s">
        <v>27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">
        <v>31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32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.4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ROUND((SUM(BE130:BE268)),  2)</f>
        <v>0</v>
      </c>
      <c r="G37" s="39"/>
      <c r="H37" s="39"/>
      <c r="I37" s="166">
        <v>0.20999999999999999</v>
      </c>
      <c r="J37" s="165">
        <f>ROUND(((SUM(BE130:BE268))*I37),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ROUND((SUM(BF130:BF268)),  2)</f>
        <v>0</v>
      </c>
      <c r="G38" s="39"/>
      <c r="H38" s="39"/>
      <c r="I38" s="166">
        <v>0.14999999999999999</v>
      </c>
      <c r="J38" s="165">
        <f>ROUND(((SUM(BF130:BF268))*I38),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ROUND((SUM(BG130:BG268)),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ROUND((SUM(BH130:BH268)),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ROUND((SUM(BI130:BI268)),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85" t="str">
        <f>E7</f>
        <v>Realizace SZ Budišovsko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4.4" customHeight="1">
      <c r="B87" s="22"/>
      <c r="C87" s="23"/>
      <c r="D87" s="23"/>
      <c r="E87" s="185" t="s">
        <v>146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4.4" customHeight="1">
      <c r="A89" s="39"/>
      <c r="B89" s="40"/>
      <c r="C89" s="41"/>
      <c r="D89" s="41"/>
      <c r="E89" s="304" t="s">
        <v>1158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1294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6" customHeight="1">
      <c r="A91" s="39"/>
      <c r="B91" s="40"/>
      <c r="C91" s="41"/>
      <c r="D91" s="41"/>
      <c r="E91" s="77" t="str">
        <f>E13</f>
        <v>SO 802.3 - Následná péče - 3.rok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Budišov n./B., Podlesí n./O., Staré Oldřůvky</v>
      </c>
      <c r="G93" s="41"/>
      <c r="H93" s="41"/>
      <c r="I93" s="33" t="s">
        <v>22</v>
      </c>
      <c r="J93" s="80" t="str">
        <f>IF(J16="","",J16)</f>
        <v>1. 4. 2021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5.2" customHeight="1">
      <c r="A95" s="39"/>
      <c r="B95" s="40"/>
      <c r="C95" s="33" t="s">
        <v>24</v>
      </c>
      <c r="D95" s="41"/>
      <c r="E95" s="41"/>
      <c r="F95" s="28" t="str">
        <f>E19</f>
        <v xml:space="preserve"> </v>
      </c>
      <c r="G95" s="41"/>
      <c r="H95" s="41"/>
      <c r="I95" s="33" t="s">
        <v>30</v>
      </c>
      <c r="J95" s="37" t="str">
        <f>E25</f>
        <v>AGPOL s.r.o., Jungmannova 153/12, 77900 Olomouc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55.2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>AGPOL s.r.o., Jungmannova 153/12, 77900 Olomouc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150</v>
      </c>
      <c r="D98" s="187"/>
      <c r="E98" s="187"/>
      <c r="F98" s="187"/>
      <c r="G98" s="187"/>
      <c r="H98" s="187"/>
      <c r="I98" s="187"/>
      <c r="J98" s="188" t="s">
        <v>151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152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153</v>
      </c>
    </row>
    <row r="101" s="9" customFormat="1" ht="24.96" customHeight="1">
      <c r="A101" s="9"/>
      <c r="B101" s="190"/>
      <c r="C101" s="191"/>
      <c r="D101" s="192" t="s">
        <v>1296</v>
      </c>
      <c r="E101" s="193"/>
      <c r="F101" s="193"/>
      <c r="G101" s="193"/>
      <c r="H101" s="193"/>
      <c r="I101" s="193"/>
      <c r="J101" s="194">
        <f>J131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155</v>
      </c>
      <c r="E102" s="198"/>
      <c r="F102" s="198"/>
      <c r="G102" s="198"/>
      <c r="H102" s="198"/>
      <c r="I102" s="198"/>
      <c r="J102" s="199">
        <f>J132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1159</v>
      </c>
      <c r="E103" s="198"/>
      <c r="F103" s="198"/>
      <c r="G103" s="198"/>
      <c r="H103" s="198"/>
      <c r="I103" s="198"/>
      <c r="J103" s="199">
        <f>J247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6"/>
      <c r="C104" s="134"/>
      <c r="D104" s="197" t="s">
        <v>1160</v>
      </c>
      <c r="E104" s="198"/>
      <c r="F104" s="198"/>
      <c r="G104" s="198"/>
      <c r="H104" s="198"/>
      <c r="I104" s="198"/>
      <c r="J104" s="199">
        <f>J248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1161</v>
      </c>
      <c r="E105" s="193"/>
      <c r="F105" s="193"/>
      <c r="G105" s="193"/>
      <c r="H105" s="193"/>
      <c r="I105" s="193"/>
      <c r="J105" s="194">
        <f>J251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34"/>
      <c r="D106" s="197" t="s">
        <v>1162</v>
      </c>
      <c r="E106" s="198"/>
      <c r="F106" s="198"/>
      <c r="G106" s="198"/>
      <c r="H106" s="198"/>
      <c r="I106" s="198"/>
      <c r="J106" s="199">
        <f>J252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163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4.4" customHeight="1">
      <c r="A116" s="39"/>
      <c r="B116" s="40"/>
      <c r="C116" s="41"/>
      <c r="D116" s="41"/>
      <c r="E116" s="185" t="str">
        <f>E7</f>
        <v>Realizace SZ Budišovsko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145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4.4" customHeight="1">
      <c r="B118" s="22"/>
      <c r="C118" s="23"/>
      <c r="D118" s="23"/>
      <c r="E118" s="185" t="s">
        <v>146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147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4.4" customHeight="1">
      <c r="A120" s="39"/>
      <c r="B120" s="40"/>
      <c r="C120" s="41"/>
      <c r="D120" s="41"/>
      <c r="E120" s="304" t="s">
        <v>1158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1294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6" customHeight="1">
      <c r="A122" s="39"/>
      <c r="B122" s="40"/>
      <c r="C122" s="41"/>
      <c r="D122" s="41"/>
      <c r="E122" s="77" t="str">
        <f>E13</f>
        <v>SO 802.3 - Následná péče - 3.rok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>Budišov n./B., Podlesí n./O., Staré Oldřůvky</v>
      </c>
      <c r="G124" s="41"/>
      <c r="H124" s="41"/>
      <c r="I124" s="33" t="s">
        <v>22</v>
      </c>
      <c r="J124" s="80" t="str">
        <f>IF(J16="","",J16)</f>
        <v>1. 4. 2021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55.2" customHeight="1">
      <c r="A126" s="39"/>
      <c r="B126" s="40"/>
      <c r="C126" s="33" t="s">
        <v>24</v>
      </c>
      <c r="D126" s="41"/>
      <c r="E126" s="41"/>
      <c r="F126" s="28" t="str">
        <f>E19</f>
        <v xml:space="preserve"> </v>
      </c>
      <c r="G126" s="41"/>
      <c r="H126" s="41"/>
      <c r="I126" s="33" t="s">
        <v>30</v>
      </c>
      <c r="J126" s="37" t="str">
        <f>E25</f>
        <v>AGPOL s.r.o., Jungmannova 153/12, 77900 Olomouc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55.2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34</v>
      </c>
      <c r="J127" s="37" t="str">
        <f>E28</f>
        <v>AGPOL s.r.o., Jungmannova 153/12, 77900 Olomouc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164</v>
      </c>
      <c r="D129" s="204" t="s">
        <v>61</v>
      </c>
      <c r="E129" s="204" t="s">
        <v>57</v>
      </c>
      <c r="F129" s="204" t="s">
        <v>58</v>
      </c>
      <c r="G129" s="204" t="s">
        <v>165</v>
      </c>
      <c r="H129" s="204" t="s">
        <v>166</v>
      </c>
      <c r="I129" s="204" t="s">
        <v>167</v>
      </c>
      <c r="J129" s="204" t="s">
        <v>151</v>
      </c>
      <c r="K129" s="205" t="s">
        <v>168</v>
      </c>
      <c r="L129" s="206"/>
      <c r="M129" s="101" t="s">
        <v>1</v>
      </c>
      <c r="N129" s="102" t="s">
        <v>40</v>
      </c>
      <c r="O129" s="102" t="s">
        <v>169</v>
      </c>
      <c r="P129" s="102" t="s">
        <v>170</v>
      </c>
      <c r="Q129" s="102" t="s">
        <v>171</v>
      </c>
      <c r="R129" s="102" t="s">
        <v>172</v>
      </c>
      <c r="S129" s="102" t="s">
        <v>173</v>
      </c>
      <c r="T129" s="103" t="s">
        <v>174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175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P131+P251</f>
        <v>0</v>
      </c>
      <c r="Q130" s="105"/>
      <c r="R130" s="209">
        <f>R131+R251</f>
        <v>0.29726332</v>
      </c>
      <c r="S130" s="105"/>
      <c r="T130" s="210">
        <f>T131+T251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153</v>
      </c>
      <c r="BK130" s="211">
        <f>BK131+BK251</f>
        <v>0</v>
      </c>
    </row>
    <row r="131" s="12" customFormat="1" ht="25.92" customHeight="1">
      <c r="A131" s="12"/>
      <c r="B131" s="212"/>
      <c r="C131" s="213"/>
      <c r="D131" s="214" t="s">
        <v>75</v>
      </c>
      <c r="E131" s="215" t="s">
        <v>176</v>
      </c>
      <c r="F131" s="215" t="s">
        <v>1297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P132+P247</f>
        <v>0</v>
      </c>
      <c r="Q131" s="220"/>
      <c r="R131" s="221">
        <f>R132+R247</f>
        <v>0.19246331999999999</v>
      </c>
      <c r="S131" s="220"/>
      <c r="T131" s="222">
        <f>T132+T247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76</v>
      </c>
      <c r="AY131" s="223" t="s">
        <v>178</v>
      </c>
      <c r="BK131" s="225">
        <f>BK132+BK247</f>
        <v>0</v>
      </c>
    </row>
    <row r="132" s="12" customFormat="1" ht="22.8" customHeight="1">
      <c r="A132" s="12"/>
      <c r="B132" s="212"/>
      <c r="C132" s="213"/>
      <c r="D132" s="214" t="s">
        <v>75</v>
      </c>
      <c r="E132" s="226" t="s">
        <v>83</v>
      </c>
      <c r="F132" s="226" t="s">
        <v>179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SUM(P133:P246)</f>
        <v>0</v>
      </c>
      <c r="Q132" s="220"/>
      <c r="R132" s="221">
        <f>SUM(R133:R246)</f>
        <v>0.19246331999999999</v>
      </c>
      <c r="S132" s="220"/>
      <c r="T132" s="222">
        <f>SUM(T133:T246)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83</v>
      </c>
      <c r="AY132" s="223" t="s">
        <v>178</v>
      </c>
      <c r="BK132" s="225">
        <f>SUM(BK133:BK246)</f>
        <v>0</v>
      </c>
    </row>
    <row r="133" s="2" customFormat="1">
      <c r="A133" s="39"/>
      <c r="B133" s="40"/>
      <c r="C133" s="228" t="s">
        <v>83</v>
      </c>
      <c r="D133" s="228" t="s">
        <v>180</v>
      </c>
      <c r="E133" s="229" t="s">
        <v>1163</v>
      </c>
      <c r="F133" s="230" t="s">
        <v>1164</v>
      </c>
      <c r="G133" s="231" t="s">
        <v>438</v>
      </c>
      <c r="H133" s="232">
        <v>9</v>
      </c>
      <c r="I133" s="233"/>
      <c r="J133" s="234">
        <f>ROUND(I133*H133,2)</f>
        <v>0</v>
      </c>
      <c r="K133" s="230" t="s">
        <v>184</v>
      </c>
      <c r="L133" s="45"/>
      <c r="M133" s="235" t="s">
        <v>1</v>
      </c>
      <c r="N133" s="236" t="s">
        <v>41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185</v>
      </c>
      <c r="AT133" s="239" t="s">
        <v>180</v>
      </c>
      <c r="AU133" s="239" t="s">
        <v>85</v>
      </c>
      <c r="AY133" s="18" t="s">
        <v>178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83</v>
      </c>
      <c r="BK133" s="240">
        <f>ROUND(I133*H133,2)</f>
        <v>0</v>
      </c>
      <c r="BL133" s="18" t="s">
        <v>185</v>
      </c>
      <c r="BM133" s="239" t="s">
        <v>1405</v>
      </c>
    </row>
    <row r="134" s="2" customFormat="1">
      <c r="A134" s="39"/>
      <c r="B134" s="40"/>
      <c r="C134" s="41"/>
      <c r="D134" s="241" t="s">
        <v>187</v>
      </c>
      <c r="E134" s="41"/>
      <c r="F134" s="242" t="s">
        <v>1166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187</v>
      </c>
      <c r="AU134" s="18" t="s">
        <v>85</v>
      </c>
    </row>
    <row r="135" s="13" customFormat="1">
      <c r="A135" s="13"/>
      <c r="B135" s="246"/>
      <c r="C135" s="247"/>
      <c r="D135" s="241" t="s">
        <v>189</v>
      </c>
      <c r="E135" s="248" t="s">
        <v>1</v>
      </c>
      <c r="F135" s="249" t="s">
        <v>1167</v>
      </c>
      <c r="G135" s="247"/>
      <c r="H135" s="248" t="s">
        <v>1</v>
      </c>
      <c r="I135" s="250"/>
      <c r="J135" s="247"/>
      <c r="K135" s="247"/>
      <c r="L135" s="251"/>
      <c r="M135" s="252"/>
      <c r="N135" s="253"/>
      <c r="O135" s="253"/>
      <c r="P135" s="253"/>
      <c r="Q135" s="253"/>
      <c r="R135" s="253"/>
      <c r="S135" s="253"/>
      <c r="T135" s="25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5" t="s">
        <v>189</v>
      </c>
      <c r="AU135" s="255" t="s">
        <v>85</v>
      </c>
      <c r="AV135" s="13" t="s">
        <v>83</v>
      </c>
      <c r="AW135" s="13" t="s">
        <v>33</v>
      </c>
      <c r="AX135" s="13" t="s">
        <v>76</v>
      </c>
      <c r="AY135" s="255" t="s">
        <v>178</v>
      </c>
    </row>
    <row r="136" s="13" customFormat="1">
      <c r="A136" s="13"/>
      <c r="B136" s="246"/>
      <c r="C136" s="247"/>
      <c r="D136" s="241" t="s">
        <v>189</v>
      </c>
      <c r="E136" s="248" t="s">
        <v>1</v>
      </c>
      <c r="F136" s="249" t="s">
        <v>1299</v>
      </c>
      <c r="G136" s="247"/>
      <c r="H136" s="248" t="s">
        <v>1</v>
      </c>
      <c r="I136" s="250"/>
      <c r="J136" s="247"/>
      <c r="K136" s="247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189</v>
      </c>
      <c r="AU136" s="255" t="s">
        <v>85</v>
      </c>
      <c r="AV136" s="13" t="s">
        <v>83</v>
      </c>
      <c r="AW136" s="13" t="s">
        <v>33</v>
      </c>
      <c r="AX136" s="13" t="s">
        <v>76</v>
      </c>
      <c r="AY136" s="255" t="s">
        <v>178</v>
      </c>
    </row>
    <row r="137" s="14" customFormat="1">
      <c r="A137" s="14"/>
      <c r="B137" s="256"/>
      <c r="C137" s="257"/>
      <c r="D137" s="241" t="s">
        <v>189</v>
      </c>
      <c r="E137" s="258" t="s">
        <v>1</v>
      </c>
      <c r="F137" s="259" t="s">
        <v>1406</v>
      </c>
      <c r="G137" s="257"/>
      <c r="H137" s="260">
        <v>9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189</v>
      </c>
      <c r="AU137" s="266" t="s">
        <v>85</v>
      </c>
      <c r="AV137" s="14" t="s">
        <v>85</v>
      </c>
      <c r="AW137" s="14" t="s">
        <v>33</v>
      </c>
      <c r="AX137" s="14" t="s">
        <v>76</v>
      </c>
      <c r="AY137" s="266" t="s">
        <v>178</v>
      </c>
    </row>
    <row r="138" s="15" customFormat="1">
      <c r="A138" s="15"/>
      <c r="B138" s="267"/>
      <c r="C138" s="268"/>
      <c r="D138" s="241" t="s">
        <v>189</v>
      </c>
      <c r="E138" s="269" t="s">
        <v>1</v>
      </c>
      <c r="F138" s="270" t="s">
        <v>193</v>
      </c>
      <c r="G138" s="268"/>
      <c r="H138" s="271">
        <v>9</v>
      </c>
      <c r="I138" s="272"/>
      <c r="J138" s="268"/>
      <c r="K138" s="268"/>
      <c r="L138" s="273"/>
      <c r="M138" s="274"/>
      <c r="N138" s="275"/>
      <c r="O138" s="275"/>
      <c r="P138" s="275"/>
      <c r="Q138" s="275"/>
      <c r="R138" s="275"/>
      <c r="S138" s="275"/>
      <c r="T138" s="27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7" t="s">
        <v>189</v>
      </c>
      <c r="AU138" s="277" t="s">
        <v>85</v>
      </c>
      <c r="AV138" s="15" t="s">
        <v>185</v>
      </c>
      <c r="AW138" s="15" t="s">
        <v>33</v>
      </c>
      <c r="AX138" s="15" t="s">
        <v>83</v>
      </c>
      <c r="AY138" s="277" t="s">
        <v>178</v>
      </c>
    </row>
    <row r="139" s="2" customFormat="1">
      <c r="A139" s="39"/>
      <c r="B139" s="40"/>
      <c r="C139" s="228" t="s">
        <v>85</v>
      </c>
      <c r="D139" s="228" t="s">
        <v>180</v>
      </c>
      <c r="E139" s="229" t="s">
        <v>1170</v>
      </c>
      <c r="F139" s="230" t="s">
        <v>1171</v>
      </c>
      <c r="G139" s="231" t="s">
        <v>438</v>
      </c>
      <c r="H139" s="232">
        <v>9</v>
      </c>
      <c r="I139" s="233"/>
      <c r="J139" s="234">
        <f>ROUND(I139*H139,2)</f>
        <v>0</v>
      </c>
      <c r="K139" s="230" t="s">
        <v>184</v>
      </c>
      <c r="L139" s="45"/>
      <c r="M139" s="235" t="s">
        <v>1</v>
      </c>
      <c r="N139" s="236" t="s">
        <v>41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185</v>
      </c>
      <c r="AT139" s="239" t="s">
        <v>180</v>
      </c>
      <c r="AU139" s="239" t="s">
        <v>85</v>
      </c>
      <c r="AY139" s="18" t="s">
        <v>178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83</v>
      </c>
      <c r="BK139" s="240">
        <f>ROUND(I139*H139,2)</f>
        <v>0</v>
      </c>
      <c r="BL139" s="18" t="s">
        <v>185</v>
      </c>
      <c r="BM139" s="239" t="s">
        <v>1407</v>
      </c>
    </row>
    <row r="140" s="2" customFormat="1">
      <c r="A140" s="39"/>
      <c r="B140" s="40"/>
      <c r="C140" s="41"/>
      <c r="D140" s="241" t="s">
        <v>187</v>
      </c>
      <c r="E140" s="41"/>
      <c r="F140" s="242" t="s">
        <v>1173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187</v>
      </c>
      <c r="AU140" s="18" t="s">
        <v>85</v>
      </c>
    </row>
    <row r="141" s="13" customFormat="1">
      <c r="A141" s="13"/>
      <c r="B141" s="246"/>
      <c r="C141" s="247"/>
      <c r="D141" s="241" t="s">
        <v>189</v>
      </c>
      <c r="E141" s="248" t="s">
        <v>1</v>
      </c>
      <c r="F141" s="249" t="s">
        <v>1167</v>
      </c>
      <c r="G141" s="247"/>
      <c r="H141" s="248" t="s">
        <v>1</v>
      </c>
      <c r="I141" s="250"/>
      <c r="J141" s="247"/>
      <c r="K141" s="247"/>
      <c r="L141" s="251"/>
      <c r="M141" s="252"/>
      <c r="N141" s="253"/>
      <c r="O141" s="253"/>
      <c r="P141" s="253"/>
      <c r="Q141" s="253"/>
      <c r="R141" s="253"/>
      <c r="S141" s="253"/>
      <c r="T141" s="25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5" t="s">
        <v>189</v>
      </c>
      <c r="AU141" s="255" t="s">
        <v>85</v>
      </c>
      <c r="AV141" s="13" t="s">
        <v>83</v>
      </c>
      <c r="AW141" s="13" t="s">
        <v>33</v>
      </c>
      <c r="AX141" s="13" t="s">
        <v>76</v>
      </c>
      <c r="AY141" s="255" t="s">
        <v>178</v>
      </c>
    </row>
    <row r="142" s="13" customFormat="1">
      <c r="A142" s="13"/>
      <c r="B142" s="246"/>
      <c r="C142" s="247"/>
      <c r="D142" s="241" t="s">
        <v>189</v>
      </c>
      <c r="E142" s="248" t="s">
        <v>1</v>
      </c>
      <c r="F142" s="249" t="s">
        <v>1299</v>
      </c>
      <c r="G142" s="247"/>
      <c r="H142" s="248" t="s">
        <v>1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189</v>
      </c>
      <c r="AU142" s="255" t="s">
        <v>85</v>
      </c>
      <c r="AV142" s="13" t="s">
        <v>83</v>
      </c>
      <c r="AW142" s="13" t="s">
        <v>33</v>
      </c>
      <c r="AX142" s="13" t="s">
        <v>76</v>
      </c>
      <c r="AY142" s="255" t="s">
        <v>178</v>
      </c>
    </row>
    <row r="143" s="14" customFormat="1">
      <c r="A143" s="14"/>
      <c r="B143" s="256"/>
      <c r="C143" s="257"/>
      <c r="D143" s="241" t="s">
        <v>189</v>
      </c>
      <c r="E143" s="258" t="s">
        <v>1</v>
      </c>
      <c r="F143" s="259" t="s">
        <v>1408</v>
      </c>
      <c r="G143" s="257"/>
      <c r="H143" s="260">
        <v>9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189</v>
      </c>
      <c r="AU143" s="266" t="s">
        <v>85</v>
      </c>
      <c r="AV143" s="14" t="s">
        <v>85</v>
      </c>
      <c r="AW143" s="14" t="s">
        <v>33</v>
      </c>
      <c r="AX143" s="14" t="s">
        <v>76</v>
      </c>
      <c r="AY143" s="266" t="s">
        <v>178</v>
      </c>
    </row>
    <row r="144" s="15" customFormat="1">
      <c r="A144" s="15"/>
      <c r="B144" s="267"/>
      <c r="C144" s="268"/>
      <c r="D144" s="241" t="s">
        <v>189</v>
      </c>
      <c r="E144" s="269" t="s">
        <v>1</v>
      </c>
      <c r="F144" s="270" t="s">
        <v>193</v>
      </c>
      <c r="G144" s="268"/>
      <c r="H144" s="271">
        <v>9</v>
      </c>
      <c r="I144" s="272"/>
      <c r="J144" s="268"/>
      <c r="K144" s="268"/>
      <c r="L144" s="273"/>
      <c r="M144" s="274"/>
      <c r="N144" s="275"/>
      <c r="O144" s="275"/>
      <c r="P144" s="275"/>
      <c r="Q144" s="275"/>
      <c r="R144" s="275"/>
      <c r="S144" s="275"/>
      <c r="T144" s="27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7" t="s">
        <v>189</v>
      </c>
      <c r="AU144" s="277" t="s">
        <v>85</v>
      </c>
      <c r="AV144" s="15" t="s">
        <v>185</v>
      </c>
      <c r="AW144" s="15" t="s">
        <v>33</v>
      </c>
      <c r="AX144" s="15" t="s">
        <v>83</v>
      </c>
      <c r="AY144" s="277" t="s">
        <v>178</v>
      </c>
    </row>
    <row r="145" s="2" customFormat="1" ht="14.4" customHeight="1">
      <c r="A145" s="39"/>
      <c r="B145" s="40"/>
      <c r="C145" s="278" t="s">
        <v>100</v>
      </c>
      <c r="D145" s="278" t="s">
        <v>386</v>
      </c>
      <c r="E145" s="279" t="s">
        <v>1303</v>
      </c>
      <c r="F145" s="280" t="s">
        <v>1304</v>
      </c>
      <c r="G145" s="281" t="s">
        <v>438</v>
      </c>
      <c r="H145" s="282">
        <v>9</v>
      </c>
      <c r="I145" s="283"/>
      <c r="J145" s="284">
        <f>ROUND(I145*H145,2)</f>
        <v>0</v>
      </c>
      <c r="K145" s="280" t="s">
        <v>1</v>
      </c>
      <c r="L145" s="285"/>
      <c r="M145" s="286" t="s">
        <v>1</v>
      </c>
      <c r="N145" s="287" t="s">
        <v>41</v>
      </c>
      <c r="O145" s="92"/>
      <c r="P145" s="237">
        <f>O145*H145</f>
        <v>0</v>
      </c>
      <c r="Q145" s="237">
        <v>0.01</v>
      </c>
      <c r="R145" s="237">
        <f>Q145*H145</f>
        <v>0.089999999999999997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244</v>
      </c>
      <c r="AT145" s="239" t="s">
        <v>386</v>
      </c>
      <c r="AU145" s="239" t="s">
        <v>85</v>
      </c>
      <c r="AY145" s="18" t="s">
        <v>178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83</v>
      </c>
      <c r="BK145" s="240">
        <f>ROUND(I145*H145,2)</f>
        <v>0</v>
      </c>
      <c r="BL145" s="18" t="s">
        <v>185</v>
      </c>
      <c r="BM145" s="239" t="s">
        <v>1409</v>
      </c>
    </row>
    <row r="146" s="2" customFormat="1">
      <c r="A146" s="39"/>
      <c r="B146" s="40"/>
      <c r="C146" s="41"/>
      <c r="D146" s="241" t="s">
        <v>187</v>
      </c>
      <c r="E146" s="41"/>
      <c r="F146" s="242" t="s">
        <v>1304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187</v>
      </c>
      <c r="AU146" s="18" t="s">
        <v>85</v>
      </c>
    </row>
    <row r="147" s="2" customFormat="1">
      <c r="A147" s="39"/>
      <c r="B147" s="40"/>
      <c r="C147" s="41"/>
      <c r="D147" s="241" t="s">
        <v>391</v>
      </c>
      <c r="E147" s="41"/>
      <c r="F147" s="288" t="s">
        <v>1306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391</v>
      </c>
      <c r="AU147" s="18" t="s">
        <v>85</v>
      </c>
    </row>
    <row r="148" s="13" customFormat="1">
      <c r="A148" s="13"/>
      <c r="B148" s="246"/>
      <c r="C148" s="247"/>
      <c r="D148" s="241" t="s">
        <v>189</v>
      </c>
      <c r="E148" s="248" t="s">
        <v>1</v>
      </c>
      <c r="F148" s="249" t="s">
        <v>1177</v>
      </c>
      <c r="G148" s="247"/>
      <c r="H148" s="248" t="s">
        <v>1</v>
      </c>
      <c r="I148" s="250"/>
      <c r="J148" s="247"/>
      <c r="K148" s="247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189</v>
      </c>
      <c r="AU148" s="255" t="s">
        <v>85</v>
      </c>
      <c r="AV148" s="13" t="s">
        <v>83</v>
      </c>
      <c r="AW148" s="13" t="s">
        <v>33</v>
      </c>
      <c r="AX148" s="13" t="s">
        <v>76</v>
      </c>
      <c r="AY148" s="255" t="s">
        <v>178</v>
      </c>
    </row>
    <row r="149" s="13" customFormat="1">
      <c r="A149" s="13"/>
      <c r="B149" s="246"/>
      <c r="C149" s="247"/>
      <c r="D149" s="241" t="s">
        <v>189</v>
      </c>
      <c r="E149" s="248" t="s">
        <v>1</v>
      </c>
      <c r="F149" s="249" t="s">
        <v>1374</v>
      </c>
      <c r="G149" s="247"/>
      <c r="H149" s="248" t="s">
        <v>1</v>
      </c>
      <c r="I149" s="250"/>
      <c r="J149" s="247"/>
      <c r="K149" s="247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189</v>
      </c>
      <c r="AU149" s="255" t="s">
        <v>85</v>
      </c>
      <c r="AV149" s="13" t="s">
        <v>83</v>
      </c>
      <c r="AW149" s="13" t="s">
        <v>33</v>
      </c>
      <c r="AX149" s="13" t="s">
        <v>76</v>
      </c>
      <c r="AY149" s="255" t="s">
        <v>178</v>
      </c>
    </row>
    <row r="150" s="14" customFormat="1">
      <c r="A150" s="14"/>
      <c r="B150" s="256"/>
      <c r="C150" s="257"/>
      <c r="D150" s="241" t="s">
        <v>189</v>
      </c>
      <c r="E150" s="258" t="s">
        <v>1</v>
      </c>
      <c r="F150" s="259" t="s">
        <v>250</v>
      </c>
      <c r="G150" s="257"/>
      <c r="H150" s="260">
        <v>9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189</v>
      </c>
      <c r="AU150" s="266" t="s">
        <v>85</v>
      </c>
      <c r="AV150" s="14" t="s">
        <v>85</v>
      </c>
      <c r="AW150" s="14" t="s">
        <v>33</v>
      </c>
      <c r="AX150" s="14" t="s">
        <v>76</v>
      </c>
      <c r="AY150" s="266" t="s">
        <v>178</v>
      </c>
    </row>
    <row r="151" s="15" customFormat="1">
      <c r="A151" s="15"/>
      <c r="B151" s="267"/>
      <c r="C151" s="268"/>
      <c r="D151" s="241" t="s">
        <v>189</v>
      </c>
      <c r="E151" s="269" t="s">
        <v>1</v>
      </c>
      <c r="F151" s="270" t="s">
        <v>193</v>
      </c>
      <c r="G151" s="268"/>
      <c r="H151" s="271">
        <v>9</v>
      </c>
      <c r="I151" s="272"/>
      <c r="J151" s="268"/>
      <c r="K151" s="268"/>
      <c r="L151" s="273"/>
      <c r="M151" s="274"/>
      <c r="N151" s="275"/>
      <c r="O151" s="275"/>
      <c r="P151" s="275"/>
      <c r="Q151" s="275"/>
      <c r="R151" s="275"/>
      <c r="S151" s="275"/>
      <c r="T151" s="27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7" t="s">
        <v>189</v>
      </c>
      <c r="AU151" s="277" t="s">
        <v>85</v>
      </c>
      <c r="AV151" s="15" t="s">
        <v>185</v>
      </c>
      <c r="AW151" s="15" t="s">
        <v>33</v>
      </c>
      <c r="AX151" s="15" t="s">
        <v>83</v>
      </c>
      <c r="AY151" s="277" t="s">
        <v>178</v>
      </c>
    </row>
    <row r="152" s="2" customFormat="1" ht="19.8" customHeight="1">
      <c r="A152" s="39"/>
      <c r="B152" s="40"/>
      <c r="C152" s="228" t="s">
        <v>185</v>
      </c>
      <c r="D152" s="228" t="s">
        <v>180</v>
      </c>
      <c r="E152" s="229" t="s">
        <v>1188</v>
      </c>
      <c r="F152" s="230" t="s">
        <v>1189</v>
      </c>
      <c r="G152" s="231" t="s">
        <v>438</v>
      </c>
      <c r="H152" s="232">
        <v>9</v>
      </c>
      <c r="I152" s="233"/>
      <c r="J152" s="234">
        <f>ROUND(I152*H152,2)</f>
        <v>0</v>
      </c>
      <c r="K152" s="230" t="s">
        <v>184</v>
      </c>
      <c r="L152" s="45"/>
      <c r="M152" s="235" t="s">
        <v>1</v>
      </c>
      <c r="N152" s="236" t="s">
        <v>41</v>
      </c>
      <c r="O152" s="92"/>
      <c r="P152" s="237">
        <f>O152*H152</f>
        <v>0</v>
      </c>
      <c r="Q152" s="237">
        <v>6.0000000000000002E-05</v>
      </c>
      <c r="R152" s="237">
        <f>Q152*H152</f>
        <v>0.00054000000000000001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185</v>
      </c>
      <c r="AT152" s="239" t="s">
        <v>180</v>
      </c>
      <c r="AU152" s="239" t="s">
        <v>85</v>
      </c>
      <c r="AY152" s="18" t="s">
        <v>178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83</v>
      </c>
      <c r="BK152" s="240">
        <f>ROUND(I152*H152,2)</f>
        <v>0</v>
      </c>
      <c r="BL152" s="18" t="s">
        <v>185</v>
      </c>
      <c r="BM152" s="239" t="s">
        <v>1410</v>
      </c>
    </row>
    <row r="153" s="2" customFormat="1">
      <c r="A153" s="39"/>
      <c r="B153" s="40"/>
      <c r="C153" s="41"/>
      <c r="D153" s="241" t="s">
        <v>187</v>
      </c>
      <c r="E153" s="41"/>
      <c r="F153" s="242" t="s">
        <v>1191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187</v>
      </c>
      <c r="AU153" s="18" t="s">
        <v>85</v>
      </c>
    </row>
    <row r="154" s="13" customFormat="1">
      <c r="A154" s="13"/>
      <c r="B154" s="246"/>
      <c r="C154" s="247"/>
      <c r="D154" s="241" t="s">
        <v>189</v>
      </c>
      <c r="E154" s="248" t="s">
        <v>1</v>
      </c>
      <c r="F154" s="249" t="s">
        <v>1167</v>
      </c>
      <c r="G154" s="247"/>
      <c r="H154" s="248" t="s">
        <v>1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189</v>
      </c>
      <c r="AU154" s="255" t="s">
        <v>85</v>
      </c>
      <c r="AV154" s="13" t="s">
        <v>83</v>
      </c>
      <c r="AW154" s="13" t="s">
        <v>33</v>
      </c>
      <c r="AX154" s="13" t="s">
        <v>76</v>
      </c>
      <c r="AY154" s="255" t="s">
        <v>178</v>
      </c>
    </row>
    <row r="155" s="13" customFormat="1">
      <c r="A155" s="13"/>
      <c r="B155" s="246"/>
      <c r="C155" s="247"/>
      <c r="D155" s="241" t="s">
        <v>189</v>
      </c>
      <c r="E155" s="248" t="s">
        <v>1</v>
      </c>
      <c r="F155" s="249" t="s">
        <v>1192</v>
      </c>
      <c r="G155" s="247"/>
      <c r="H155" s="248" t="s">
        <v>1</v>
      </c>
      <c r="I155" s="250"/>
      <c r="J155" s="247"/>
      <c r="K155" s="247"/>
      <c r="L155" s="251"/>
      <c r="M155" s="252"/>
      <c r="N155" s="253"/>
      <c r="O155" s="253"/>
      <c r="P155" s="253"/>
      <c r="Q155" s="253"/>
      <c r="R155" s="253"/>
      <c r="S155" s="253"/>
      <c r="T155" s="25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5" t="s">
        <v>189</v>
      </c>
      <c r="AU155" s="255" t="s">
        <v>85</v>
      </c>
      <c r="AV155" s="13" t="s">
        <v>83</v>
      </c>
      <c r="AW155" s="13" t="s">
        <v>33</v>
      </c>
      <c r="AX155" s="13" t="s">
        <v>76</v>
      </c>
      <c r="AY155" s="255" t="s">
        <v>178</v>
      </c>
    </row>
    <row r="156" s="13" customFormat="1">
      <c r="A156" s="13"/>
      <c r="B156" s="246"/>
      <c r="C156" s="247"/>
      <c r="D156" s="241" t="s">
        <v>189</v>
      </c>
      <c r="E156" s="248" t="s">
        <v>1</v>
      </c>
      <c r="F156" s="249" t="s">
        <v>1309</v>
      </c>
      <c r="G156" s="247"/>
      <c r="H156" s="248" t="s">
        <v>1</v>
      </c>
      <c r="I156" s="250"/>
      <c r="J156" s="247"/>
      <c r="K156" s="247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189</v>
      </c>
      <c r="AU156" s="255" t="s">
        <v>85</v>
      </c>
      <c r="AV156" s="13" t="s">
        <v>83</v>
      </c>
      <c r="AW156" s="13" t="s">
        <v>33</v>
      </c>
      <c r="AX156" s="13" t="s">
        <v>76</v>
      </c>
      <c r="AY156" s="255" t="s">
        <v>178</v>
      </c>
    </row>
    <row r="157" s="14" customFormat="1">
      <c r="A157" s="14"/>
      <c r="B157" s="256"/>
      <c r="C157" s="257"/>
      <c r="D157" s="241" t="s">
        <v>189</v>
      </c>
      <c r="E157" s="258" t="s">
        <v>1</v>
      </c>
      <c r="F157" s="259" t="s">
        <v>250</v>
      </c>
      <c r="G157" s="257"/>
      <c r="H157" s="260">
        <v>9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189</v>
      </c>
      <c r="AU157" s="266" t="s">
        <v>85</v>
      </c>
      <c r="AV157" s="14" t="s">
        <v>85</v>
      </c>
      <c r="AW157" s="14" t="s">
        <v>33</v>
      </c>
      <c r="AX157" s="14" t="s">
        <v>76</v>
      </c>
      <c r="AY157" s="266" t="s">
        <v>178</v>
      </c>
    </row>
    <row r="158" s="15" customFormat="1">
      <c r="A158" s="15"/>
      <c r="B158" s="267"/>
      <c r="C158" s="268"/>
      <c r="D158" s="241" t="s">
        <v>189</v>
      </c>
      <c r="E158" s="269" t="s">
        <v>1</v>
      </c>
      <c r="F158" s="270" t="s">
        <v>193</v>
      </c>
      <c r="G158" s="268"/>
      <c r="H158" s="271">
        <v>9</v>
      </c>
      <c r="I158" s="272"/>
      <c r="J158" s="268"/>
      <c r="K158" s="268"/>
      <c r="L158" s="273"/>
      <c r="M158" s="274"/>
      <c r="N158" s="275"/>
      <c r="O158" s="275"/>
      <c r="P158" s="275"/>
      <c r="Q158" s="275"/>
      <c r="R158" s="275"/>
      <c r="S158" s="275"/>
      <c r="T158" s="27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7" t="s">
        <v>189</v>
      </c>
      <c r="AU158" s="277" t="s">
        <v>85</v>
      </c>
      <c r="AV158" s="15" t="s">
        <v>185</v>
      </c>
      <c r="AW158" s="15" t="s">
        <v>33</v>
      </c>
      <c r="AX158" s="15" t="s">
        <v>83</v>
      </c>
      <c r="AY158" s="277" t="s">
        <v>178</v>
      </c>
    </row>
    <row r="159" s="2" customFormat="1">
      <c r="A159" s="39"/>
      <c r="B159" s="40"/>
      <c r="C159" s="228" t="s">
        <v>220</v>
      </c>
      <c r="D159" s="228" t="s">
        <v>180</v>
      </c>
      <c r="E159" s="229" t="s">
        <v>1310</v>
      </c>
      <c r="F159" s="230" t="s">
        <v>1311</v>
      </c>
      <c r="G159" s="231" t="s">
        <v>438</v>
      </c>
      <c r="H159" s="232">
        <v>9</v>
      </c>
      <c r="I159" s="233"/>
      <c r="J159" s="234">
        <f>ROUND(I159*H159,2)</f>
        <v>0</v>
      </c>
      <c r="K159" s="230" t="s">
        <v>184</v>
      </c>
      <c r="L159" s="45"/>
      <c r="M159" s="235" t="s">
        <v>1</v>
      </c>
      <c r="N159" s="236" t="s">
        <v>41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185</v>
      </c>
      <c r="AT159" s="239" t="s">
        <v>180</v>
      </c>
      <c r="AU159" s="239" t="s">
        <v>85</v>
      </c>
      <c r="AY159" s="18" t="s">
        <v>178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83</v>
      </c>
      <c r="BK159" s="240">
        <f>ROUND(I159*H159,2)</f>
        <v>0</v>
      </c>
      <c r="BL159" s="18" t="s">
        <v>185</v>
      </c>
      <c r="BM159" s="239" t="s">
        <v>1411</v>
      </c>
    </row>
    <row r="160" s="2" customFormat="1">
      <c r="A160" s="39"/>
      <c r="B160" s="40"/>
      <c r="C160" s="41"/>
      <c r="D160" s="241" t="s">
        <v>187</v>
      </c>
      <c r="E160" s="41"/>
      <c r="F160" s="242" t="s">
        <v>1313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187</v>
      </c>
      <c r="AU160" s="18" t="s">
        <v>85</v>
      </c>
    </row>
    <row r="161" s="13" customFormat="1">
      <c r="A161" s="13"/>
      <c r="B161" s="246"/>
      <c r="C161" s="247"/>
      <c r="D161" s="241" t="s">
        <v>189</v>
      </c>
      <c r="E161" s="248" t="s">
        <v>1</v>
      </c>
      <c r="F161" s="249" t="s">
        <v>1167</v>
      </c>
      <c r="G161" s="247"/>
      <c r="H161" s="248" t="s">
        <v>1</v>
      </c>
      <c r="I161" s="250"/>
      <c r="J161" s="247"/>
      <c r="K161" s="247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189</v>
      </c>
      <c r="AU161" s="255" t="s">
        <v>85</v>
      </c>
      <c r="AV161" s="13" t="s">
        <v>83</v>
      </c>
      <c r="AW161" s="13" t="s">
        <v>33</v>
      </c>
      <c r="AX161" s="13" t="s">
        <v>76</v>
      </c>
      <c r="AY161" s="255" t="s">
        <v>178</v>
      </c>
    </row>
    <row r="162" s="13" customFormat="1">
      <c r="A162" s="13"/>
      <c r="B162" s="246"/>
      <c r="C162" s="247"/>
      <c r="D162" s="241" t="s">
        <v>189</v>
      </c>
      <c r="E162" s="248" t="s">
        <v>1</v>
      </c>
      <c r="F162" s="249" t="s">
        <v>1314</v>
      </c>
      <c r="G162" s="247"/>
      <c r="H162" s="248" t="s">
        <v>1</v>
      </c>
      <c r="I162" s="250"/>
      <c r="J162" s="247"/>
      <c r="K162" s="247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189</v>
      </c>
      <c r="AU162" s="255" t="s">
        <v>85</v>
      </c>
      <c r="AV162" s="13" t="s">
        <v>83</v>
      </c>
      <c r="AW162" s="13" t="s">
        <v>33</v>
      </c>
      <c r="AX162" s="13" t="s">
        <v>76</v>
      </c>
      <c r="AY162" s="255" t="s">
        <v>178</v>
      </c>
    </row>
    <row r="163" s="14" customFormat="1">
      <c r="A163" s="14"/>
      <c r="B163" s="256"/>
      <c r="C163" s="257"/>
      <c r="D163" s="241" t="s">
        <v>189</v>
      </c>
      <c r="E163" s="258" t="s">
        <v>1</v>
      </c>
      <c r="F163" s="259" t="s">
        <v>250</v>
      </c>
      <c r="G163" s="257"/>
      <c r="H163" s="260">
        <v>9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189</v>
      </c>
      <c r="AU163" s="266" t="s">
        <v>85</v>
      </c>
      <c r="AV163" s="14" t="s">
        <v>85</v>
      </c>
      <c r="AW163" s="14" t="s">
        <v>33</v>
      </c>
      <c r="AX163" s="14" t="s">
        <v>76</v>
      </c>
      <c r="AY163" s="266" t="s">
        <v>178</v>
      </c>
    </row>
    <row r="164" s="15" customFormat="1">
      <c r="A164" s="15"/>
      <c r="B164" s="267"/>
      <c r="C164" s="268"/>
      <c r="D164" s="241" t="s">
        <v>189</v>
      </c>
      <c r="E164" s="269" t="s">
        <v>1</v>
      </c>
      <c r="F164" s="270" t="s">
        <v>193</v>
      </c>
      <c r="G164" s="268"/>
      <c r="H164" s="271">
        <v>9</v>
      </c>
      <c r="I164" s="272"/>
      <c r="J164" s="268"/>
      <c r="K164" s="268"/>
      <c r="L164" s="273"/>
      <c r="M164" s="274"/>
      <c r="N164" s="275"/>
      <c r="O164" s="275"/>
      <c r="P164" s="275"/>
      <c r="Q164" s="275"/>
      <c r="R164" s="275"/>
      <c r="S164" s="275"/>
      <c r="T164" s="27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7" t="s">
        <v>189</v>
      </c>
      <c r="AU164" s="277" t="s">
        <v>85</v>
      </c>
      <c r="AV164" s="15" t="s">
        <v>185</v>
      </c>
      <c r="AW164" s="15" t="s">
        <v>33</v>
      </c>
      <c r="AX164" s="15" t="s">
        <v>83</v>
      </c>
      <c r="AY164" s="277" t="s">
        <v>178</v>
      </c>
    </row>
    <row r="165" s="2" customFormat="1">
      <c r="A165" s="39"/>
      <c r="B165" s="40"/>
      <c r="C165" s="228" t="s">
        <v>229</v>
      </c>
      <c r="D165" s="228" t="s">
        <v>180</v>
      </c>
      <c r="E165" s="229" t="s">
        <v>1213</v>
      </c>
      <c r="F165" s="230" t="s">
        <v>1214</v>
      </c>
      <c r="G165" s="231" t="s">
        <v>268</v>
      </c>
      <c r="H165" s="232">
        <v>5.0869999999999997</v>
      </c>
      <c r="I165" s="233"/>
      <c r="J165" s="234">
        <f>ROUND(I165*H165,2)</f>
        <v>0</v>
      </c>
      <c r="K165" s="230" t="s">
        <v>184</v>
      </c>
      <c r="L165" s="45"/>
      <c r="M165" s="235" t="s">
        <v>1</v>
      </c>
      <c r="N165" s="236" t="s">
        <v>41</v>
      </c>
      <c r="O165" s="92"/>
      <c r="P165" s="237">
        <f>O165*H165</f>
        <v>0</v>
      </c>
      <c r="Q165" s="237">
        <v>0.00036000000000000002</v>
      </c>
      <c r="R165" s="237">
        <f>Q165*H165</f>
        <v>0.00183132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185</v>
      </c>
      <c r="AT165" s="239" t="s">
        <v>180</v>
      </c>
      <c r="AU165" s="239" t="s">
        <v>85</v>
      </c>
      <c r="AY165" s="18" t="s">
        <v>178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83</v>
      </c>
      <c r="BK165" s="240">
        <f>ROUND(I165*H165,2)</f>
        <v>0</v>
      </c>
      <c r="BL165" s="18" t="s">
        <v>185</v>
      </c>
      <c r="BM165" s="239" t="s">
        <v>1412</v>
      </c>
    </row>
    <row r="166" s="2" customFormat="1">
      <c r="A166" s="39"/>
      <c r="B166" s="40"/>
      <c r="C166" s="41"/>
      <c r="D166" s="241" t="s">
        <v>187</v>
      </c>
      <c r="E166" s="41"/>
      <c r="F166" s="242" t="s">
        <v>1216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187</v>
      </c>
      <c r="AU166" s="18" t="s">
        <v>85</v>
      </c>
    </row>
    <row r="167" s="13" customFormat="1">
      <c r="A167" s="13"/>
      <c r="B167" s="246"/>
      <c r="C167" s="247"/>
      <c r="D167" s="241" t="s">
        <v>189</v>
      </c>
      <c r="E167" s="248" t="s">
        <v>1</v>
      </c>
      <c r="F167" s="249" t="s">
        <v>1167</v>
      </c>
      <c r="G167" s="247"/>
      <c r="H167" s="248" t="s">
        <v>1</v>
      </c>
      <c r="I167" s="250"/>
      <c r="J167" s="247"/>
      <c r="K167" s="247"/>
      <c r="L167" s="251"/>
      <c r="M167" s="252"/>
      <c r="N167" s="253"/>
      <c r="O167" s="253"/>
      <c r="P167" s="253"/>
      <c r="Q167" s="253"/>
      <c r="R167" s="253"/>
      <c r="S167" s="253"/>
      <c r="T167" s="25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5" t="s">
        <v>189</v>
      </c>
      <c r="AU167" s="255" t="s">
        <v>85</v>
      </c>
      <c r="AV167" s="13" t="s">
        <v>83</v>
      </c>
      <c r="AW167" s="13" t="s">
        <v>33</v>
      </c>
      <c r="AX167" s="13" t="s">
        <v>76</v>
      </c>
      <c r="AY167" s="255" t="s">
        <v>178</v>
      </c>
    </row>
    <row r="168" s="13" customFormat="1">
      <c r="A168" s="13"/>
      <c r="B168" s="246"/>
      <c r="C168" s="247"/>
      <c r="D168" s="241" t="s">
        <v>189</v>
      </c>
      <c r="E168" s="248" t="s">
        <v>1</v>
      </c>
      <c r="F168" s="249" t="s">
        <v>1217</v>
      </c>
      <c r="G168" s="247"/>
      <c r="H168" s="248" t="s">
        <v>1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5" t="s">
        <v>189</v>
      </c>
      <c r="AU168" s="255" t="s">
        <v>85</v>
      </c>
      <c r="AV168" s="13" t="s">
        <v>83</v>
      </c>
      <c r="AW168" s="13" t="s">
        <v>33</v>
      </c>
      <c r="AX168" s="13" t="s">
        <v>76</v>
      </c>
      <c r="AY168" s="255" t="s">
        <v>178</v>
      </c>
    </row>
    <row r="169" s="13" customFormat="1">
      <c r="A169" s="13"/>
      <c r="B169" s="246"/>
      <c r="C169" s="247"/>
      <c r="D169" s="241" t="s">
        <v>189</v>
      </c>
      <c r="E169" s="248" t="s">
        <v>1</v>
      </c>
      <c r="F169" s="249" t="s">
        <v>1316</v>
      </c>
      <c r="G169" s="247"/>
      <c r="H169" s="248" t="s">
        <v>1</v>
      </c>
      <c r="I169" s="250"/>
      <c r="J169" s="247"/>
      <c r="K169" s="247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189</v>
      </c>
      <c r="AU169" s="255" t="s">
        <v>85</v>
      </c>
      <c r="AV169" s="13" t="s">
        <v>83</v>
      </c>
      <c r="AW169" s="13" t="s">
        <v>33</v>
      </c>
      <c r="AX169" s="13" t="s">
        <v>76</v>
      </c>
      <c r="AY169" s="255" t="s">
        <v>178</v>
      </c>
    </row>
    <row r="170" s="14" customFormat="1">
      <c r="A170" s="14"/>
      <c r="B170" s="256"/>
      <c r="C170" s="257"/>
      <c r="D170" s="241" t="s">
        <v>189</v>
      </c>
      <c r="E170" s="258" t="s">
        <v>1</v>
      </c>
      <c r="F170" s="259" t="s">
        <v>1413</v>
      </c>
      <c r="G170" s="257"/>
      <c r="H170" s="260">
        <v>5.0869999999999997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189</v>
      </c>
      <c r="AU170" s="266" t="s">
        <v>85</v>
      </c>
      <c r="AV170" s="14" t="s">
        <v>85</v>
      </c>
      <c r="AW170" s="14" t="s">
        <v>33</v>
      </c>
      <c r="AX170" s="14" t="s">
        <v>76</v>
      </c>
      <c r="AY170" s="266" t="s">
        <v>178</v>
      </c>
    </row>
    <row r="171" s="15" customFormat="1">
      <c r="A171" s="15"/>
      <c r="B171" s="267"/>
      <c r="C171" s="268"/>
      <c r="D171" s="241" t="s">
        <v>189</v>
      </c>
      <c r="E171" s="269" t="s">
        <v>1</v>
      </c>
      <c r="F171" s="270" t="s">
        <v>193</v>
      </c>
      <c r="G171" s="268"/>
      <c r="H171" s="271">
        <v>5.0869999999999997</v>
      </c>
      <c r="I171" s="272"/>
      <c r="J171" s="268"/>
      <c r="K171" s="268"/>
      <c r="L171" s="273"/>
      <c r="M171" s="274"/>
      <c r="N171" s="275"/>
      <c r="O171" s="275"/>
      <c r="P171" s="275"/>
      <c r="Q171" s="275"/>
      <c r="R171" s="275"/>
      <c r="S171" s="275"/>
      <c r="T171" s="27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7" t="s">
        <v>189</v>
      </c>
      <c r="AU171" s="277" t="s">
        <v>85</v>
      </c>
      <c r="AV171" s="15" t="s">
        <v>185</v>
      </c>
      <c r="AW171" s="15" t="s">
        <v>33</v>
      </c>
      <c r="AX171" s="15" t="s">
        <v>83</v>
      </c>
      <c r="AY171" s="277" t="s">
        <v>178</v>
      </c>
    </row>
    <row r="172" s="2" customFormat="1">
      <c r="A172" s="39"/>
      <c r="B172" s="40"/>
      <c r="C172" s="228" t="s">
        <v>236</v>
      </c>
      <c r="D172" s="228" t="s">
        <v>180</v>
      </c>
      <c r="E172" s="229" t="s">
        <v>1318</v>
      </c>
      <c r="F172" s="230" t="s">
        <v>1319</v>
      </c>
      <c r="G172" s="231" t="s">
        <v>438</v>
      </c>
      <c r="H172" s="232">
        <v>174</v>
      </c>
      <c r="I172" s="233"/>
      <c r="J172" s="234">
        <f>ROUND(I172*H172,2)</f>
        <v>0</v>
      </c>
      <c r="K172" s="230" t="s">
        <v>184</v>
      </c>
      <c r="L172" s="45"/>
      <c r="M172" s="235" t="s">
        <v>1</v>
      </c>
      <c r="N172" s="236" t="s">
        <v>41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185</v>
      </c>
      <c r="AT172" s="239" t="s">
        <v>180</v>
      </c>
      <c r="AU172" s="239" t="s">
        <v>85</v>
      </c>
      <c r="AY172" s="18" t="s">
        <v>178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83</v>
      </c>
      <c r="BK172" s="240">
        <f>ROUND(I172*H172,2)</f>
        <v>0</v>
      </c>
      <c r="BL172" s="18" t="s">
        <v>185</v>
      </c>
      <c r="BM172" s="239" t="s">
        <v>1414</v>
      </c>
    </row>
    <row r="173" s="2" customFormat="1">
      <c r="A173" s="39"/>
      <c r="B173" s="40"/>
      <c r="C173" s="41"/>
      <c r="D173" s="241" t="s">
        <v>187</v>
      </c>
      <c r="E173" s="41"/>
      <c r="F173" s="242" t="s">
        <v>1321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187</v>
      </c>
      <c r="AU173" s="18" t="s">
        <v>85</v>
      </c>
    </row>
    <row r="174" s="13" customFormat="1">
      <c r="A174" s="13"/>
      <c r="B174" s="246"/>
      <c r="C174" s="247"/>
      <c r="D174" s="241" t="s">
        <v>189</v>
      </c>
      <c r="E174" s="248" t="s">
        <v>1</v>
      </c>
      <c r="F174" s="249" t="s">
        <v>1167</v>
      </c>
      <c r="G174" s="247"/>
      <c r="H174" s="248" t="s">
        <v>1</v>
      </c>
      <c r="I174" s="250"/>
      <c r="J174" s="247"/>
      <c r="K174" s="247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189</v>
      </c>
      <c r="AU174" s="255" t="s">
        <v>85</v>
      </c>
      <c r="AV174" s="13" t="s">
        <v>83</v>
      </c>
      <c r="AW174" s="13" t="s">
        <v>33</v>
      </c>
      <c r="AX174" s="13" t="s">
        <v>76</v>
      </c>
      <c r="AY174" s="255" t="s">
        <v>178</v>
      </c>
    </row>
    <row r="175" s="13" customFormat="1">
      <c r="A175" s="13"/>
      <c r="B175" s="246"/>
      <c r="C175" s="247"/>
      <c r="D175" s="241" t="s">
        <v>189</v>
      </c>
      <c r="E175" s="248" t="s">
        <v>1</v>
      </c>
      <c r="F175" s="249" t="s">
        <v>1299</v>
      </c>
      <c r="G175" s="247"/>
      <c r="H175" s="248" t="s">
        <v>1</v>
      </c>
      <c r="I175" s="250"/>
      <c r="J175" s="247"/>
      <c r="K175" s="247"/>
      <c r="L175" s="251"/>
      <c r="M175" s="252"/>
      <c r="N175" s="253"/>
      <c r="O175" s="253"/>
      <c r="P175" s="253"/>
      <c r="Q175" s="253"/>
      <c r="R175" s="253"/>
      <c r="S175" s="253"/>
      <c r="T175" s="25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5" t="s">
        <v>189</v>
      </c>
      <c r="AU175" s="255" t="s">
        <v>85</v>
      </c>
      <c r="AV175" s="13" t="s">
        <v>83</v>
      </c>
      <c r="AW175" s="13" t="s">
        <v>33</v>
      </c>
      <c r="AX175" s="13" t="s">
        <v>76</v>
      </c>
      <c r="AY175" s="255" t="s">
        <v>178</v>
      </c>
    </row>
    <row r="176" s="14" customFormat="1">
      <c r="A176" s="14"/>
      <c r="B176" s="256"/>
      <c r="C176" s="257"/>
      <c r="D176" s="241" t="s">
        <v>189</v>
      </c>
      <c r="E176" s="258" t="s">
        <v>1</v>
      </c>
      <c r="F176" s="259" t="s">
        <v>1415</v>
      </c>
      <c r="G176" s="257"/>
      <c r="H176" s="260">
        <v>174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6" t="s">
        <v>189</v>
      </c>
      <c r="AU176" s="266" t="s">
        <v>85</v>
      </c>
      <c r="AV176" s="14" t="s">
        <v>85</v>
      </c>
      <c r="AW176" s="14" t="s">
        <v>33</v>
      </c>
      <c r="AX176" s="14" t="s">
        <v>76</v>
      </c>
      <c r="AY176" s="266" t="s">
        <v>178</v>
      </c>
    </row>
    <row r="177" s="15" customFormat="1">
      <c r="A177" s="15"/>
      <c r="B177" s="267"/>
      <c r="C177" s="268"/>
      <c r="D177" s="241" t="s">
        <v>189</v>
      </c>
      <c r="E177" s="269" t="s">
        <v>1</v>
      </c>
      <c r="F177" s="270" t="s">
        <v>193</v>
      </c>
      <c r="G177" s="268"/>
      <c r="H177" s="271">
        <v>174</v>
      </c>
      <c r="I177" s="272"/>
      <c r="J177" s="268"/>
      <c r="K177" s="268"/>
      <c r="L177" s="273"/>
      <c r="M177" s="274"/>
      <c r="N177" s="275"/>
      <c r="O177" s="275"/>
      <c r="P177" s="275"/>
      <c r="Q177" s="275"/>
      <c r="R177" s="275"/>
      <c r="S177" s="275"/>
      <c r="T177" s="27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7" t="s">
        <v>189</v>
      </c>
      <c r="AU177" s="277" t="s">
        <v>85</v>
      </c>
      <c r="AV177" s="15" t="s">
        <v>185</v>
      </c>
      <c r="AW177" s="15" t="s">
        <v>33</v>
      </c>
      <c r="AX177" s="15" t="s">
        <v>83</v>
      </c>
      <c r="AY177" s="277" t="s">
        <v>178</v>
      </c>
    </row>
    <row r="178" s="2" customFormat="1" ht="19.8" customHeight="1">
      <c r="A178" s="39"/>
      <c r="B178" s="40"/>
      <c r="C178" s="228" t="s">
        <v>244</v>
      </c>
      <c r="D178" s="228" t="s">
        <v>180</v>
      </c>
      <c r="E178" s="229" t="s">
        <v>1324</v>
      </c>
      <c r="F178" s="230" t="s">
        <v>1325</v>
      </c>
      <c r="G178" s="231" t="s">
        <v>438</v>
      </c>
      <c r="H178" s="232">
        <v>26.399999999999999</v>
      </c>
      <c r="I178" s="233"/>
      <c r="J178" s="234">
        <f>ROUND(I178*H178,2)</f>
        <v>0</v>
      </c>
      <c r="K178" s="230" t="s">
        <v>184</v>
      </c>
      <c r="L178" s="45"/>
      <c r="M178" s="235" t="s">
        <v>1</v>
      </c>
      <c r="N178" s="236" t="s">
        <v>41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185</v>
      </c>
      <c r="AT178" s="239" t="s">
        <v>180</v>
      </c>
      <c r="AU178" s="239" t="s">
        <v>85</v>
      </c>
      <c r="AY178" s="18" t="s">
        <v>178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83</v>
      </c>
      <c r="BK178" s="240">
        <f>ROUND(I178*H178,2)</f>
        <v>0</v>
      </c>
      <c r="BL178" s="18" t="s">
        <v>185</v>
      </c>
      <c r="BM178" s="239" t="s">
        <v>1416</v>
      </c>
    </row>
    <row r="179" s="2" customFormat="1">
      <c r="A179" s="39"/>
      <c r="B179" s="40"/>
      <c r="C179" s="41"/>
      <c r="D179" s="241" t="s">
        <v>187</v>
      </c>
      <c r="E179" s="41"/>
      <c r="F179" s="242" t="s">
        <v>1327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187</v>
      </c>
      <c r="AU179" s="18" t="s">
        <v>85</v>
      </c>
    </row>
    <row r="180" s="13" customFormat="1">
      <c r="A180" s="13"/>
      <c r="B180" s="246"/>
      <c r="C180" s="247"/>
      <c r="D180" s="241" t="s">
        <v>189</v>
      </c>
      <c r="E180" s="248" t="s">
        <v>1</v>
      </c>
      <c r="F180" s="249" t="s">
        <v>1167</v>
      </c>
      <c r="G180" s="247"/>
      <c r="H180" s="248" t="s">
        <v>1</v>
      </c>
      <c r="I180" s="250"/>
      <c r="J180" s="247"/>
      <c r="K180" s="247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189</v>
      </c>
      <c r="AU180" s="255" t="s">
        <v>85</v>
      </c>
      <c r="AV180" s="13" t="s">
        <v>83</v>
      </c>
      <c r="AW180" s="13" t="s">
        <v>33</v>
      </c>
      <c r="AX180" s="13" t="s">
        <v>76</v>
      </c>
      <c r="AY180" s="255" t="s">
        <v>178</v>
      </c>
    </row>
    <row r="181" s="13" customFormat="1">
      <c r="A181" s="13"/>
      <c r="B181" s="246"/>
      <c r="C181" s="247"/>
      <c r="D181" s="241" t="s">
        <v>189</v>
      </c>
      <c r="E181" s="248" t="s">
        <v>1</v>
      </c>
      <c r="F181" s="249" t="s">
        <v>1328</v>
      </c>
      <c r="G181" s="247"/>
      <c r="H181" s="248" t="s">
        <v>1</v>
      </c>
      <c r="I181" s="250"/>
      <c r="J181" s="247"/>
      <c r="K181" s="247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189</v>
      </c>
      <c r="AU181" s="255" t="s">
        <v>85</v>
      </c>
      <c r="AV181" s="13" t="s">
        <v>83</v>
      </c>
      <c r="AW181" s="13" t="s">
        <v>33</v>
      </c>
      <c r="AX181" s="13" t="s">
        <v>76</v>
      </c>
      <c r="AY181" s="255" t="s">
        <v>178</v>
      </c>
    </row>
    <row r="182" s="14" customFormat="1">
      <c r="A182" s="14"/>
      <c r="B182" s="256"/>
      <c r="C182" s="257"/>
      <c r="D182" s="241" t="s">
        <v>189</v>
      </c>
      <c r="E182" s="258" t="s">
        <v>1</v>
      </c>
      <c r="F182" s="259" t="s">
        <v>1417</v>
      </c>
      <c r="G182" s="257"/>
      <c r="H182" s="260">
        <v>17.399999999999999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6" t="s">
        <v>189</v>
      </c>
      <c r="AU182" s="266" t="s">
        <v>85</v>
      </c>
      <c r="AV182" s="14" t="s">
        <v>85</v>
      </c>
      <c r="AW182" s="14" t="s">
        <v>33</v>
      </c>
      <c r="AX182" s="14" t="s">
        <v>76</v>
      </c>
      <c r="AY182" s="266" t="s">
        <v>178</v>
      </c>
    </row>
    <row r="183" s="13" customFormat="1">
      <c r="A183" s="13"/>
      <c r="B183" s="246"/>
      <c r="C183" s="247"/>
      <c r="D183" s="241" t="s">
        <v>189</v>
      </c>
      <c r="E183" s="248" t="s">
        <v>1</v>
      </c>
      <c r="F183" s="249" t="s">
        <v>1330</v>
      </c>
      <c r="G183" s="247"/>
      <c r="H183" s="248" t="s">
        <v>1</v>
      </c>
      <c r="I183" s="250"/>
      <c r="J183" s="247"/>
      <c r="K183" s="247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189</v>
      </c>
      <c r="AU183" s="255" t="s">
        <v>85</v>
      </c>
      <c r="AV183" s="13" t="s">
        <v>83</v>
      </c>
      <c r="AW183" s="13" t="s">
        <v>33</v>
      </c>
      <c r="AX183" s="13" t="s">
        <v>76</v>
      </c>
      <c r="AY183" s="255" t="s">
        <v>178</v>
      </c>
    </row>
    <row r="184" s="14" customFormat="1">
      <c r="A184" s="14"/>
      <c r="B184" s="256"/>
      <c r="C184" s="257"/>
      <c r="D184" s="241" t="s">
        <v>189</v>
      </c>
      <c r="E184" s="258" t="s">
        <v>1</v>
      </c>
      <c r="F184" s="259" t="s">
        <v>250</v>
      </c>
      <c r="G184" s="257"/>
      <c r="H184" s="260">
        <v>9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189</v>
      </c>
      <c r="AU184" s="266" t="s">
        <v>85</v>
      </c>
      <c r="AV184" s="14" t="s">
        <v>85</v>
      </c>
      <c r="AW184" s="14" t="s">
        <v>33</v>
      </c>
      <c r="AX184" s="14" t="s">
        <v>76</v>
      </c>
      <c r="AY184" s="266" t="s">
        <v>178</v>
      </c>
    </row>
    <row r="185" s="15" customFormat="1">
      <c r="A185" s="15"/>
      <c r="B185" s="267"/>
      <c r="C185" s="268"/>
      <c r="D185" s="241" t="s">
        <v>189</v>
      </c>
      <c r="E185" s="269" t="s">
        <v>1</v>
      </c>
      <c r="F185" s="270" t="s">
        <v>193</v>
      </c>
      <c r="G185" s="268"/>
      <c r="H185" s="271">
        <v>26.399999999999999</v>
      </c>
      <c r="I185" s="272"/>
      <c r="J185" s="268"/>
      <c r="K185" s="268"/>
      <c r="L185" s="273"/>
      <c r="M185" s="274"/>
      <c r="N185" s="275"/>
      <c r="O185" s="275"/>
      <c r="P185" s="275"/>
      <c r="Q185" s="275"/>
      <c r="R185" s="275"/>
      <c r="S185" s="275"/>
      <c r="T185" s="27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7" t="s">
        <v>189</v>
      </c>
      <c r="AU185" s="277" t="s">
        <v>85</v>
      </c>
      <c r="AV185" s="15" t="s">
        <v>185</v>
      </c>
      <c r="AW185" s="15" t="s">
        <v>33</v>
      </c>
      <c r="AX185" s="15" t="s">
        <v>83</v>
      </c>
      <c r="AY185" s="277" t="s">
        <v>178</v>
      </c>
    </row>
    <row r="186" s="2" customFormat="1" ht="19.8" customHeight="1">
      <c r="A186" s="39"/>
      <c r="B186" s="40"/>
      <c r="C186" s="228" t="s">
        <v>250</v>
      </c>
      <c r="D186" s="228" t="s">
        <v>180</v>
      </c>
      <c r="E186" s="229" t="s">
        <v>1383</v>
      </c>
      <c r="F186" s="230" t="s">
        <v>1384</v>
      </c>
      <c r="G186" s="231" t="s">
        <v>438</v>
      </c>
      <c r="H186" s="232">
        <v>174</v>
      </c>
      <c r="I186" s="233"/>
      <c r="J186" s="234">
        <f>ROUND(I186*H186,2)</f>
        <v>0</v>
      </c>
      <c r="K186" s="230" t="s">
        <v>184</v>
      </c>
      <c r="L186" s="45"/>
      <c r="M186" s="235" t="s">
        <v>1</v>
      </c>
      <c r="N186" s="236" t="s">
        <v>41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185</v>
      </c>
      <c r="AT186" s="239" t="s">
        <v>180</v>
      </c>
      <c r="AU186" s="239" t="s">
        <v>85</v>
      </c>
      <c r="AY186" s="18" t="s">
        <v>178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83</v>
      </c>
      <c r="BK186" s="240">
        <f>ROUND(I186*H186,2)</f>
        <v>0</v>
      </c>
      <c r="BL186" s="18" t="s">
        <v>185</v>
      </c>
      <c r="BM186" s="239" t="s">
        <v>1418</v>
      </c>
    </row>
    <row r="187" s="2" customFormat="1">
      <c r="A187" s="39"/>
      <c r="B187" s="40"/>
      <c r="C187" s="41"/>
      <c r="D187" s="241" t="s">
        <v>187</v>
      </c>
      <c r="E187" s="41"/>
      <c r="F187" s="242" t="s">
        <v>1386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187</v>
      </c>
      <c r="AU187" s="18" t="s">
        <v>85</v>
      </c>
    </row>
    <row r="188" s="13" customFormat="1">
      <c r="A188" s="13"/>
      <c r="B188" s="246"/>
      <c r="C188" s="247"/>
      <c r="D188" s="241" t="s">
        <v>189</v>
      </c>
      <c r="E188" s="248" t="s">
        <v>1</v>
      </c>
      <c r="F188" s="249" t="s">
        <v>1167</v>
      </c>
      <c r="G188" s="247"/>
      <c r="H188" s="248" t="s">
        <v>1</v>
      </c>
      <c r="I188" s="250"/>
      <c r="J188" s="247"/>
      <c r="K188" s="247"/>
      <c r="L188" s="251"/>
      <c r="M188" s="252"/>
      <c r="N188" s="253"/>
      <c r="O188" s="253"/>
      <c r="P188" s="253"/>
      <c r="Q188" s="253"/>
      <c r="R188" s="253"/>
      <c r="S188" s="253"/>
      <c r="T188" s="25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5" t="s">
        <v>189</v>
      </c>
      <c r="AU188" s="255" t="s">
        <v>85</v>
      </c>
      <c r="AV188" s="13" t="s">
        <v>83</v>
      </c>
      <c r="AW188" s="13" t="s">
        <v>33</v>
      </c>
      <c r="AX188" s="13" t="s">
        <v>76</v>
      </c>
      <c r="AY188" s="255" t="s">
        <v>178</v>
      </c>
    </row>
    <row r="189" s="13" customFormat="1">
      <c r="A189" s="13"/>
      <c r="B189" s="246"/>
      <c r="C189" s="247"/>
      <c r="D189" s="241" t="s">
        <v>189</v>
      </c>
      <c r="E189" s="248" t="s">
        <v>1</v>
      </c>
      <c r="F189" s="249" t="s">
        <v>1419</v>
      </c>
      <c r="G189" s="247"/>
      <c r="H189" s="248" t="s">
        <v>1</v>
      </c>
      <c r="I189" s="250"/>
      <c r="J189" s="247"/>
      <c r="K189" s="247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189</v>
      </c>
      <c r="AU189" s="255" t="s">
        <v>85</v>
      </c>
      <c r="AV189" s="13" t="s">
        <v>83</v>
      </c>
      <c r="AW189" s="13" t="s">
        <v>33</v>
      </c>
      <c r="AX189" s="13" t="s">
        <v>76</v>
      </c>
      <c r="AY189" s="255" t="s">
        <v>178</v>
      </c>
    </row>
    <row r="190" s="14" customFormat="1">
      <c r="A190" s="14"/>
      <c r="B190" s="256"/>
      <c r="C190" s="257"/>
      <c r="D190" s="241" t="s">
        <v>189</v>
      </c>
      <c r="E190" s="258" t="s">
        <v>1</v>
      </c>
      <c r="F190" s="259" t="s">
        <v>1193</v>
      </c>
      <c r="G190" s="257"/>
      <c r="H190" s="260">
        <v>174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6" t="s">
        <v>189</v>
      </c>
      <c r="AU190" s="266" t="s">
        <v>85</v>
      </c>
      <c r="AV190" s="14" t="s">
        <v>85</v>
      </c>
      <c r="AW190" s="14" t="s">
        <v>33</v>
      </c>
      <c r="AX190" s="14" t="s">
        <v>76</v>
      </c>
      <c r="AY190" s="266" t="s">
        <v>178</v>
      </c>
    </row>
    <row r="191" s="15" customFormat="1">
      <c r="A191" s="15"/>
      <c r="B191" s="267"/>
      <c r="C191" s="268"/>
      <c r="D191" s="241" t="s">
        <v>189</v>
      </c>
      <c r="E191" s="269" t="s">
        <v>1</v>
      </c>
      <c r="F191" s="270" t="s">
        <v>193</v>
      </c>
      <c r="G191" s="268"/>
      <c r="H191" s="271">
        <v>174</v>
      </c>
      <c r="I191" s="272"/>
      <c r="J191" s="268"/>
      <c r="K191" s="268"/>
      <c r="L191" s="273"/>
      <c r="M191" s="274"/>
      <c r="N191" s="275"/>
      <c r="O191" s="275"/>
      <c r="P191" s="275"/>
      <c r="Q191" s="275"/>
      <c r="R191" s="275"/>
      <c r="S191" s="275"/>
      <c r="T191" s="27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7" t="s">
        <v>189</v>
      </c>
      <c r="AU191" s="277" t="s">
        <v>85</v>
      </c>
      <c r="AV191" s="15" t="s">
        <v>185</v>
      </c>
      <c r="AW191" s="15" t="s">
        <v>33</v>
      </c>
      <c r="AX191" s="15" t="s">
        <v>83</v>
      </c>
      <c r="AY191" s="277" t="s">
        <v>178</v>
      </c>
    </row>
    <row r="192" s="2" customFormat="1" ht="30" customHeight="1">
      <c r="A192" s="39"/>
      <c r="B192" s="40"/>
      <c r="C192" s="228" t="s">
        <v>258</v>
      </c>
      <c r="D192" s="228" t="s">
        <v>180</v>
      </c>
      <c r="E192" s="229" t="s">
        <v>1224</v>
      </c>
      <c r="F192" s="230" t="s">
        <v>1225</v>
      </c>
      <c r="G192" s="231" t="s">
        <v>438</v>
      </c>
      <c r="H192" s="232">
        <v>26.399999999999999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41</v>
      </c>
      <c r="O192" s="92"/>
      <c r="P192" s="237">
        <f>O192*H192</f>
        <v>0</v>
      </c>
      <c r="Q192" s="237">
        <v>0.0020799999999999998</v>
      </c>
      <c r="R192" s="237">
        <f>Q192*H192</f>
        <v>0.054911999999999996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185</v>
      </c>
      <c r="AT192" s="239" t="s">
        <v>180</v>
      </c>
      <c r="AU192" s="239" t="s">
        <v>85</v>
      </c>
      <c r="AY192" s="18" t="s">
        <v>178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83</v>
      </c>
      <c r="BK192" s="240">
        <f>ROUND(I192*H192,2)</f>
        <v>0</v>
      </c>
      <c r="BL192" s="18" t="s">
        <v>185</v>
      </c>
      <c r="BM192" s="239" t="s">
        <v>1420</v>
      </c>
    </row>
    <row r="193" s="2" customFormat="1">
      <c r="A193" s="39"/>
      <c r="B193" s="40"/>
      <c r="C193" s="41"/>
      <c r="D193" s="241" t="s">
        <v>187</v>
      </c>
      <c r="E193" s="41"/>
      <c r="F193" s="242" t="s">
        <v>1227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187</v>
      </c>
      <c r="AU193" s="18" t="s">
        <v>85</v>
      </c>
    </row>
    <row r="194" s="13" customFormat="1">
      <c r="A194" s="13"/>
      <c r="B194" s="246"/>
      <c r="C194" s="247"/>
      <c r="D194" s="241" t="s">
        <v>189</v>
      </c>
      <c r="E194" s="248" t="s">
        <v>1</v>
      </c>
      <c r="F194" s="249" t="s">
        <v>1167</v>
      </c>
      <c r="G194" s="247"/>
      <c r="H194" s="248" t="s">
        <v>1</v>
      </c>
      <c r="I194" s="250"/>
      <c r="J194" s="247"/>
      <c r="K194" s="247"/>
      <c r="L194" s="251"/>
      <c r="M194" s="252"/>
      <c r="N194" s="253"/>
      <c r="O194" s="253"/>
      <c r="P194" s="253"/>
      <c r="Q194" s="253"/>
      <c r="R194" s="253"/>
      <c r="S194" s="253"/>
      <c r="T194" s="25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5" t="s">
        <v>189</v>
      </c>
      <c r="AU194" s="255" t="s">
        <v>85</v>
      </c>
      <c r="AV194" s="13" t="s">
        <v>83</v>
      </c>
      <c r="AW194" s="13" t="s">
        <v>33</v>
      </c>
      <c r="AX194" s="13" t="s">
        <v>76</v>
      </c>
      <c r="AY194" s="255" t="s">
        <v>178</v>
      </c>
    </row>
    <row r="195" s="13" customFormat="1">
      <c r="A195" s="13"/>
      <c r="B195" s="246"/>
      <c r="C195" s="247"/>
      <c r="D195" s="241" t="s">
        <v>189</v>
      </c>
      <c r="E195" s="248" t="s">
        <v>1</v>
      </c>
      <c r="F195" s="249" t="s">
        <v>1332</v>
      </c>
      <c r="G195" s="247"/>
      <c r="H195" s="248" t="s">
        <v>1</v>
      </c>
      <c r="I195" s="250"/>
      <c r="J195" s="247"/>
      <c r="K195" s="247"/>
      <c r="L195" s="251"/>
      <c r="M195" s="252"/>
      <c r="N195" s="253"/>
      <c r="O195" s="253"/>
      <c r="P195" s="253"/>
      <c r="Q195" s="253"/>
      <c r="R195" s="253"/>
      <c r="S195" s="253"/>
      <c r="T195" s="25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5" t="s">
        <v>189</v>
      </c>
      <c r="AU195" s="255" t="s">
        <v>85</v>
      </c>
      <c r="AV195" s="13" t="s">
        <v>83</v>
      </c>
      <c r="AW195" s="13" t="s">
        <v>33</v>
      </c>
      <c r="AX195" s="13" t="s">
        <v>76</v>
      </c>
      <c r="AY195" s="255" t="s">
        <v>178</v>
      </c>
    </row>
    <row r="196" s="14" customFormat="1">
      <c r="A196" s="14"/>
      <c r="B196" s="256"/>
      <c r="C196" s="257"/>
      <c r="D196" s="241" t="s">
        <v>189</v>
      </c>
      <c r="E196" s="258" t="s">
        <v>1</v>
      </c>
      <c r="F196" s="259" t="s">
        <v>1417</v>
      </c>
      <c r="G196" s="257"/>
      <c r="H196" s="260">
        <v>17.399999999999999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6" t="s">
        <v>189</v>
      </c>
      <c r="AU196" s="266" t="s">
        <v>85</v>
      </c>
      <c r="AV196" s="14" t="s">
        <v>85</v>
      </c>
      <c r="AW196" s="14" t="s">
        <v>33</v>
      </c>
      <c r="AX196" s="14" t="s">
        <v>76</v>
      </c>
      <c r="AY196" s="266" t="s">
        <v>178</v>
      </c>
    </row>
    <row r="197" s="13" customFormat="1">
      <c r="A197" s="13"/>
      <c r="B197" s="246"/>
      <c r="C197" s="247"/>
      <c r="D197" s="241" t="s">
        <v>189</v>
      </c>
      <c r="E197" s="248" t="s">
        <v>1</v>
      </c>
      <c r="F197" s="249" t="s">
        <v>1333</v>
      </c>
      <c r="G197" s="247"/>
      <c r="H197" s="248" t="s">
        <v>1</v>
      </c>
      <c r="I197" s="250"/>
      <c r="J197" s="247"/>
      <c r="K197" s="247"/>
      <c r="L197" s="251"/>
      <c r="M197" s="252"/>
      <c r="N197" s="253"/>
      <c r="O197" s="253"/>
      <c r="P197" s="253"/>
      <c r="Q197" s="253"/>
      <c r="R197" s="253"/>
      <c r="S197" s="253"/>
      <c r="T197" s="25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5" t="s">
        <v>189</v>
      </c>
      <c r="AU197" s="255" t="s">
        <v>85</v>
      </c>
      <c r="AV197" s="13" t="s">
        <v>83</v>
      </c>
      <c r="AW197" s="13" t="s">
        <v>33</v>
      </c>
      <c r="AX197" s="13" t="s">
        <v>76</v>
      </c>
      <c r="AY197" s="255" t="s">
        <v>178</v>
      </c>
    </row>
    <row r="198" s="14" customFormat="1">
      <c r="A198" s="14"/>
      <c r="B198" s="256"/>
      <c r="C198" s="257"/>
      <c r="D198" s="241" t="s">
        <v>189</v>
      </c>
      <c r="E198" s="258" t="s">
        <v>1</v>
      </c>
      <c r="F198" s="259" t="s">
        <v>250</v>
      </c>
      <c r="G198" s="257"/>
      <c r="H198" s="260">
        <v>9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189</v>
      </c>
      <c r="AU198" s="266" t="s">
        <v>85</v>
      </c>
      <c r="AV198" s="14" t="s">
        <v>85</v>
      </c>
      <c r="AW198" s="14" t="s">
        <v>33</v>
      </c>
      <c r="AX198" s="14" t="s">
        <v>76</v>
      </c>
      <c r="AY198" s="266" t="s">
        <v>178</v>
      </c>
    </row>
    <row r="199" s="15" customFormat="1">
      <c r="A199" s="15"/>
      <c r="B199" s="267"/>
      <c r="C199" s="268"/>
      <c r="D199" s="241" t="s">
        <v>189</v>
      </c>
      <c r="E199" s="269" t="s">
        <v>1</v>
      </c>
      <c r="F199" s="270" t="s">
        <v>193</v>
      </c>
      <c r="G199" s="268"/>
      <c r="H199" s="271">
        <v>26.399999999999999</v>
      </c>
      <c r="I199" s="272"/>
      <c r="J199" s="268"/>
      <c r="K199" s="268"/>
      <c r="L199" s="273"/>
      <c r="M199" s="274"/>
      <c r="N199" s="275"/>
      <c r="O199" s="275"/>
      <c r="P199" s="275"/>
      <c r="Q199" s="275"/>
      <c r="R199" s="275"/>
      <c r="S199" s="275"/>
      <c r="T199" s="276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7" t="s">
        <v>189</v>
      </c>
      <c r="AU199" s="277" t="s">
        <v>85</v>
      </c>
      <c r="AV199" s="15" t="s">
        <v>185</v>
      </c>
      <c r="AW199" s="15" t="s">
        <v>33</v>
      </c>
      <c r="AX199" s="15" t="s">
        <v>83</v>
      </c>
      <c r="AY199" s="277" t="s">
        <v>178</v>
      </c>
    </row>
    <row r="200" s="2" customFormat="1">
      <c r="A200" s="39"/>
      <c r="B200" s="40"/>
      <c r="C200" s="228" t="s">
        <v>265</v>
      </c>
      <c r="D200" s="228" t="s">
        <v>180</v>
      </c>
      <c r="E200" s="229" t="s">
        <v>1334</v>
      </c>
      <c r="F200" s="230" t="s">
        <v>1335</v>
      </c>
      <c r="G200" s="231" t="s">
        <v>1336</v>
      </c>
      <c r="H200" s="232">
        <v>0.17399999999999999</v>
      </c>
      <c r="I200" s="233"/>
      <c r="J200" s="234">
        <f>ROUND(I200*H200,2)</f>
        <v>0</v>
      </c>
      <c r="K200" s="230" t="s">
        <v>184</v>
      </c>
      <c r="L200" s="45"/>
      <c r="M200" s="235" t="s">
        <v>1</v>
      </c>
      <c r="N200" s="236" t="s">
        <v>41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185</v>
      </c>
      <c r="AT200" s="239" t="s">
        <v>180</v>
      </c>
      <c r="AU200" s="239" t="s">
        <v>85</v>
      </c>
      <c r="AY200" s="18" t="s">
        <v>178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83</v>
      </c>
      <c r="BK200" s="240">
        <f>ROUND(I200*H200,2)</f>
        <v>0</v>
      </c>
      <c r="BL200" s="18" t="s">
        <v>185</v>
      </c>
      <c r="BM200" s="239" t="s">
        <v>1421</v>
      </c>
    </row>
    <row r="201" s="2" customFormat="1">
      <c r="A201" s="39"/>
      <c r="B201" s="40"/>
      <c r="C201" s="41"/>
      <c r="D201" s="241" t="s">
        <v>187</v>
      </c>
      <c r="E201" s="41"/>
      <c r="F201" s="242" t="s">
        <v>1338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187</v>
      </c>
      <c r="AU201" s="18" t="s">
        <v>85</v>
      </c>
    </row>
    <row r="202" s="13" customFormat="1">
      <c r="A202" s="13"/>
      <c r="B202" s="246"/>
      <c r="C202" s="247"/>
      <c r="D202" s="241" t="s">
        <v>189</v>
      </c>
      <c r="E202" s="248" t="s">
        <v>1</v>
      </c>
      <c r="F202" s="249" t="s">
        <v>1167</v>
      </c>
      <c r="G202" s="247"/>
      <c r="H202" s="248" t="s">
        <v>1</v>
      </c>
      <c r="I202" s="250"/>
      <c r="J202" s="247"/>
      <c r="K202" s="247"/>
      <c r="L202" s="251"/>
      <c r="M202" s="252"/>
      <c r="N202" s="253"/>
      <c r="O202" s="253"/>
      <c r="P202" s="253"/>
      <c r="Q202" s="253"/>
      <c r="R202" s="253"/>
      <c r="S202" s="253"/>
      <c r="T202" s="25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5" t="s">
        <v>189</v>
      </c>
      <c r="AU202" s="255" t="s">
        <v>85</v>
      </c>
      <c r="AV202" s="13" t="s">
        <v>83</v>
      </c>
      <c r="AW202" s="13" t="s">
        <v>33</v>
      </c>
      <c r="AX202" s="13" t="s">
        <v>76</v>
      </c>
      <c r="AY202" s="255" t="s">
        <v>178</v>
      </c>
    </row>
    <row r="203" s="13" customFormat="1">
      <c r="A203" s="13"/>
      <c r="B203" s="246"/>
      <c r="C203" s="247"/>
      <c r="D203" s="241" t="s">
        <v>189</v>
      </c>
      <c r="E203" s="248" t="s">
        <v>1</v>
      </c>
      <c r="F203" s="249" t="s">
        <v>1339</v>
      </c>
      <c r="G203" s="247"/>
      <c r="H203" s="248" t="s">
        <v>1</v>
      </c>
      <c r="I203" s="250"/>
      <c r="J203" s="247"/>
      <c r="K203" s="247"/>
      <c r="L203" s="251"/>
      <c r="M203" s="252"/>
      <c r="N203" s="253"/>
      <c r="O203" s="253"/>
      <c r="P203" s="253"/>
      <c r="Q203" s="253"/>
      <c r="R203" s="253"/>
      <c r="S203" s="253"/>
      <c r="T203" s="25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5" t="s">
        <v>189</v>
      </c>
      <c r="AU203" s="255" t="s">
        <v>85</v>
      </c>
      <c r="AV203" s="13" t="s">
        <v>83</v>
      </c>
      <c r="AW203" s="13" t="s">
        <v>33</v>
      </c>
      <c r="AX203" s="13" t="s">
        <v>76</v>
      </c>
      <c r="AY203" s="255" t="s">
        <v>178</v>
      </c>
    </row>
    <row r="204" s="14" customFormat="1">
      <c r="A204" s="14"/>
      <c r="B204" s="256"/>
      <c r="C204" s="257"/>
      <c r="D204" s="241" t="s">
        <v>189</v>
      </c>
      <c r="E204" s="258" t="s">
        <v>1</v>
      </c>
      <c r="F204" s="259" t="s">
        <v>1340</v>
      </c>
      <c r="G204" s="257"/>
      <c r="H204" s="260">
        <v>0.17399999999999999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6" t="s">
        <v>189</v>
      </c>
      <c r="AU204" s="266" t="s">
        <v>85</v>
      </c>
      <c r="AV204" s="14" t="s">
        <v>85</v>
      </c>
      <c r="AW204" s="14" t="s">
        <v>33</v>
      </c>
      <c r="AX204" s="14" t="s">
        <v>76</v>
      </c>
      <c r="AY204" s="266" t="s">
        <v>178</v>
      </c>
    </row>
    <row r="205" s="15" customFormat="1">
      <c r="A205" s="15"/>
      <c r="B205" s="267"/>
      <c r="C205" s="268"/>
      <c r="D205" s="241" t="s">
        <v>189</v>
      </c>
      <c r="E205" s="269" t="s">
        <v>1</v>
      </c>
      <c r="F205" s="270" t="s">
        <v>193</v>
      </c>
      <c r="G205" s="268"/>
      <c r="H205" s="271">
        <v>0.17399999999999999</v>
      </c>
      <c r="I205" s="272"/>
      <c r="J205" s="268"/>
      <c r="K205" s="268"/>
      <c r="L205" s="273"/>
      <c r="M205" s="274"/>
      <c r="N205" s="275"/>
      <c r="O205" s="275"/>
      <c r="P205" s="275"/>
      <c r="Q205" s="275"/>
      <c r="R205" s="275"/>
      <c r="S205" s="275"/>
      <c r="T205" s="276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7" t="s">
        <v>189</v>
      </c>
      <c r="AU205" s="277" t="s">
        <v>85</v>
      </c>
      <c r="AV205" s="15" t="s">
        <v>185</v>
      </c>
      <c r="AW205" s="15" t="s">
        <v>33</v>
      </c>
      <c r="AX205" s="15" t="s">
        <v>83</v>
      </c>
      <c r="AY205" s="277" t="s">
        <v>178</v>
      </c>
    </row>
    <row r="206" s="2" customFormat="1" ht="14.4" customHeight="1">
      <c r="A206" s="39"/>
      <c r="B206" s="40"/>
      <c r="C206" s="228" t="s">
        <v>275</v>
      </c>
      <c r="D206" s="228" t="s">
        <v>180</v>
      </c>
      <c r="E206" s="229" t="s">
        <v>1341</v>
      </c>
      <c r="F206" s="230" t="s">
        <v>1342</v>
      </c>
      <c r="G206" s="231" t="s">
        <v>438</v>
      </c>
      <c r="H206" s="232">
        <v>9</v>
      </c>
      <c r="I206" s="233"/>
      <c r="J206" s="234">
        <f>ROUND(I206*H206,2)</f>
        <v>0</v>
      </c>
      <c r="K206" s="230" t="s">
        <v>184</v>
      </c>
      <c r="L206" s="45"/>
      <c r="M206" s="235" t="s">
        <v>1</v>
      </c>
      <c r="N206" s="236" t="s">
        <v>41</v>
      </c>
      <c r="O206" s="92"/>
      <c r="P206" s="237">
        <f>O206*H206</f>
        <v>0</v>
      </c>
      <c r="Q206" s="237">
        <v>2.0000000000000002E-05</v>
      </c>
      <c r="R206" s="237">
        <f>Q206*H206</f>
        <v>0.00018000000000000001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185</v>
      </c>
      <c r="AT206" s="239" t="s">
        <v>180</v>
      </c>
      <c r="AU206" s="239" t="s">
        <v>85</v>
      </c>
      <c r="AY206" s="18" t="s">
        <v>178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83</v>
      </c>
      <c r="BK206" s="240">
        <f>ROUND(I206*H206,2)</f>
        <v>0</v>
      </c>
      <c r="BL206" s="18" t="s">
        <v>185</v>
      </c>
      <c r="BM206" s="239" t="s">
        <v>1422</v>
      </c>
    </row>
    <row r="207" s="2" customFormat="1">
      <c r="A207" s="39"/>
      <c r="B207" s="40"/>
      <c r="C207" s="41"/>
      <c r="D207" s="241" t="s">
        <v>187</v>
      </c>
      <c r="E207" s="41"/>
      <c r="F207" s="242" t="s">
        <v>1344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187</v>
      </c>
      <c r="AU207" s="18" t="s">
        <v>85</v>
      </c>
    </row>
    <row r="208" s="13" customFormat="1">
      <c r="A208" s="13"/>
      <c r="B208" s="246"/>
      <c r="C208" s="247"/>
      <c r="D208" s="241" t="s">
        <v>189</v>
      </c>
      <c r="E208" s="248" t="s">
        <v>1</v>
      </c>
      <c r="F208" s="249" t="s">
        <v>1167</v>
      </c>
      <c r="G208" s="247"/>
      <c r="H208" s="248" t="s">
        <v>1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5" t="s">
        <v>189</v>
      </c>
      <c r="AU208" s="255" t="s">
        <v>85</v>
      </c>
      <c r="AV208" s="13" t="s">
        <v>83</v>
      </c>
      <c r="AW208" s="13" t="s">
        <v>33</v>
      </c>
      <c r="AX208" s="13" t="s">
        <v>76</v>
      </c>
      <c r="AY208" s="255" t="s">
        <v>178</v>
      </c>
    </row>
    <row r="209" s="13" customFormat="1">
      <c r="A209" s="13"/>
      <c r="B209" s="246"/>
      <c r="C209" s="247"/>
      <c r="D209" s="241" t="s">
        <v>189</v>
      </c>
      <c r="E209" s="248" t="s">
        <v>1</v>
      </c>
      <c r="F209" s="249" t="s">
        <v>1345</v>
      </c>
      <c r="G209" s="247"/>
      <c r="H209" s="248" t="s">
        <v>1</v>
      </c>
      <c r="I209" s="250"/>
      <c r="J209" s="247"/>
      <c r="K209" s="247"/>
      <c r="L209" s="251"/>
      <c r="M209" s="252"/>
      <c r="N209" s="253"/>
      <c r="O209" s="253"/>
      <c r="P209" s="253"/>
      <c r="Q209" s="253"/>
      <c r="R209" s="253"/>
      <c r="S209" s="253"/>
      <c r="T209" s="25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5" t="s">
        <v>189</v>
      </c>
      <c r="AU209" s="255" t="s">
        <v>85</v>
      </c>
      <c r="AV209" s="13" t="s">
        <v>83</v>
      </c>
      <c r="AW209" s="13" t="s">
        <v>33</v>
      </c>
      <c r="AX209" s="13" t="s">
        <v>76</v>
      </c>
      <c r="AY209" s="255" t="s">
        <v>178</v>
      </c>
    </row>
    <row r="210" s="14" customFormat="1">
      <c r="A210" s="14"/>
      <c r="B210" s="256"/>
      <c r="C210" s="257"/>
      <c r="D210" s="241" t="s">
        <v>189</v>
      </c>
      <c r="E210" s="258" t="s">
        <v>1</v>
      </c>
      <c r="F210" s="259" t="s">
        <v>250</v>
      </c>
      <c r="G210" s="257"/>
      <c r="H210" s="260">
        <v>9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6" t="s">
        <v>189</v>
      </c>
      <c r="AU210" s="266" t="s">
        <v>85</v>
      </c>
      <c r="AV210" s="14" t="s">
        <v>85</v>
      </c>
      <c r="AW210" s="14" t="s">
        <v>33</v>
      </c>
      <c r="AX210" s="14" t="s">
        <v>76</v>
      </c>
      <c r="AY210" s="266" t="s">
        <v>178</v>
      </c>
    </row>
    <row r="211" s="15" customFormat="1">
      <c r="A211" s="15"/>
      <c r="B211" s="267"/>
      <c r="C211" s="268"/>
      <c r="D211" s="241" t="s">
        <v>189</v>
      </c>
      <c r="E211" s="269" t="s">
        <v>1</v>
      </c>
      <c r="F211" s="270" t="s">
        <v>193</v>
      </c>
      <c r="G211" s="268"/>
      <c r="H211" s="271">
        <v>9</v>
      </c>
      <c r="I211" s="272"/>
      <c r="J211" s="268"/>
      <c r="K211" s="268"/>
      <c r="L211" s="273"/>
      <c r="M211" s="274"/>
      <c r="N211" s="275"/>
      <c r="O211" s="275"/>
      <c r="P211" s="275"/>
      <c r="Q211" s="275"/>
      <c r="R211" s="275"/>
      <c r="S211" s="275"/>
      <c r="T211" s="27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7" t="s">
        <v>189</v>
      </c>
      <c r="AU211" s="277" t="s">
        <v>85</v>
      </c>
      <c r="AV211" s="15" t="s">
        <v>185</v>
      </c>
      <c r="AW211" s="15" t="s">
        <v>33</v>
      </c>
      <c r="AX211" s="15" t="s">
        <v>83</v>
      </c>
      <c r="AY211" s="277" t="s">
        <v>178</v>
      </c>
    </row>
    <row r="212" s="2" customFormat="1">
      <c r="A212" s="39"/>
      <c r="B212" s="40"/>
      <c r="C212" s="228" t="s">
        <v>286</v>
      </c>
      <c r="D212" s="228" t="s">
        <v>180</v>
      </c>
      <c r="E212" s="229" t="s">
        <v>1228</v>
      </c>
      <c r="F212" s="230" t="s">
        <v>1229</v>
      </c>
      <c r="G212" s="231" t="s">
        <v>268</v>
      </c>
      <c r="H212" s="232">
        <v>4.5</v>
      </c>
      <c r="I212" s="233"/>
      <c r="J212" s="234">
        <f>ROUND(I212*H212,2)</f>
        <v>0</v>
      </c>
      <c r="K212" s="230" t="s">
        <v>184</v>
      </c>
      <c r="L212" s="45"/>
      <c r="M212" s="235" t="s">
        <v>1</v>
      </c>
      <c r="N212" s="236" t="s">
        <v>41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185</v>
      </c>
      <c r="AT212" s="239" t="s">
        <v>180</v>
      </c>
      <c r="AU212" s="239" t="s">
        <v>85</v>
      </c>
      <c r="AY212" s="18" t="s">
        <v>178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83</v>
      </c>
      <c r="BK212" s="240">
        <f>ROUND(I212*H212,2)</f>
        <v>0</v>
      </c>
      <c r="BL212" s="18" t="s">
        <v>185</v>
      </c>
      <c r="BM212" s="239" t="s">
        <v>1423</v>
      </c>
    </row>
    <row r="213" s="2" customFormat="1">
      <c r="A213" s="39"/>
      <c r="B213" s="40"/>
      <c r="C213" s="41"/>
      <c r="D213" s="241" t="s">
        <v>187</v>
      </c>
      <c r="E213" s="41"/>
      <c r="F213" s="242" t="s">
        <v>1231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187</v>
      </c>
      <c r="AU213" s="18" t="s">
        <v>85</v>
      </c>
    </row>
    <row r="214" s="13" customFormat="1">
      <c r="A214" s="13"/>
      <c r="B214" s="246"/>
      <c r="C214" s="247"/>
      <c r="D214" s="241" t="s">
        <v>189</v>
      </c>
      <c r="E214" s="248" t="s">
        <v>1</v>
      </c>
      <c r="F214" s="249" t="s">
        <v>1167</v>
      </c>
      <c r="G214" s="247"/>
      <c r="H214" s="248" t="s">
        <v>1</v>
      </c>
      <c r="I214" s="250"/>
      <c r="J214" s="247"/>
      <c r="K214" s="247"/>
      <c r="L214" s="251"/>
      <c r="M214" s="252"/>
      <c r="N214" s="253"/>
      <c r="O214" s="253"/>
      <c r="P214" s="253"/>
      <c r="Q214" s="253"/>
      <c r="R214" s="253"/>
      <c r="S214" s="253"/>
      <c r="T214" s="25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5" t="s">
        <v>189</v>
      </c>
      <c r="AU214" s="255" t="s">
        <v>85</v>
      </c>
      <c r="AV214" s="13" t="s">
        <v>83</v>
      </c>
      <c r="AW214" s="13" t="s">
        <v>33</v>
      </c>
      <c r="AX214" s="13" t="s">
        <v>76</v>
      </c>
      <c r="AY214" s="255" t="s">
        <v>178</v>
      </c>
    </row>
    <row r="215" s="13" customFormat="1">
      <c r="A215" s="13"/>
      <c r="B215" s="246"/>
      <c r="C215" s="247"/>
      <c r="D215" s="241" t="s">
        <v>189</v>
      </c>
      <c r="E215" s="248" t="s">
        <v>1</v>
      </c>
      <c r="F215" s="249" t="s">
        <v>1232</v>
      </c>
      <c r="G215" s="247"/>
      <c r="H215" s="248" t="s">
        <v>1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5" t="s">
        <v>189</v>
      </c>
      <c r="AU215" s="255" t="s">
        <v>85</v>
      </c>
      <c r="AV215" s="13" t="s">
        <v>83</v>
      </c>
      <c r="AW215" s="13" t="s">
        <v>33</v>
      </c>
      <c r="AX215" s="13" t="s">
        <v>76</v>
      </c>
      <c r="AY215" s="255" t="s">
        <v>178</v>
      </c>
    </row>
    <row r="216" s="13" customFormat="1">
      <c r="A216" s="13"/>
      <c r="B216" s="246"/>
      <c r="C216" s="247"/>
      <c r="D216" s="241" t="s">
        <v>189</v>
      </c>
      <c r="E216" s="248" t="s">
        <v>1</v>
      </c>
      <c r="F216" s="249" t="s">
        <v>1347</v>
      </c>
      <c r="G216" s="247"/>
      <c r="H216" s="248" t="s">
        <v>1</v>
      </c>
      <c r="I216" s="250"/>
      <c r="J216" s="247"/>
      <c r="K216" s="247"/>
      <c r="L216" s="251"/>
      <c r="M216" s="252"/>
      <c r="N216" s="253"/>
      <c r="O216" s="253"/>
      <c r="P216" s="253"/>
      <c r="Q216" s="253"/>
      <c r="R216" s="253"/>
      <c r="S216" s="253"/>
      <c r="T216" s="25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5" t="s">
        <v>189</v>
      </c>
      <c r="AU216" s="255" t="s">
        <v>85</v>
      </c>
      <c r="AV216" s="13" t="s">
        <v>83</v>
      </c>
      <c r="AW216" s="13" t="s">
        <v>33</v>
      </c>
      <c r="AX216" s="13" t="s">
        <v>76</v>
      </c>
      <c r="AY216" s="255" t="s">
        <v>178</v>
      </c>
    </row>
    <row r="217" s="14" customFormat="1">
      <c r="A217" s="14"/>
      <c r="B217" s="256"/>
      <c r="C217" s="257"/>
      <c r="D217" s="241" t="s">
        <v>189</v>
      </c>
      <c r="E217" s="258" t="s">
        <v>1</v>
      </c>
      <c r="F217" s="259" t="s">
        <v>1348</v>
      </c>
      <c r="G217" s="257"/>
      <c r="H217" s="260">
        <v>4.5</v>
      </c>
      <c r="I217" s="261"/>
      <c r="J217" s="257"/>
      <c r="K217" s="257"/>
      <c r="L217" s="262"/>
      <c r="M217" s="263"/>
      <c r="N217" s="264"/>
      <c r="O217" s="264"/>
      <c r="P217" s="264"/>
      <c r="Q217" s="264"/>
      <c r="R217" s="264"/>
      <c r="S217" s="264"/>
      <c r="T217" s="26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6" t="s">
        <v>189</v>
      </c>
      <c r="AU217" s="266" t="s">
        <v>85</v>
      </c>
      <c r="AV217" s="14" t="s">
        <v>85</v>
      </c>
      <c r="AW217" s="14" t="s">
        <v>33</v>
      </c>
      <c r="AX217" s="14" t="s">
        <v>76</v>
      </c>
      <c r="AY217" s="266" t="s">
        <v>178</v>
      </c>
    </row>
    <row r="218" s="15" customFormat="1">
      <c r="A218" s="15"/>
      <c r="B218" s="267"/>
      <c r="C218" s="268"/>
      <c r="D218" s="241" t="s">
        <v>189</v>
      </c>
      <c r="E218" s="269" t="s">
        <v>1</v>
      </c>
      <c r="F218" s="270" t="s">
        <v>193</v>
      </c>
      <c r="G218" s="268"/>
      <c r="H218" s="271">
        <v>4.5</v>
      </c>
      <c r="I218" s="272"/>
      <c r="J218" s="268"/>
      <c r="K218" s="268"/>
      <c r="L218" s="273"/>
      <c r="M218" s="274"/>
      <c r="N218" s="275"/>
      <c r="O218" s="275"/>
      <c r="P218" s="275"/>
      <c r="Q218" s="275"/>
      <c r="R218" s="275"/>
      <c r="S218" s="275"/>
      <c r="T218" s="27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7" t="s">
        <v>189</v>
      </c>
      <c r="AU218" s="277" t="s">
        <v>85</v>
      </c>
      <c r="AV218" s="15" t="s">
        <v>185</v>
      </c>
      <c r="AW218" s="15" t="s">
        <v>33</v>
      </c>
      <c r="AX218" s="15" t="s">
        <v>83</v>
      </c>
      <c r="AY218" s="277" t="s">
        <v>178</v>
      </c>
    </row>
    <row r="219" s="2" customFormat="1" ht="14.4" customHeight="1">
      <c r="A219" s="39"/>
      <c r="B219" s="40"/>
      <c r="C219" s="228" t="s">
        <v>292</v>
      </c>
      <c r="D219" s="228" t="s">
        <v>180</v>
      </c>
      <c r="E219" s="229" t="s">
        <v>1239</v>
      </c>
      <c r="F219" s="230" t="s">
        <v>1240</v>
      </c>
      <c r="G219" s="231" t="s">
        <v>438</v>
      </c>
      <c r="H219" s="232">
        <v>45</v>
      </c>
      <c r="I219" s="233"/>
      <c r="J219" s="234">
        <f>ROUND(I219*H219,2)</f>
        <v>0</v>
      </c>
      <c r="K219" s="230" t="s">
        <v>1</v>
      </c>
      <c r="L219" s="45"/>
      <c r="M219" s="235" t="s">
        <v>1</v>
      </c>
      <c r="N219" s="236" t="s">
        <v>41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185</v>
      </c>
      <c r="AT219" s="239" t="s">
        <v>180</v>
      </c>
      <c r="AU219" s="239" t="s">
        <v>85</v>
      </c>
      <c r="AY219" s="18" t="s">
        <v>178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83</v>
      </c>
      <c r="BK219" s="240">
        <f>ROUND(I219*H219,2)</f>
        <v>0</v>
      </c>
      <c r="BL219" s="18" t="s">
        <v>185</v>
      </c>
      <c r="BM219" s="239" t="s">
        <v>1424</v>
      </c>
    </row>
    <row r="220" s="2" customFormat="1">
      <c r="A220" s="39"/>
      <c r="B220" s="40"/>
      <c r="C220" s="41"/>
      <c r="D220" s="241" t="s">
        <v>187</v>
      </c>
      <c r="E220" s="41"/>
      <c r="F220" s="242" t="s">
        <v>1242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187</v>
      </c>
      <c r="AU220" s="18" t="s">
        <v>85</v>
      </c>
    </row>
    <row r="221" s="13" customFormat="1">
      <c r="A221" s="13"/>
      <c r="B221" s="246"/>
      <c r="C221" s="247"/>
      <c r="D221" s="241" t="s">
        <v>189</v>
      </c>
      <c r="E221" s="248" t="s">
        <v>1</v>
      </c>
      <c r="F221" s="249" t="s">
        <v>1167</v>
      </c>
      <c r="G221" s="247"/>
      <c r="H221" s="248" t="s">
        <v>1</v>
      </c>
      <c r="I221" s="250"/>
      <c r="J221" s="247"/>
      <c r="K221" s="247"/>
      <c r="L221" s="251"/>
      <c r="M221" s="252"/>
      <c r="N221" s="253"/>
      <c r="O221" s="253"/>
      <c r="P221" s="253"/>
      <c r="Q221" s="253"/>
      <c r="R221" s="253"/>
      <c r="S221" s="253"/>
      <c r="T221" s="25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5" t="s">
        <v>189</v>
      </c>
      <c r="AU221" s="255" t="s">
        <v>85</v>
      </c>
      <c r="AV221" s="13" t="s">
        <v>83</v>
      </c>
      <c r="AW221" s="13" t="s">
        <v>33</v>
      </c>
      <c r="AX221" s="13" t="s">
        <v>76</v>
      </c>
      <c r="AY221" s="255" t="s">
        <v>178</v>
      </c>
    </row>
    <row r="222" s="13" customFormat="1">
      <c r="A222" s="13"/>
      <c r="B222" s="246"/>
      <c r="C222" s="247"/>
      <c r="D222" s="241" t="s">
        <v>189</v>
      </c>
      <c r="E222" s="248" t="s">
        <v>1</v>
      </c>
      <c r="F222" s="249" t="s">
        <v>1309</v>
      </c>
      <c r="G222" s="247"/>
      <c r="H222" s="248" t="s">
        <v>1</v>
      </c>
      <c r="I222" s="250"/>
      <c r="J222" s="247"/>
      <c r="K222" s="247"/>
      <c r="L222" s="251"/>
      <c r="M222" s="252"/>
      <c r="N222" s="253"/>
      <c r="O222" s="253"/>
      <c r="P222" s="253"/>
      <c r="Q222" s="253"/>
      <c r="R222" s="253"/>
      <c r="S222" s="253"/>
      <c r="T222" s="25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5" t="s">
        <v>189</v>
      </c>
      <c r="AU222" s="255" t="s">
        <v>85</v>
      </c>
      <c r="AV222" s="13" t="s">
        <v>83</v>
      </c>
      <c r="AW222" s="13" t="s">
        <v>33</v>
      </c>
      <c r="AX222" s="13" t="s">
        <v>76</v>
      </c>
      <c r="AY222" s="255" t="s">
        <v>178</v>
      </c>
    </row>
    <row r="223" s="14" customFormat="1">
      <c r="A223" s="14"/>
      <c r="B223" s="256"/>
      <c r="C223" s="257"/>
      <c r="D223" s="241" t="s">
        <v>189</v>
      </c>
      <c r="E223" s="258" t="s">
        <v>1</v>
      </c>
      <c r="F223" s="259" t="s">
        <v>1425</v>
      </c>
      <c r="G223" s="257"/>
      <c r="H223" s="260">
        <v>45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6" t="s">
        <v>189</v>
      </c>
      <c r="AU223" s="266" t="s">
        <v>85</v>
      </c>
      <c r="AV223" s="14" t="s">
        <v>85</v>
      </c>
      <c r="AW223" s="14" t="s">
        <v>33</v>
      </c>
      <c r="AX223" s="14" t="s">
        <v>76</v>
      </c>
      <c r="AY223" s="266" t="s">
        <v>178</v>
      </c>
    </row>
    <row r="224" s="15" customFormat="1">
      <c r="A224" s="15"/>
      <c r="B224" s="267"/>
      <c r="C224" s="268"/>
      <c r="D224" s="241" t="s">
        <v>189</v>
      </c>
      <c r="E224" s="269" t="s">
        <v>1</v>
      </c>
      <c r="F224" s="270" t="s">
        <v>193</v>
      </c>
      <c r="G224" s="268"/>
      <c r="H224" s="271">
        <v>45</v>
      </c>
      <c r="I224" s="272"/>
      <c r="J224" s="268"/>
      <c r="K224" s="268"/>
      <c r="L224" s="273"/>
      <c r="M224" s="274"/>
      <c r="N224" s="275"/>
      <c r="O224" s="275"/>
      <c r="P224" s="275"/>
      <c r="Q224" s="275"/>
      <c r="R224" s="275"/>
      <c r="S224" s="275"/>
      <c r="T224" s="276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7" t="s">
        <v>189</v>
      </c>
      <c r="AU224" s="277" t="s">
        <v>85</v>
      </c>
      <c r="AV224" s="15" t="s">
        <v>185</v>
      </c>
      <c r="AW224" s="15" t="s">
        <v>33</v>
      </c>
      <c r="AX224" s="15" t="s">
        <v>83</v>
      </c>
      <c r="AY224" s="277" t="s">
        <v>178</v>
      </c>
    </row>
    <row r="225" s="2" customFormat="1" ht="14.4" customHeight="1">
      <c r="A225" s="39"/>
      <c r="B225" s="40"/>
      <c r="C225" s="278" t="s">
        <v>8</v>
      </c>
      <c r="D225" s="278" t="s">
        <v>386</v>
      </c>
      <c r="E225" s="279" t="s">
        <v>1244</v>
      </c>
      <c r="F225" s="280" t="s">
        <v>1245</v>
      </c>
      <c r="G225" s="281" t="s">
        <v>438</v>
      </c>
      <c r="H225" s="282">
        <v>45</v>
      </c>
      <c r="I225" s="283"/>
      <c r="J225" s="284">
        <f>ROUND(I225*H225,2)</f>
        <v>0</v>
      </c>
      <c r="K225" s="280" t="s">
        <v>1</v>
      </c>
      <c r="L225" s="285"/>
      <c r="M225" s="286" t="s">
        <v>1</v>
      </c>
      <c r="N225" s="287" t="s">
        <v>41</v>
      </c>
      <c r="O225" s="92"/>
      <c r="P225" s="237">
        <f>O225*H225</f>
        <v>0</v>
      </c>
      <c r="Q225" s="237">
        <v>0.001</v>
      </c>
      <c r="R225" s="237">
        <f>Q225*H225</f>
        <v>0.044999999999999998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244</v>
      </c>
      <c r="AT225" s="239" t="s">
        <v>386</v>
      </c>
      <c r="AU225" s="239" t="s">
        <v>85</v>
      </c>
      <c r="AY225" s="18" t="s">
        <v>178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83</v>
      </c>
      <c r="BK225" s="240">
        <f>ROUND(I225*H225,2)</f>
        <v>0</v>
      </c>
      <c r="BL225" s="18" t="s">
        <v>185</v>
      </c>
      <c r="BM225" s="239" t="s">
        <v>1426</v>
      </c>
    </row>
    <row r="226" s="2" customFormat="1">
      <c r="A226" s="39"/>
      <c r="B226" s="40"/>
      <c r="C226" s="41"/>
      <c r="D226" s="241" t="s">
        <v>187</v>
      </c>
      <c r="E226" s="41"/>
      <c r="F226" s="242" t="s">
        <v>1247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187</v>
      </c>
      <c r="AU226" s="18" t="s">
        <v>85</v>
      </c>
    </row>
    <row r="227" s="13" customFormat="1">
      <c r="A227" s="13"/>
      <c r="B227" s="246"/>
      <c r="C227" s="247"/>
      <c r="D227" s="241" t="s">
        <v>189</v>
      </c>
      <c r="E227" s="248" t="s">
        <v>1</v>
      </c>
      <c r="F227" s="249" t="s">
        <v>1248</v>
      </c>
      <c r="G227" s="247"/>
      <c r="H227" s="248" t="s">
        <v>1</v>
      </c>
      <c r="I227" s="250"/>
      <c r="J227" s="247"/>
      <c r="K227" s="247"/>
      <c r="L227" s="251"/>
      <c r="M227" s="252"/>
      <c r="N227" s="253"/>
      <c r="O227" s="253"/>
      <c r="P227" s="253"/>
      <c r="Q227" s="253"/>
      <c r="R227" s="253"/>
      <c r="S227" s="253"/>
      <c r="T227" s="25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5" t="s">
        <v>189</v>
      </c>
      <c r="AU227" s="255" t="s">
        <v>85</v>
      </c>
      <c r="AV227" s="13" t="s">
        <v>83</v>
      </c>
      <c r="AW227" s="13" t="s">
        <v>33</v>
      </c>
      <c r="AX227" s="13" t="s">
        <v>76</v>
      </c>
      <c r="AY227" s="255" t="s">
        <v>178</v>
      </c>
    </row>
    <row r="228" s="13" customFormat="1">
      <c r="A228" s="13"/>
      <c r="B228" s="246"/>
      <c r="C228" s="247"/>
      <c r="D228" s="241" t="s">
        <v>189</v>
      </c>
      <c r="E228" s="248" t="s">
        <v>1</v>
      </c>
      <c r="F228" s="249" t="s">
        <v>1352</v>
      </c>
      <c r="G228" s="247"/>
      <c r="H228" s="248" t="s">
        <v>1</v>
      </c>
      <c r="I228" s="250"/>
      <c r="J228" s="247"/>
      <c r="K228" s="247"/>
      <c r="L228" s="251"/>
      <c r="M228" s="252"/>
      <c r="N228" s="253"/>
      <c r="O228" s="253"/>
      <c r="P228" s="253"/>
      <c r="Q228" s="253"/>
      <c r="R228" s="253"/>
      <c r="S228" s="253"/>
      <c r="T228" s="25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5" t="s">
        <v>189</v>
      </c>
      <c r="AU228" s="255" t="s">
        <v>85</v>
      </c>
      <c r="AV228" s="13" t="s">
        <v>83</v>
      </c>
      <c r="AW228" s="13" t="s">
        <v>33</v>
      </c>
      <c r="AX228" s="13" t="s">
        <v>76</v>
      </c>
      <c r="AY228" s="255" t="s">
        <v>178</v>
      </c>
    </row>
    <row r="229" s="14" customFormat="1">
      <c r="A229" s="14"/>
      <c r="B229" s="256"/>
      <c r="C229" s="257"/>
      <c r="D229" s="241" t="s">
        <v>189</v>
      </c>
      <c r="E229" s="258" t="s">
        <v>1</v>
      </c>
      <c r="F229" s="259" t="s">
        <v>751</v>
      </c>
      <c r="G229" s="257"/>
      <c r="H229" s="260">
        <v>45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6" t="s">
        <v>189</v>
      </c>
      <c r="AU229" s="266" t="s">
        <v>85</v>
      </c>
      <c r="AV229" s="14" t="s">
        <v>85</v>
      </c>
      <c r="AW229" s="14" t="s">
        <v>33</v>
      </c>
      <c r="AX229" s="14" t="s">
        <v>76</v>
      </c>
      <c r="AY229" s="266" t="s">
        <v>178</v>
      </c>
    </row>
    <row r="230" s="15" customFormat="1">
      <c r="A230" s="15"/>
      <c r="B230" s="267"/>
      <c r="C230" s="268"/>
      <c r="D230" s="241" t="s">
        <v>189</v>
      </c>
      <c r="E230" s="269" t="s">
        <v>1</v>
      </c>
      <c r="F230" s="270" t="s">
        <v>193</v>
      </c>
      <c r="G230" s="268"/>
      <c r="H230" s="271">
        <v>45</v>
      </c>
      <c r="I230" s="272"/>
      <c r="J230" s="268"/>
      <c r="K230" s="268"/>
      <c r="L230" s="273"/>
      <c r="M230" s="274"/>
      <c r="N230" s="275"/>
      <c r="O230" s="275"/>
      <c r="P230" s="275"/>
      <c r="Q230" s="275"/>
      <c r="R230" s="275"/>
      <c r="S230" s="275"/>
      <c r="T230" s="27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7" t="s">
        <v>189</v>
      </c>
      <c r="AU230" s="277" t="s">
        <v>85</v>
      </c>
      <c r="AV230" s="15" t="s">
        <v>185</v>
      </c>
      <c r="AW230" s="15" t="s">
        <v>33</v>
      </c>
      <c r="AX230" s="15" t="s">
        <v>83</v>
      </c>
      <c r="AY230" s="277" t="s">
        <v>178</v>
      </c>
    </row>
    <row r="231" s="2" customFormat="1" ht="14.4" customHeight="1">
      <c r="A231" s="39"/>
      <c r="B231" s="40"/>
      <c r="C231" s="228" t="s">
        <v>305</v>
      </c>
      <c r="D231" s="228" t="s">
        <v>180</v>
      </c>
      <c r="E231" s="229" t="s">
        <v>1251</v>
      </c>
      <c r="F231" s="230" t="s">
        <v>1252</v>
      </c>
      <c r="G231" s="231" t="s">
        <v>183</v>
      </c>
      <c r="H231" s="232">
        <v>8.6999999999999993</v>
      </c>
      <c r="I231" s="233"/>
      <c r="J231" s="234">
        <f>ROUND(I231*H231,2)</f>
        <v>0</v>
      </c>
      <c r="K231" s="230" t="s">
        <v>184</v>
      </c>
      <c r="L231" s="45"/>
      <c r="M231" s="235" t="s">
        <v>1</v>
      </c>
      <c r="N231" s="236" t="s">
        <v>41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185</v>
      </c>
      <c r="AT231" s="239" t="s">
        <v>180</v>
      </c>
      <c r="AU231" s="239" t="s">
        <v>85</v>
      </c>
      <c r="AY231" s="18" t="s">
        <v>178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83</v>
      </c>
      <c r="BK231" s="240">
        <f>ROUND(I231*H231,2)</f>
        <v>0</v>
      </c>
      <c r="BL231" s="18" t="s">
        <v>185</v>
      </c>
      <c r="BM231" s="239" t="s">
        <v>1427</v>
      </c>
    </row>
    <row r="232" s="2" customFormat="1">
      <c r="A232" s="39"/>
      <c r="B232" s="40"/>
      <c r="C232" s="41"/>
      <c r="D232" s="241" t="s">
        <v>187</v>
      </c>
      <c r="E232" s="41"/>
      <c r="F232" s="242" t="s">
        <v>1254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187</v>
      </c>
      <c r="AU232" s="18" t="s">
        <v>85</v>
      </c>
    </row>
    <row r="233" s="13" customFormat="1">
      <c r="A233" s="13"/>
      <c r="B233" s="246"/>
      <c r="C233" s="247"/>
      <c r="D233" s="241" t="s">
        <v>189</v>
      </c>
      <c r="E233" s="248" t="s">
        <v>1</v>
      </c>
      <c r="F233" s="249" t="s">
        <v>1167</v>
      </c>
      <c r="G233" s="247"/>
      <c r="H233" s="248" t="s">
        <v>1</v>
      </c>
      <c r="I233" s="250"/>
      <c r="J233" s="247"/>
      <c r="K233" s="247"/>
      <c r="L233" s="251"/>
      <c r="M233" s="252"/>
      <c r="N233" s="253"/>
      <c r="O233" s="253"/>
      <c r="P233" s="253"/>
      <c r="Q233" s="253"/>
      <c r="R233" s="253"/>
      <c r="S233" s="253"/>
      <c r="T233" s="25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5" t="s">
        <v>189</v>
      </c>
      <c r="AU233" s="255" t="s">
        <v>85</v>
      </c>
      <c r="AV233" s="13" t="s">
        <v>83</v>
      </c>
      <c r="AW233" s="13" t="s">
        <v>33</v>
      </c>
      <c r="AX233" s="13" t="s">
        <v>76</v>
      </c>
      <c r="AY233" s="255" t="s">
        <v>178</v>
      </c>
    </row>
    <row r="234" s="13" customFormat="1">
      <c r="A234" s="13"/>
      <c r="B234" s="246"/>
      <c r="C234" s="247"/>
      <c r="D234" s="241" t="s">
        <v>189</v>
      </c>
      <c r="E234" s="248" t="s">
        <v>1</v>
      </c>
      <c r="F234" s="249" t="s">
        <v>1428</v>
      </c>
      <c r="G234" s="247"/>
      <c r="H234" s="248" t="s">
        <v>1</v>
      </c>
      <c r="I234" s="250"/>
      <c r="J234" s="247"/>
      <c r="K234" s="247"/>
      <c r="L234" s="251"/>
      <c r="M234" s="252"/>
      <c r="N234" s="253"/>
      <c r="O234" s="253"/>
      <c r="P234" s="253"/>
      <c r="Q234" s="253"/>
      <c r="R234" s="253"/>
      <c r="S234" s="253"/>
      <c r="T234" s="25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5" t="s">
        <v>189</v>
      </c>
      <c r="AU234" s="255" t="s">
        <v>85</v>
      </c>
      <c r="AV234" s="13" t="s">
        <v>83</v>
      </c>
      <c r="AW234" s="13" t="s">
        <v>33</v>
      </c>
      <c r="AX234" s="13" t="s">
        <v>76</v>
      </c>
      <c r="AY234" s="255" t="s">
        <v>178</v>
      </c>
    </row>
    <row r="235" s="14" customFormat="1">
      <c r="A235" s="14"/>
      <c r="B235" s="256"/>
      <c r="C235" s="257"/>
      <c r="D235" s="241" t="s">
        <v>189</v>
      </c>
      <c r="E235" s="258" t="s">
        <v>1</v>
      </c>
      <c r="F235" s="259" t="s">
        <v>1256</v>
      </c>
      <c r="G235" s="257"/>
      <c r="H235" s="260">
        <v>8.6999999999999993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6" t="s">
        <v>189</v>
      </c>
      <c r="AU235" s="266" t="s">
        <v>85</v>
      </c>
      <c r="AV235" s="14" t="s">
        <v>85</v>
      </c>
      <c r="AW235" s="14" t="s">
        <v>33</v>
      </c>
      <c r="AX235" s="14" t="s">
        <v>76</v>
      </c>
      <c r="AY235" s="266" t="s">
        <v>178</v>
      </c>
    </row>
    <row r="236" s="15" customFormat="1">
      <c r="A236" s="15"/>
      <c r="B236" s="267"/>
      <c r="C236" s="268"/>
      <c r="D236" s="241" t="s">
        <v>189</v>
      </c>
      <c r="E236" s="269" t="s">
        <v>1</v>
      </c>
      <c r="F236" s="270" t="s">
        <v>193</v>
      </c>
      <c r="G236" s="268"/>
      <c r="H236" s="271">
        <v>8.6999999999999993</v>
      </c>
      <c r="I236" s="272"/>
      <c r="J236" s="268"/>
      <c r="K236" s="268"/>
      <c r="L236" s="273"/>
      <c r="M236" s="274"/>
      <c r="N236" s="275"/>
      <c r="O236" s="275"/>
      <c r="P236" s="275"/>
      <c r="Q236" s="275"/>
      <c r="R236" s="275"/>
      <c r="S236" s="275"/>
      <c r="T236" s="276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7" t="s">
        <v>189</v>
      </c>
      <c r="AU236" s="277" t="s">
        <v>85</v>
      </c>
      <c r="AV236" s="15" t="s">
        <v>185</v>
      </c>
      <c r="AW236" s="15" t="s">
        <v>33</v>
      </c>
      <c r="AX236" s="15" t="s">
        <v>83</v>
      </c>
      <c r="AY236" s="277" t="s">
        <v>178</v>
      </c>
    </row>
    <row r="237" s="2" customFormat="1" ht="19.8" customHeight="1">
      <c r="A237" s="39"/>
      <c r="B237" s="40"/>
      <c r="C237" s="228" t="s">
        <v>311</v>
      </c>
      <c r="D237" s="228" t="s">
        <v>180</v>
      </c>
      <c r="E237" s="229" t="s">
        <v>1257</v>
      </c>
      <c r="F237" s="230" t="s">
        <v>1258</v>
      </c>
      <c r="G237" s="231" t="s">
        <v>183</v>
      </c>
      <c r="H237" s="232">
        <v>8.6999999999999993</v>
      </c>
      <c r="I237" s="233"/>
      <c r="J237" s="234">
        <f>ROUND(I237*H237,2)</f>
        <v>0</v>
      </c>
      <c r="K237" s="230" t="s">
        <v>184</v>
      </c>
      <c r="L237" s="45"/>
      <c r="M237" s="235" t="s">
        <v>1</v>
      </c>
      <c r="N237" s="236" t="s">
        <v>41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185</v>
      </c>
      <c r="AT237" s="239" t="s">
        <v>180</v>
      </c>
      <c r="AU237" s="239" t="s">
        <v>85</v>
      </c>
      <c r="AY237" s="18" t="s">
        <v>178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83</v>
      </c>
      <c r="BK237" s="240">
        <f>ROUND(I237*H237,2)</f>
        <v>0</v>
      </c>
      <c r="BL237" s="18" t="s">
        <v>185</v>
      </c>
      <c r="BM237" s="239" t="s">
        <v>1429</v>
      </c>
    </row>
    <row r="238" s="2" customFormat="1">
      <c r="A238" s="39"/>
      <c r="B238" s="40"/>
      <c r="C238" s="41"/>
      <c r="D238" s="241" t="s">
        <v>187</v>
      </c>
      <c r="E238" s="41"/>
      <c r="F238" s="242" t="s">
        <v>1260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187</v>
      </c>
      <c r="AU238" s="18" t="s">
        <v>85</v>
      </c>
    </row>
    <row r="239" s="13" customFormat="1">
      <c r="A239" s="13"/>
      <c r="B239" s="246"/>
      <c r="C239" s="247"/>
      <c r="D239" s="241" t="s">
        <v>189</v>
      </c>
      <c r="E239" s="248" t="s">
        <v>1</v>
      </c>
      <c r="F239" s="249" t="s">
        <v>1261</v>
      </c>
      <c r="G239" s="247"/>
      <c r="H239" s="248" t="s">
        <v>1</v>
      </c>
      <c r="I239" s="250"/>
      <c r="J239" s="247"/>
      <c r="K239" s="247"/>
      <c r="L239" s="251"/>
      <c r="M239" s="252"/>
      <c r="N239" s="253"/>
      <c r="O239" s="253"/>
      <c r="P239" s="253"/>
      <c r="Q239" s="253"/>
      <c r="R239" s="253"/>
      <c r="S239" s="253"/>
      <c r="T239" s="25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5" t="s">
        <v>189</v>
      </c>
      <c r="AU239" s="255" t="s">
        <v>85</v>
      </c>
      <c r="AV239" s="13" t="s">
        <v>83</v>
      </c>
      <c r="AW239" s="13" t="s">
        <v>33</v>
      </c>
      <c r="AX239" s="13" t="s">
        <v>76</v>
      </c>
      <c r="AY239" s="255" t="s">
        <v>178</v>
      </c>
    </row>
    <row r="240" s="14" customFormat="1">
      <c r="A240" s="14"/>
      <c r="B240" s="256"/>
      <c r="C240" s="257"/>
      <c r="D240" s="241" t="s">
        <v>189</v>
      </c>
      <c r="E240" s="258" t="s">
        <v>1</v>
      </c>
      <c r="F240" s="259" t="s">
        <v>1262</v>
      </c>
      <c r="G240" s="257"/>
      <c r="H240" s="260">
        <v>8.6999999999999993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6" t="s">
        <v>189</v>
      </c>
      <c r="AU240" s="266" t="s">
        <v>85</v>
      </c>
      <c r="AV240" s="14" t="s">
        <v>85</v>
      </c>
      <c r="AW240" s="14" t="s">
        <v>33</v>
      </c>
      <c r="AX240" s="14" t="s">
        <v>76</v>
      </c>
      <c r="AY240" s="266" t="s">
        <v>178</v>
      </c>
    </row>
    <row r="241" s="15" customFormat="1">
      <c r="A241" s="15"/>
      <c r="B241" s="267"/>
      <c r="C241" s="268"/>
      <c r="D241" s="241" t="s">
        <v>189</v>
      </c>
      <c r="E241" s="269" t="s">
        <v>1</v>
      </c>
      <c r="F241" s="270" t="s">
        <v>193</v>
      </c>
      <c r="G241" s="268"/>
      <c r="H241" s="271">
        <v>8.6999999999999993</v>
      </c>
      <c r="I241" s="272"/>
      <c r="J241" s="268"/>
      <c r="K241" s="268"/>
      <c r="L241" s="273"/>
      <c r="M241" s="274"/>
      <c r="N241" s="275"/>
      <c r="O241" s="275"/>
      <c r="P241" s="275"/>
      <c r="Q241" s="275"/>
      <c r="R241" s="275"/>
      <c r="S241" s="275"/>
      <c r="T241" s="276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7" t="s">
        <v>189</v>
      </c>
      <c r="AU241" s="277" t="s">
        <v>85</v>
      </c>
      <c r="AV241" s="15" t="s">
        <v>185</v>
      </c>
      <c r="AW241" s="15" t="s">
        <v>33</v>
      </c>
      <c r="AX241" s="15" t="s">
        <v>83</v>
      </c>
      <c r="AY241" s="277" t="s">
        <v>178</v>
      </c>
    </row>
    <row r="242" s="2" customFormat="1" ht="14.4" customHeight="1">
      <c r="A242" s="39"/>
      <c r="B242" s="40"/>
      <c r="C242" s="278" t="s">
        <v>318</v>
      </c>
      <c r="D242" s="278" t="s">
        <v>386</v>
      </c>
      <c r="E242" s="279" t="s">
        <v>1263</v>
      </c>
      <c r="F242" s="280" t="s">
        <v>1264</v>
      </c>
      <c r="G242" s="281" t="s">
        <v>183</v>
      </c>
      <c r="H242" s="282">
        <v>8.6999999999999993</v>
      </c>
      <c r="I242" s="283"/>
      <c r="J242" s="284">
        <f>ROUND(I242*H242,2)</f>
        <v>0</v>
      </c>
      <c r="K242" s="280" t="s">
        <v>184</v>
      </c>
      <c r="L242" s="285"/>
      <c r="M242" s="286" t="s">
        <v>1</v>
      </c>
      <c r="N242" s="287" t="s">
        <v>41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244</v>
      </c>
      <c r="AT242" s="239" t="s">
        <v>386</v>
      </c>
      <c r="AU242" s="239" t="s">
        <v>85</v>
      </c>
      <c r="AY242" s="18" t="s">
        <v>178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83</v>
      </c>
      <c r="BK242" s="240">
        <f>ROUND(I242*H242,2)</f>
        <v>0</v>
      </c>
      <c r="BL242" s="18" t="s">
        <v>185</v>
      </c>
      <c r="BM242" s="239" t="s">
        <v>1430</v>
      </c>
    </row>
    <row r="243" s="2" customFormat="1">
      <c r="A243" s="39"/>
      <c r="B243" s="40"/>
      <c r="C243" s="41"/>
      <c r="D243" s="241" t="s">
        <v>187</v>
      </c>
      <c r="E243" s="41"/>
      <c r="F243" s="242" t="s">
        <v>1264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187</v>
      </c>
      <c r="AU243" s="18" t="s">
        <v>85</v>
      </c>
    </row>
    <row r="244" s="13" customFormat="1">
      <c r="A244" s="13"/>
      <c r="B244" s="246"/>
      <c r="C244" s="247"/>
      <c r="D244" s="241" t="s">
        <v>189</v>
      </c>
      <c r="E244" s="248" t="s">
        <v>1</v>
      </c>
      <c r="F244" s="249" t="s">
        <v>1266</v>
      </c>
      <c r="G244" s="247"/>
      <c r="H244" s="248" t="s">
        <v>1</v>
      </c>
      <c r="I244" s="250"/>
      <c r="J244" s="247"/>
      <c r="K244" s="247"/>
      <c r="L244" s="251"/>
      <c r="M244" s="252"/>
      <c r="N244" s="253"/>
      <c r="O244" s="253"/>
      <c r="P244" s="253"/>
      <c r="Q244" s="253"/>
      <c r="R244" s="253"/>
      <c r="S244" s="253"/>
      <c r="T244" s="25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5" t="s">
        <v>189</v>
      </c>
      <c r="AU244" s="255" t="s">
        <v>85</v>
      </c>
      <c r="AV244" s="13" t="s">
        <v>83</v>
      </c>
      <c r="AW244" s="13" t="s">
        <v>33</v>
      </c>
      <c r="AX244" s="13" t="s">
        <v>76</v>
      </c>
      <c r="AY244" s="255" t="s">
        <v>178</v>
      </c>
    </row>
    <row r="245" s="14" customFormat="1">
      <c r="A245" s="14"/>
      <c r="B245" s="256"/>
      <c r="C245" s="257"/>
      <c r="D245" s="241" t="s">
        <v>189</v>
      </c>
      <c r="E245" s="258" t="s">
        <v>1</v>
      </c>
      <c r="F245" s="259" t="s">
        <v>1262</v>
      </c>
      <c r="G245" s="257"/>
      <c r="H245" s="260">
        <v>8.6999999999999993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189</v>
      </c>
      <c r="AU245" s="266" t="s">
        <v>85</v>
      </c>
      <c r="AV245" s="14" t="s">
        <v>85</v>
      </c>
      <c r="AW245" s="14" t="s">
        <v>33</v>
      </c>
      <c r="AX245" s="14" t="s">
        <v>76</v>
      </c>
      <c r="AY245" s="266" t="s">
        <v>178</v>
      </c>
    </row>
    <row r="246" s="15" customFormat="1">
      <c r="A246" s="15"/>
      <c r="B246" s="267"/>
      <c r="C246" s="268"/>
      <c r="D246" s="241" t="s">
        <v>189</v>
      </c>
      <c r="E246" s="269" t="s">
        <v>1</v>
      </c>
      <c r="F246" s="270" t="s">
        <v>193</v>
      </c>
      <c r="G246" s="268"/>
      <c r="H246" s="271">
        <v>8.6999999999999993</v>
      </c>
      <c r="I246" s="272"/>
      <c r="J246" s="268"/>
      <c r="K246" s="268"/>
      <c r="L246" s="273"/>
      <c r="M246" s="274"/>
      <c r="N246" s="275"/>
      <c r="O246" s="275"/>
      <c r="P246" s="275"/>
      <c r="Q246" s="275"/>
      <c r="R246" s="275"/>
      <c r="S246" s="275"/>
      <c r="T246" s="276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7" t="s">
        <v>189</v>
      </c>
      <c r="AU246" s="277" t="s">
        <v>85</v>
      </c>
      <c r="AV246" s="15" t="s">
        <v>185</v>
      </c>
      <c r="AW246" s="15" t="s">
        <v>33</v>
      </c>
      <c r="AX246" s="15" t="s">
        <v>83</v>
      </c>
      <c r="AY246" s="277" t="s">
        <v>178</v>
      </c>
    </row>
    <row r="247" s="12" customFormat="1" ht="22.8" customHeight="1">
      <c r="A247" s="12"/>
      <c r="B247" s="212"/>
      <c r="C247" s="213"/>
      <c r="D247" s="214" t="s">
        <v>75</v>
      </c>
      <c r="E247" s="226" t="s">
        <v>250</v>
      </c>
      <c r="F247" s="226" t="s">
        <v>1267</v>
      </c>
      <c r="G247" s="213"/>
      <c r="H247" s="213"/>
      <c r="I247" s="216"/>
      <c r="J247" s="227">
        <f>BK247</f>
        <v>0</v>
      </c>
      <c r="K247" s="213"/>
      <c r="L247" s="218"/>
      <c r="M247" s="219"/>
      <c r="N247" s="220"/>
      <c r="O247" s="220"/>
      <c r="P247" s="221">
        <f>P248</f>
        <v>0</v>
      </c>
      <c r="Q247" s="220"/>
      <c r="R247" s="221">
        <f>R248</f>
        <v>0</v>
      </c>
      <c r="S247" s="220"/>
      <c r="T247" s="222">
        <f>T248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3" t="s">
        <v>83</v>
      </c>
      <c r="AT247" s="224" t="s">
        <v>75</v>
      </c>
      <c r="AU247" s="224" t="s">
        <v>83</v>
      </c>
      <c r="AY247" s="223" t="s">
        <v>178</v>
      </c>
      <c r="BK247" s="225">
        <f>BK248</f>
        <v>0</v>
      </c>
    </row>
    <row r="248" s="12" customFormat="1" ht="20.88" customHeight="1">
      <c r="A248" s="12"/>
      <c r="B248" s="212"/>
      <c r="C248" s="213"/>
      <c r="D248" s="214" t="s">
        <v>75</v>
      </c>
      <c r="E248" s="226" t="s">
        <v>1268</v>
      </c>
      <c r="F248" s="226" t="s">
        <v>1269</v>
      </c>
      <c r="G248" s="213"/>
      <c r="H248" s="213"/>
      <c r="I248" s="216"/>
      <c r="J248" s="227">
        <f>BK248</f>
        <v>0</v>
      </c>
      <c r="K248" s="213"/>
      <c r="L248" s="218"/>
      <c r="M248" s="219"/>
      <c r="N248" s="220"/>
      <c r="O248" s="220"/>
      <c r="P248" s="221">
        <f>SUM(P249:P250)</f>
        <v>0</v>
      </c>
      <c r="Q248" s="220"/>
      <c r="R248" s="221">
        <f>SUM(R249:R250)</f>
        <v>0</v>
      </c>
      <c r="S248" s="220"/>
      <c r="T248" s="222">
        <f>SUM(T249:T250)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3" t="s">
        <v>83</v>
      </c>
      <c r="AT248" s="224" t="s">
        <v>75</v>
      </c>
      <c r="AU248" s="224" t="s">
        <v>85</v>
      </c>
      <c r="AY248" s="223" t="s">
        <v>178</v>
      </c>
      <c r="BK248" s="225">
        <f>SUM(BK249:BK250)</f>
        <v>0</v>
      </c>
    </row>
    <row r="249" s="2" customFormat="1">
      <c r="A249" s="39"/>
      <c r="B249" s="40"/>
      <c r="C249" s="228" t="s">
        <v>324</v>
      </c>
      <c r="D249" s="228" t="s">
        <v>180</v>
      </c>
      <c r="E249" s="229" t="s">
        <v>1270</v>
      </c>
      <c r="F249" s="230" t="s">
        <v>1271</v>
      </c>
      <c r="G249" s="231" t="s">
        <v>253</v>
      </c>
      <c r="H249" s="232">
        <v>0.29699999999999999</v>
      </c>
      <c r="I249" s="233"/>
      <c r="J249" s="234">
        <f>ROUND(I249*H249,2)</f>
        <v>0</v>
      </c>
      <c r="K249" s="230" t="s">
        <v>184</v>
      </c>
      <c r="L249" s="45"/>
      <c r="M249" s="235" t="s">
        <v>1</v>
      </c>
      <c r="N249" s="236" t="s">
        <v>41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185</v>
      </c>
      <c r="AT249" s="239" t="s">
        <v>180</v>
      </c>
      <c r="AU249" s="239" t="s">
        <v>100</v>
      </c>
      <c r="AY249" s="18" t="s">
        <v>178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83</v>
      </c>
      <c r="BK249" s="240">
        <f>ROUND(I249*H249,2)</f>
        <v>0</v>
      </c>
      <c r="BL249" s="18" t="s">
        <v>185</v>
      </c>
      <c r="BM249" s="239" t="s">
        <v>1431</v>
      </c>
    </row>
    <row r="250" s="2" customFormat="1">
      <c r="A250" s="39"/>
      <c r="B250" s="40"/>
      <c r="C250" s="41"/>
      <c r="D250" s="241" t="s">
        <v>187</v>
      </c>
      <c r="E250" s="41"/>
      <c r="F250" s="242" t="s">
        <v>1273</v>
      </c>
      <c r="G250" s="41"/>
      <c r="H250" s="41"/>
      <c r="I250" s="243"/>
      <c r="J250" s="41"/>
      <c r="K250" s="41"/>
      <c r="L250" s="45"/>
      <c r="M250" s="244"/>
      <c r="N250" s="245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187</v>
      </c>
      <c r="AU250" s="18" t="s">
        <v>100</v>
      </c>
    </row>
    <row r="251" s="12" customFormat="1" ht="25.92" customHeight="1">
      <c r="A251" s="12"/>
      <c r="B251" s="212"/>
      <c r="C251" s="213"/>
      <c r="D251" s="214" t="s">
        <v>75</v>
      </c>
      <c r="E251" s="215" t="s">
        <v>1274</v>
      </c>
      <c r="F251" s="215" t="s">
        <v>1275</v>
      </c>
      <c r="G251" s="213"/>
      <c r="H251" s="213"/>
      <c r="I251" s="216"/>
      <c r="J251" s="217">
        <f>BK251</f>
        <v>0</v>
      </c>
      <c r="K251" s="213"/>
      <c r="L251" s="218"/>
      <c r="M251" s="219"/>
      <c r="N251" s="220"/>
      <c r="O251" s="220"/>
      <c r="P251" s="221">
        <f>P252</f>
        <v>0</v>
      </c>
      <c r="Q251" s="220"/>
      <c r="R251" s="221">
        <f>R252</f>
        <v>0.1048</v>
      </c>
      <c r="S251" s="220"/>
      <c r="T251" s="222">
        <f>T252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3" t="s">
        <v>85</v>
      </c>
      <c r="AT251" s="224" t="s">
        <v>75</v>
      </c>
      <c r="AU251" s="224" t="s">
        <v>76</v>
      </c>
      <c r="AY251" s="223" t="s">
        <v>178</v>
      </c>
      <c r="BK251" s="225">
        <f>BK252</f>
        <v>0</v>
      </c>
    </row>
    <row r="252" s="12" customFormat="1" ht="22.8" customHeight="1">
      <c r="A252" s="12"/>
      <c r="B252" s="212"/>
      <c r="C252" s="213"/>
      <c r="D252" s="214" t="s">
        <v>75</v>
      </c>
      <c r="E252" s="226" t="s">
        <v>1276</v>
      </c>
      <c r="F252" s="226" t="s">
        <v>1277</v>
      </c>
      <c r="G252" s="213"/>
      <c r="H252" s="213"/>
      <c r="I252" s="216"/>
      <c r="J252" s="227">
        <f>BK252</f>
        <v>0</v>
      </c>
      <c r="K252" s="213"/>
      <c r="L252" s="218"/>
      <c r="M252" s="219"/>
      <c r="N252" s="220"/>
      <c r="O252" s="220"/>
      <c r="P252" s="221">
        <f>SUM(P253:P268)</f>
        <v>0</v>
      </c>
      <c r="Q252" s="220"/>
      <c r="R252" s="221">
        <f>SUM(R253:R268)</f>
        <v>0.1048</v>
      </c>
      <c r="S252" s="220"/>
      <c r="T252" s="222">
        <f>SUM(T253:T268)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3" t="s">
        <v>85</v>
      </c>
      <c r="AT252" s="224" t="s">
        <v>75</v>
      </c>
      <c r="AU252" s="224" t="s">
        <v>83</v>
      </c>
      <c r="AY252" s="223" t="s">
        <v>178</v>
      </c>
      <c r="BK252" s="225">
        <f>SUM(BK253:BK268)</f>
        <v>0</v>
      </c>
    </row>
    <row r="253" s="2" customFormat="1">
      <c r="A253" s="39"/>
      <c r="B253" s="40"/>
      <c r="C253" s="228" t="s">
        <v>331</v>
      </c>
      <c r="D253" s="228" t="s">
        <v>180</v>
      </c>
      <c r="E253" s="229" t="s">
        <v>1278</v>
      </c>
      <c r="F253" s="230" t="s">
        <v>1279</v>
      </c>
      <c r="G253" s="231" t="s">
        <v>299</v>
      </c>
      <c r="H253" s="232">
        <v>39.600000000000001</v>
      </c>
      <c r="I253" s="233"/>
      <c r="J253" s="234">
        <f>ROUND(I253*H253,2)</f>
        <v>0</v>
      </c>
      <c r="K253" s="230" t="s">
        <v>184</v>
      </c>
      <c r="L253" s="45"/>
      <c r="M253" s="235" t="s">
        <v>1</v>
      </c>
      <c r="N253" s="236" t="s">
        <v>41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305</v>
      </c>
      <c r="AT253" s="239" t="s">
        <v>180</v>
      </c>
      <c r="AU253" s="239" t="s">
        <v>85</v>
      </c>
      <c r="AY253" s="18" t="s">
        <v>178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83</v>
      </c>
      <c r="BK253" s="240">
        <f>ROUND(I253*H253,2)</f>
        <v>0</v>
      </c>
      <c r="BL253" s="18" t="s">
        <v>305</v>
      </c>
      <c r="BM253" s="239" t="s">
        <v>1432</v>
      </c>
    </row>
    <row r="254" s="2" customFormat="1">
      <c r="A254" s="39"/>
      <c r="B254" s="40"/>
      <c r="C254" s="41"/>
      <c r="D254" s="241" t="s">
        <v>187</v>
      </c>
      <c r="E254" s="41"/>
      <c r="F254" s="242" t="s">
        <v>1281</v>
      </c>
      <c r="G254" s="41"/>
      <c r="H254" s="41"/>
      <c r="I254" s="243"/>
      <c r="J254" s="41"/>
      <c r="K254" s="41"/>
      <c r="L254" s="45"/>
      <c r="M254" s="244"/>
      <c r="N254" s="245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187</v>
      </c>
      <c r="AU254" s="18" t="s">
        <v>85</v>
      </c>
    </row>
    <row r="255" s="13" customFormat="1">
      <c r="A255" s="13"/>
      <c r="B255" s="246"/>
      <c r="C255" s="247"/>
      <c r="D255" s="241" t="s">
        <v>189</v>
      </c>
      <c r="E255" s="248" t="s">
        <v>1</v>
      </c>
      <c r="F255" s="249" t="s">
        <v>1167</v>
      </c>
      <c r="G255" s="247"/>
      <c r="H255" s="248" t="s">
        <v>1</v>
      </c>
      <c r="I255" s="250"/>
      <c r="J255" s="247"/>
      <c r="K255" s="247"/>
      <c r="L255" s="251"/>
      <c r="M255" s="252"/>
      <c r="N255" s="253"/>
      <c r="O255" s="253"/>
      <c r="P255" s="253"/>
      <c r="Q255" s="253"/>
      <c r="R255" s="253"/>
      <c r="S255" s="253"/>
      <c r="T255" s="25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5" t="s">
        <v>189</v>
      </c>
      <c r="AU255" s="255" t="s">
        <v>85</v>
      </c>
      <c r="AV255" s="13" t="s">
        <v>83</v>
      </c>
      <c r="AW255" s="13" t="s">
        <v>33</v>
      </c>
      <c r="AX255" s="13" t="s">
        <v>76</v>
      </c>
      <c r="AY255" s="255" t="s">
        <v>178</v>
      </c>
    </row>
    <row r="256" s="13" customFormat="1">
      <c r="A256" s="13"/>
      <c r="B256" s="246"/>
      <c r="C256" s="247"/>
      <c r="D256" s="241" t="s">
        <v>189</v>
      </c>
      <c r="E256" s="248" t="s">
        <v>1</v>
      </c>
      <c r="F256" s="249" t="s">
        <v>1282</v>
      </c>
      <c r="G256" s="247"/>
      <c r="H256" s="248" t="s">
        <v>1</v>
      </c>
      <c r="I256" s="250"/>
      <c r="J256" s="247"/>
      <c r="K256" s="247"/>
      <c r="L256" s="251"/>
      <c r="M256" s="252"/>
      <c r="N256" s="253"/>
      <c r="O256" s="253"/>
      <c r="P256" s="253"/>
      <c r="Q256" s="253"/>
      <c r="R256" s="253"/>
      <c r="S256" s="253"/>
      <c r="T256" s="25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5" t="s">
        <v>189</v>
      </c>
      <c r="AU256" s="255" t="s">
        <v>85</v>
      </c>
      <c r="AV256" s="13" t="s">
        <v>83</v>
      </c>
      <c r="AW256" s="13" t="s">
        <v>33</v>
      </c>
      <c r="AX256" s="13" t="s">
        <v>76</v>
      </c>
      <c r="AY256" s="255" t="s">
        <v>178</v>
      </c>
    </row>
    <row r="257" s="13" customFormat="1">
      <c r="A257" s="13"/>
      <c r="B257" s="246"/>
      <c r="C257" s="247"/>
      <c r="D257" s="241" t="s">
        <v>189</v>
      </c>
      <c r="E257" s="248" t="s">
        <v>1</v>
      </c>
      <c r="F257" s="249" t="s">
        <v>1433</v>
      </c>
      <c r="G257" s="247"/>
      <c r="H257" s="248" t="s">
        <v>1</v>
      </c>
      <c r="I257" s="250"/>
      <c r="J257" s="247"/>
      <c r="K257" s="247"/>
      <c r="L257" s="251"/>
      <c r="M257" s="252"/>
      <c r="N257" s="253"/>
      <c r="O257" s="253"/>
      <c r="P257" s="253"/>
      <c r="Q257" s="253"/>
      <c r="R257" s="253"/>
      <c r="S257" s="253"/>
      <c r="T257" s="25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5" t="s">
        <v>189</v>
      </c>
      <c r="AU257" s="255" t="s">
        <v>85</v>
      </c>
      <c r="AV257" s="13" t="s">
        <v>83</v>
      </c>
      <c r="AW257" s="13" t="s">
        <v>33</v>
      </c>
      <c r="AX257" s="13" t="s">
        <v>76</v>
      </c>
      <c r="AY257" s="255" t="s">
        <v>178</v>
      </c>
    </row>
    <row r="258" s="14" customFormat="1">
      <c r="A258" s="14"/>
      <c r="B258" s="256"/>
      <c r="C258" s="257"/>
      <c r="D258" s="241" t="s">
        <v>189</v>
      </c>
      <c r="E258" s="258" t="s">
        <v>1</v>
      </c>
      <c r="F258" s="259" t="s">
        <v>1363</v>
      </c>
      <c r="G258" s="257"/>
      <c r="H258" s="260">
        <v>26.100000000000001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6" t="s">
        <v>189</v>
      </c>
      <c r="AU258" s="266" t="s">
        <v>85</v>
      </c>
      <c r="AV258" s="14" t="s">
        <v>85</v>
      </c>
      <c r="AW258" s="14" t="s">
        <v>33</v>
      </c>
      <c r="AX258" s="14" t="s">
        <v>76</v>
      </c>
      <c r="AY258" s="266" t="s">
        <v>178</v>
      </c>
    </row>
    <row r="259" s="13" customFormat="1">
      <c r="A259" s="13"/>
      <c r="B259" s="246"/>
      <c r="C259" s="247"/>
      <c r="D259" s="241" t="s">
        <v>189</v>
      </c>
      <c r="E259" s="248" t="s">
        <v>1</v>
      </c>
      <c r="F259" s="249" t="s">
        <v>1314</v>
      </c>
      <c r="G259" s="247"/>
      <c r="H259" s="248" t="s">
        <v>1</v>
      </c>
      <c r="I259" s="250"/>
      <c r="J259" s="247"/>
      <c r="K259" s="247"/>
      <c r="L259" s="251"/>
      <c r="M259" s="252"/>
      <c r="N259" s="253"/>
      <c r="O259" s="253"/>
      <c r="P259" s="253"/>
      <c r="Q259" s="253"/>
      <c r="R259" s="253"/>
      <c r="S259" s="253"/>
      <c r="T259" s="25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5" t="s">
        <v>189</v>
      </c>
      <c r="AU259" s="255" t="s">
        <v>85</v>
      </c>
      <c r="AV259" s="13" t="s">
        <v>83</v>
      </c>
      <c r="AW259" s="13" t="s">
        <v>33</v>
      </c>
      <c r="AX259" s="13" t="s">
        <v>76</v>
      </c>
      <c r="AY259" s="255" t="s">
        <v>178</v>
      </c>
    </row>
    <row r="260" s="14" customFormat="1">
      <c r="A260" s="14"/>
      <c r="B260" s="256"/>
      <c r="C260" s="257"/>
      <c r="D260" s="241" t="s">
        <v>189</v>
      </c>
      <c r="E260" s="258" t="s">
        <v>1</v>
      </c>
      <c r="F260" s="259" t="s">
        <v>1364</v>
      </c>
      <c r="G260" s="257"/>
      <c r="H260" s="260">
        <v>13.5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6" t="s">
        <v>189</v>
      </c>
      <c r="AU260" s="266" t="s">
        <v>85</v>
      </c>
      <c r="AV260" s="14" t="s">
        <v>85</v>
      </c>
      <c r="AW260" s="14" t="s">
        <v>33</v>
      </c>
      <c r="AX260" s="14" t="s">
        <v>76</v>
      </c>
      <c r="AY260" s="266" t="s">
        <v>178</v>
      </c>
    </row>
    <row r="261" s="15" customFormat="1">
      <c r="A261" s="15"/>
      <c r="B261" s="267"/>
      <c r="C261" s="268"/>
      <c r="D261" s="241" t="s">
        <v>189</v>
      </c>
      <c r="E261" s="269" t="s">
        <v>1</v>
      </c>
      <c r="F261" s="270" t="s">
        <v>193</v>
      </c>
      <c r="G261" s="268"/>
      <c r="H261" s="271">
        <v>39.600000000000001</v>
      </c>
      <c r="I261" s="272"/>
      <c r="J261" s="268"/>
      <c r="K261" s="268"/>
      <c r="L261" s="273"/>
      <c r="M261" s="274"/>
      <c r="N261" s="275"/>
      <c r="O261" s="275"/>
      <c r="P261" s="275"/>
      <c r="Q261" s="275"/>
      <c r="R261" s="275"/>
      <c r="S261" s="275"/>
      <c r="T261" s="276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7" t="s">
        <v>189</v>
      </c>
      <c r="AU261" s="277" t="s">
        <v>85</v>
      </c>
      <c r="AV261" s="15" t="s">
        <v>185</v>
      </c>
      <c r="AW261" s="15" t="s">
        <v>33</v>
      </c>
      <c r="AX261" s="15" t="s">
        <v>83</v>
      </c>
      <c r="AY261" s="277" t="s">
        <v>178</v>
      </c>
    </row>
    <row r="262" s="2" customFormat="1" ht="14.4" customHeight="1">
      <c r="A262" s="39"/>
      <c r="B262" s="40"/>
      <c r="C262" s="278" t="s">
        <v>7</v>
      </c>
      <c r="D262" s="278" t="s">
        <v>386</v>
      </c>
      <c r="E262" s="279" t="s">
        <v>1284</v>
      </c>
      <c r="F262" s="280" t="s">
        <v>1285</v>
      </c>
      <c r="G262" s="281" t="s">
        <v>183</v>
      </c>
      <c r="H262" s="282">
        <v>0.13100000000000001</v>
      </c>
      <c r="I262" s="283"/>
      <c r="J262" s="284">
        <f>ROUND(I262*H262,2)</f>
        <v>0</v>
      </c>
      <c r="K262" s="280" t="s">
        <v>1</v>
      </c>
      <c r="L262" s="285"/>
      <c r="M262" s="286" t="s">
        <v>1</v>
      </c>
      <c r="N262" s="287" t="s">
        <v>41</v>
      </c>
      <c r="O262" s="92"/>
      <c r="P262" s="237">
        <f>O262*H262</f>
        <v>0</v>
      </c>
      <c r="Q262" s="237">
        <v>0.80000000000000004</v>
      </c>
      <c r="R262" s="237">
        <f>Q262*H262</f>
        <v>0.1048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420</v>
      </c>
      <c r="AT262" s="239" t="s">
        <v>386</v>
      </c>
      <c r="AU262" s="239" t="s">
        <v>85</v>
      </c>
      <c r="AY262" s="18" t="s">
        <v>178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83</v>
      </c>
      <c r="BK262" s="240">
        <f>ROUND(I262*H262,2)</f>
        <v>0</v>
      </c>
      <c r="BL262" s="18" t="s">
        <v>305</v>
      </c>
      <c r="BM262" s="239" t="s">
        <v>1434</v>
      </c>
    </row>
    <row r="263" s="2" customFormat="1">
      <c r="A263" s="39"/>
      <c r="B263" s="40"/>
      <c r="C263" s="41"/>
      <c r="D263" s="241" t="s">
        <v>187</v>
      </c>
      <c r="E263" s="41"/>
      <c r="F263" s="242" t="s">
        <v>1287</v>
      </c>
      <c r="G263" s="41"/>
      <c r="H263" s="41"/>
      <c r="I263" s="243"/>
      <c r="J263" s="41"/>
      <c r="K263" s="41"/>
      <c r="L263" s="45"/>
      <c r="M263" s="244"/>
      <c r="N263" s="245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187</v>
      </c>
      <c r="AU263" s="18" t="s">
        <v>85</v>
      </c>
    </row>
    <row r="264" s="13" customFormat="1">
      <c r="A264" s="13"/>
      <c r="B264" s="246"/>
      <c r="C264" s="247"/>
      <c r="D264" s="241" t="s">
        <v>189</v>
      </c>
      <c r="E264" s="248" t="s">
        <v>1</v>
      </c>
      <c r="F264" s="249" t="s">
        <v>1288</v>
      </c>
      <c r="G264" s="247"/>
      <c r="H264" s="248" t="s">
        <v>1</v>
      </c>
      <c r="I264" s="250"/>
      <c r="J264" s="247"/>
      <c r="K264" s="247"/>
      <c r="L264" s="251"/>
      <c r="M264" s="252"/>
      <c r="N264" s="253"/>
      <c r="O264" s="253"/>
      <c r="P264" s="253"/>
      <c r="Q264" s="253"/>
      <c r="R264" s="253"/>
      <c r="S264" s="253"/>
      <c r="T264" s="25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5" t="s">
        <v>189</v>
      </c>
      <c r="AU264" s="255" t="s">
        <v>85</v>
      </c>
      <c r="AV264" s="13" t="s">
        <v>83</v>
      </c>
      <c r="AW264" s="13" t="s">
        <v>33</v>
      </c>
      <c r="AX264" s="13" t="s">
        <v>76</v>
      </c>
      <c r="AY264" s="255" t="s">
        <v>178</v>
      </c>
    </row>
    <row r="265" s="14" customFormat="1">
      <c r="A265" s="14"/>
      <c r="B265" s="256"/>
      <c r="C265" s="257"/>
      <c r="D265" s="241" t="s">
        <v>189</v>
      </c>
      <c r="E265" s="258" t="s">
        <v>1</v>
      </c>
      <c r="F265" s="259" t="s">
        <v>1366</v>
      </c>
      <c r="G265" s="257"/>
      <c r="H265" s="260">
        <v>0.13100000000000001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6" t="s">
        <v>189</v>
      </c>
      <c r="AU265" s="266" t="s">
        <v>85</v>
      </c>
      <c r="AV265" s="14" t="s">
        <v>85</v>
      </c>
      <c r="AW265" s="14" t="s">
        <v>33</v>
      </c>
      <c r="AX265" s="14" t="s">
        <v>76</v>
      </c>
      <c r="AY265" s="266" t="s">
        <v>178</v>
      </c>
    </row>
    <row r="266" s="15" customFormat="1">
      <c r="A266" s="15"/>
      <c r="B266" s="267"/>
      <c r="C266" s="268"/>
      <c r="D266" s="241" t="s">
        <v>189</v>
      </c>
      <c r="E266" s="269" t="s">
        <v>1</v>
      </c>
      <c r="F266" s="270" t="s">
        <v>193</v>
      </c>
      <c r="G266" s="268"/>
      <c r="H266" s="271">
        <v>0.13100000000000001</v>
      </c>
      <c r="I266" s="272"/>
      <c r="J266" s="268"/>
      <c r="K266" s="268"/>
      <c r="L266" s="273"/>
      <c r="M266" s="274"/>
      <c r="N266" s="275"/>
      <c r="O266" s="275"/>
      <c r="P266" s="275"/>
      <c r="Q266" s="275"/>
      <c r="R266" s="275"/>
      <c r="S266" s="275"/>
      <c r="T266" s="276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7" t="s">
        <v>189</v>
      </c>
      <c r="AU266" s="277" t="s">
        <v>85</v>
      </c>
      <c r="AV266" s="15" t="s">
        <v>185</v>
      </c>
      <c r="AW266" s="15" t="s">
        <v>33</v>
      </c>
      <c r="AX266" s="15" t="s">
        <v>83</v>
      </c>
      <c r="AY266" s="277" t="s">
        <v>178</v>
      </c>
    </row>
    <row r="267" s="2" customFormat="1">
      <c r="A267" s="39"/>
      <c r="B267" s="40"/>
      <c r="C267" s="228" t="s">
        <v>347</v>
      </c>
      <c r="D267" s="228" t="s">
        <v>180</v>
      </c>
      <c r="E267" s="229" t="s">
        <v>1290</v>
      </c>
      <c r="F267" s="230" t="s">
        <v>1291</v>
      </c>
      <c r="G267" s="231" t="s">
        <v>253</v>
      </c>
      <c r="H267" s="232">
        <v>0.105</v>
      </c>
      <c r="I267" s="233"/>
      <c r="J267" s="234">
        <f>ROUND(I267*H267,2)</f>
        <v>0</v>
      </c>
      <c r="K267" s="230" t="s">
        <v>184</v>
      </c>
      <c r="L267" s="45"/>
      <c r="M267" s="235" t="s">
        <v>1</v>
      </c>
      <c r="N267" s="236" t="s">
        <v>41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305</v>
      </c>
      <c r="AT267" s="239" t="s">
        <v>180</v>
      </c>
      <c r="AU267" s="239" t="s">
        <v>85</v>
      </c>
      <c r="AY267" s="18" t="s">
        <v>178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83</v>
      </c>
      <c r="BK267" s="240">
        <f>ROUND(I267*H267,2)</f>
        <v>0</v>
      </c>
      <c r="BL267" s="18" t="s">
        <v>305</v>
      </c>
      <c r="BM267" s="239" t="s">
        <v>1435</v>
      </c>
    </row>
    <row r="268" s="2" customFormat="1">
      <c r="A268" s="39"/>
      <c r="B268" s="40"/>
      <c r="C268" s="41"/>
      <c r="D268" s="241" t="s">
        <v>187</v>
      </c>
      <c r="E268" s="41"/>
      <c r="F268" s="242" t="s">
        <v>1293</v>
      </c>
      <c r="G268" s="41"/>
      <c r="H268" s="41"/>
      <c r="I268" s="243"/>
      <c r="J268" s="41"/>
      <c r="K268" s="41"/>
      <c r="L268" s="45"/>
      <c r="M268" s="289"/>
      <c r="N268" s="290"/>
      <c r="O268" s="291"/>
      <c r="P268" s="291"/>
      <c r="Q268" s="291"/>
      <c r="R268" s="291"/>
      <c r="S268" s="291"/>
      <c r="T268" s="292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187</v>
      </c>
      <c r="AU268" s="18" t="s">
        <v>85</v>
      </c>
    </row>
    <row r="269" s="2" customFormat="1" ht="6.96" customHeight="1">
      <c r="A269" s="39"/>
      <c r="B269" s="67"/>
      <c r="C269" s="68"/>
      <c r="D269" s="68"/>
      <c r="E269" s="68"/>
      <c r="F269" s="68"/>
      <c r="G269" s="68"/>
      <c r="H269" s="68"/>
      <c r="I269" s="68"/>
      <c r="J269" s="68"/>
      <c r="K269" s="68"/>
      <c r="L269" s="45"/>
      <c r="M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</sheetData>
  <sheetProtection sheet="1" autoFilter="0" formatColumns="0" formatRows="0" objects="1" scenarios="1" spinCount="100000" saltValue="nsafRzgcXG3OrS6t2OwoOmTxhAO2Am+bM/gL4wsMKUV0WBgmZ/CrRu+sXsRCnJGBJHc1EVjdZg3Ghyswa9AHGQ==" hashValue="e4/V140H38OAEet6FjCHuRPZWcgkVL1L3v0FkOKibUJgb0ALoFzzvB5u/mcrufFen5akp68LgwWDNxOHAqqkNQ==" algorithmName="SHA-512" password="CC35"/>
  <autoFilter ref="C129:K26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144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4.4" customHeight="1">
      <c r="B7" s="21"/>
      <c r="E7" s="153" t="str">
        <f>'Rekapitulace stavby'!K6</f>
        <v>Realizace SZ Budišovsko</v>
      </c>
      <c r="F7" s="152"/>
      <c r="G7" s="152"/>
      <c r="H7" s="152"/>
      <c r="L7" s="21"/>
    </row>
    <row r="8" s="1" customFormat="1" ht="12" customHeight="1">
      <c r="B8" s="21"/>
      <c r="D8" s="152" t="s">
        <v>145</v>
      </c>
      <c r="L8" s="21"/>
    </row>
    <row r="9" s="2" customFormat="1" ht="14.4" customHeight="1">
      <c r="A9" s="39"/>
      <c r="B9" s="45"/>
      <c r="C9" s="39"/>
      <c r="D9" s="39"/>
      <c r="E9" s="153" t="s">
        <v>146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1.2" customHeight="1">
      <c r="A11" s="39"/>
      <c r="B11" s="45"/>
      <c r="C11" s="39"/>
      <c r="D11" s="39"/>
      <c r="E11" s="154" t="s">
        <v>1436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1. 4. 2021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34</v>
      </c>
      <c r="E25" s="39"/>
      <c r="F25" s="39"/>
      <c r="G25" s="39"/>
      <c r="H25" s="39"/>
      <c r="I25" s="152" t="s">
        <v>25</v>
      </c>
      <c r="J25" s="142" t="s">
        <v>31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32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.4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ROUND((SUM(BE125:BE184)),  2)</f>
        <v>0</v>
      </c>
      <c r="G35" s="39"/>
      <c r="H35" s="39"/>
      <c r="I35" s="166">
        <v>0.20999999999999999</v>
      </c>
      <c r="J35" s="165">
        <f>ROUND(((SUM(BE125:BE184))*I35),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ROUND((SUM(BF125:BF184)),  2)</f>
        <v>0</v>
      </c>
      <c r="G36" s="39"/>
      <c r="H36" s="39"/>
      <c r="I36" s="166">
        <v>0.14999999999999999</v>
      </c>
      <c r="J36" s="165">
        <f>ROUND(((SUM(BF125:BF184))*I36),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ROUND((SUM(BG125:BG184)),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ROUND((SUM(BH125:BH184)),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ROUND((SUM(BI125:BI184)),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85" t="str">
        <f>E7</f>
        <v>Realizace SZ Budišovsko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85" t="s">
        <v>146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1.2" customHeight="1">
      <c r="A89" s="39"/>
      <c r="B89" s="40"/>
      <c r="C89" s="41"/>
      <c r="D89" s="41"/>
      <c r="E89" s="77" t="str">
        <f>E11</f>
        <v>VRN SO 107, 802, 12, - Vedlejší rozpočtové náklady SO 107 + SO 802 + SO 12 (B) + SO 13 (B)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Budišov n./B., Podlesí n./O., Staré Oldřůvky</v>
      </c>
      <c r="G91" s="41"/>
      <c r="H91" s="41"/>
      <c r="I91" s="33" t="s">
        <v>22</v>
      </c>
      <c r="J91" s="80" t="str">
        <f>IF(J14="","",J14)</f>
        <v>1. 4. 2021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55.2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AGPOL s.r.o., Jungmannova 153/12, 77900 Olomouc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55.2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>AGPOL s.r.o., Jungmannova 153/12, 77900 Olomouc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150</v>
      </c>
      <c r="D96" s="187"/>
      <c r="E96" s="187"/>
      <c r="F96" s="187"/>
      <c r="G96" s="187"/>
      <c r="H96" s="187"/>
      <c r="I96" s="187"/>
      <c r="J96" s="188" t="s">
        <v>151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152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153</v>
      </c>
    </row>
    <row r="99" s="9" customFormat="1" ht="24.96" customHeight="1">
      <c r="A99" s="9"/>
      <c r="B99" s="190"/>
      <c r="C99" s="191"/>
      <c r="D99" s="192" t="s">
        <v>1437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1438</v>
      </c>
      <c r="E100" s="198"/>
      <c r="F100" s="198"/>
      <c r="G100" s="198"/>
      <c r="H100" s="198"/>
      <c r="I100" s="198"/>
      <c r="J100" s="199">
        <f>J127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1439</v>
      </c>
      <c r="E101" s="198"/>
      <c r="F101" s="198"/>
      <c r="G101" s="198"/>
      <c r="H101" s="198"/>
      <c r="I101" s="198"/>
      <c r="J101" s="199">
        <f>J146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1440</v>
      </c>
      <c r="E102" s="198"/>
      <c r="F102" s="198"/>
      <c r="G102" s="198"/>
      <c r="H102" s="198"/>
      <c r="I102" s="198"/>
      <c r="J102" s="199">
        <f>J161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1441</v>
      </c>
      <c r="E103" s="198"/>
      <c r="F103" s="198"/>
      <c r="G103" s="198"/>
      <c r="H103" s="198"/>
      <c r="I103" s="198"/>
      <c r="J103" s="199">
        <f>J169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163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4.4" customHeight="1">
      <c r="A113" s="39"/>
      <c r="B113" s="40"/>
      <c r="C113" s="41"/>
      <c r="D113" s="41"/>
      <c r="E113" s="185" t="str">
        <f>E7</f>
        <v>Realizace SZ Budišovsko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145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4.4" customHeight="1">
      <c r="A115" s="39"/>
      <c r="B115" s="40"/>
      <c r="C115" s="41"/>
      <c r="D115" s="41"/>
      <c r="E115" s="185" t="s">
        <v>146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147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31.2" customHeight="1">
      <c r="A117" s="39"/>
      <c r="B117" s="40"/>
      <c r="C117" s="41"/>
      <c r="D117" s="41"/>
      <c r="E117" s="77" t="str">
        <f>E11</f>
        <v>VRN SO 107, 802, 12, - Vedlejší rozpočtové náklady SO 107 + SO 802 + SO 12 (B) + SO 13 (B)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Budišov n./B., Podlesí n./O., Staré Oldřůvky</v>
      </c>
      <c r="G119" s="41"/>
      <c r="H119" s="41"/>
      <c r="I119" s="33" t="s">
        <v>22</v>
      </c>
      <c r="J119" s="80" t="str">
        <f>IF(J14="","",J14)</f>
        <v>1. 4. 2021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55.2" customHeight="1">
      <c r="A121" s="39"/>
      <c r="B121" s="40"/>
      <c r="C121" s="33" t="s">
        <v>24</v>
      </c>
      <c r="D121" s="41"/>
      <c r="E121" s="41"/>
      <c r="F121" s="28" t="str">
        <f>E17</f>
        <v xml:space="preserve"> </v>
      </c>
      <c r="G121" s="41"/>
      <c r="H121" s="41"/>
      <c r="I121" s="33" t="s">
        <v>30</v>
      </c>
      <c r="J121" s="37" t="str">
        <f>E23</f>
        <v>AGPOL s.r.o., Jungmannova 153/12, 77900 Olomouc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55.2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34</v>
      </c>
      <c r="J122" s="37" t="str">
        <f>E26</f>
        <v>AGPOL s.r.o., Jungmannova 153/12, 77900 Olomouc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164</v>
      </c>
      <c r="D124" s="204" t="s">
        <v>61</v>
      </c>
      <c r="E124" s="204" t="s">
        <v>57</v>
      </c>
      <c r="F124" s="204" t="s">
        <v>58</v>
      </c>
      <c r="G124" s="204" t="s">
        <v>165</v>
      </c>
      <c r="H124" s="204" t="s">
        <v>166</v>
      </c>
      <c r="I124" s="204" t="s">
        <v>167</v>
      </c>
      <c r="J124" s="204" t="s">
        <v>151</v>
      </c>
      <c r="K124" s="205" t="s">
        <v>168</v>
      </c>
      <c r="L124" s="206"/>
      <c r="M124" s="101" t="s">
        <v>1</v>
      </c>
      <c r="N124" s="102" t="s">
        <v>40</v>
      </c>
      <c r="O124" s="102" t="s">
        <v>169</v>
      </c>
      <c r="P124" s="102" t="s">
        <v>170</v>
      </c>
      <c r="Q124" s="102" t="s">
        <v>171</v>
      </c>
      <c r="R124" s="102" t="s">
        <v>172</v>
      </c>
      <c r="S124" s="102" t="s">
        <v>173</v>
      </c>
      <c r="T124" s="103" t="s">
        <v>174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175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153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1442</v>
      </c>
      <c r="F126" s="215" t="s">
        <v>1443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P127+P146+P161+P169</f>
        <v>0</v>
      </c>
      <c r="Q126" s="220"/>
      <c r="R126" s="221">
        <f>R127+R146+R161+R169</f>
        <v>0</v>
      </c>
      <c r="S126" s="220"/>
      <c r="T126" s="222">
        <f>T127+T146+T161+T169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220</v>
      </c>
      <c r="AT126" s="224" t="s">
        <v>75</v>
      </c>
      <c r="AU126" s="224" t="s">
        <v>76</v>
      </c>
      <c r="AY126" s="223" t="s">
        <v>178</v>
      </c>
      <c r="BK126" s="225">
        <f>BK127+BK146+BK161+BK169</f>
        <v>0</v>
      </c>
    </row>
    <row r="127" s="12" customFormat="1" ht="22.8" customHeight="1">
      <c r="A127" s="12"/>
      <c r="B127" s="212"/>
      <c r="C127" s="213"/>
      <c r="D127" s="214" t="s">
        <v>75</v>
      </c>
      <c r="E127" s="226" t="s">
        <v>1444</v>
      </c>
      <c r="F127" s="226" t="s">
        <v>1445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SUM(P128:P145)</f>
        <v>0</v>
      </c>
      <c r="Q127" s="220"/>
      <c r="R127" s="221">
        <f>SUM(R128:R145)</f>
        <v>0</v>
      </c>
      <c r="S127" s="220"/>
      <c r="T127" s="222">
        <f>SUM(T128:T145)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220</v>
      </c>
      <c r="AT127" s="224" t="s">
        <v>75</v>
      </c>
      <c r="AU127" s="224" t="s">
        <v>83</v>
      </c>
      <c r="AY127" s="223" t="s">
        <v>178</v>
      </c>
      <c r="BK127" s="225">
        <f>SUM(BK128:BK145)</f>
        <v>0</v>
      </c>
    </row>
    <row r="128" s="2" customFormat="1" ht="30" customHeight="1">
      <c r="A128" s="39"/>
      <c r="B128" s="40"/>
      <c r="C128" s="228" t="s">
        <v>185</v>
      </c>
      <c r="D128" s="228" t="s">
        <v>180</v>
      </c>
      <c r="E128" s="229" t="s">
        <v>1446</v>
      </c>
      <c r="F128" s="230" t="s">
        <v>1447</v>
      </c>
      <c r="G128" s="231" t="s">
        <v>1448</v>
      </c>
      <c r="H128" s="232">
        <v>1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41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1449</v>
      </c>
      <c r="AT128" s="239" t="s">
        <v>180</v>
      </c>
      <c r="AU128" s="239" t="s">
        <v>85</v>
      </c>
      <c r="AY128" s="18" t="s">
        <v>178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83</v>
      </c>
      <c r="BK128" s="240">
        <f>ROUND(I128*H128,2)</f>
        <v>0</v>
      </c>
      <c r="BL128" s="18" t="s">
        <v>1449</v>
      </c>
      <c r="BM128" s="239" t="s">
        <v>1450</v>
      </c>
    </row>
    <row r="129" s="2" customFormat="1">
      <c r="A129" s="39"/>
      <c r="B129" s="40"/>
      <c r="C129" s="41"/>
      <c r="D129" s="241" t="s">
        <v>187</v>
      </c>
      <c r="E129" s="41"/>
      <c r="F129" s="242" t="s">
        <v>1447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187</v>
      </c>
      <c r="AU129" s="18" t="s">
        <v>85</v>
      </c>
    </row>
    <row r="130" s="14" customFormat="1">
      <c r="A130" s="14"/>
      <c r="B130" s="256"/>
      <c r="C130" s="257"/>
      <c r="D130" s="241" t="s">
        <v>189</v>
      </c>
      <c r="E130" s="258" t="s">
        <v>1</v>
      </c>
      <c r="F130" s="259" t="s">
        <v>83</v>
      </c>
      <c r="G130" s="257"/>
      <c r="H130" s="260">
        <v>1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6" t="s">
        <v>189</v>
      </c>
      <c r="AU130" s="266" t="s">
        <v>85</v>
      </c>
      <c r="AV130" s="14" t="s">
        <v>85</v>
      </c>
      <c r="AW130" s="14" t="s">
        <v>33</v>
      </c>
      <c r="AX130" s="14" t="s">
        <v>83</v>
      </c>
      <c r="AY130" s="266" t="s">
        <v>178</v>
      </c>
    </row>
    <row r="131" s="2" customFormat="1">
      <c r="A131" s="39"/>
      <c r="B131" s="40"/>
      <c r="C131" s="228" t="s">
        <v>220</v>
      </c>
      <c r="D131" s="228" t="s">
        <v>180</v>
      </c>
      <c r="E131" s="229" t="s">
        <v>1451</v>
      </c>
      <c r="F131" s="230" t="s">
        <v>1452</v>
      </c>
      <c r="G131" s="231" t="s">
        <v>1448</v>
      </c>
      <c r="H131" s="232">
        <v>1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41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1449</v>
      </c>
      <c r="AT131" s="239" t="s">
        <v>180</v>
      </c>
      <c r="AU131" s="239" t="s">
        <v>85</v>
      </c>
      <c r="AY131" s="18" t="s">
        <v>178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83</v>
      </c>
      <c r="BK131" s="240">
        <f>ROUND(I131*H131,2)</f>
        <v>0</v>
      </c>
      <c r="BL131" s="18" t="s">
        <v>1449</v>
      </c>
      <c r="BM131" s="239" t="s">
        <v>1453</v>
      </c>
    </row>
    <row r="132" s="2" customFormat="1">
      <c r="A132" s="39"/>
      <c r="B132" s="40"/>
      <c r="C132" s="41"/>
      <c r="D132" s="241" t="s">
        <v>187</v>
      </c>
      <c r="E132" s="41"/>
      <c r="F132" s="242" t="s">
        <v>1452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187</v>
      </c>
      <c r="AU132" s="18" t="s">
        <v>85</v>
      </c>
    </row>
    <row r="133" s="14" customFormat="1">
      <c r="A133" s="14"/>
      <c r="B133" s="256"/>
      <c r="C133" s="257"/>
      <c r="D133" s="241" t="s">
        <v>189</v>
      </c>
      <c r="E133" s="258" t="s">
        <v>1</v>
      </c>
      <c r="F133" s="259" t="s">
        <v>83</v>
      </c>
      <c r="G133" s="257"/>
      <c r="H133" s="260">
        <v>1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6" t="s">
        <v>189</v>
      </c>
      <c r="AU133" s="266" t="s">
        <v>85</v>
      </c>
      <c r="AV133" s="14" t="s">
        <v>85</v>
      </c>
      <c r="AW133" s="14" t="s">
        <v>33</v>
      </c>
      <c r="AX133" s="14" t="s">
        <v>83</v>
      </c>
      <c r="AY133" s="266" t="s">
        <v>178</v>
      </c>
    </row>
    <row r="134" s="2" customFormat="1" ht="14.4" customHeight="1">
      <c r="A134" s="39"/>
      <c r="B134" s="40"/>
      <c r="C134" s="228" t="s">
        <v>83</v>
      </c>
      <c r="D134" s="228" t="s">
        <v>180</v>
      </c>
      <c r="E134" s="229" t="s">
        <v>1454</v>
      </c>
      <c r="F134" s="230" t="s">
        <v>1455</v>
      </c>
      <c r="G134" s="231" t="s">
        <v>1456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41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1449</v>
      </c>
      <c r="AT134" s="239" t="s">
        <v>180</v>
      </c>
      <c r="AU134" s="239" t="s">
        <v>85</v>
      </c>
      <c r="AY134" s="18" t="s">
        <v>178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83</v>
      </c>
      <c r="BK134" s="240">
        <f>ROUND(I134*H134,2)</f>
        <v>0</v>
      </c>
      <c r="BL134" s="18" t="s">
        <v>1449</v>
      </c>
      <c r="BM134" s="239" t="s">
        <v>1457</v>
      </c>
    </row>
    <row r="135" s="2" customFormat="1">
      <c r="A135" s="39"/>
      <c r="B135" s="40"/>
      <c r="C135" s="41"/>
      <c r="D135" s="241" t="s">
        <v>187</v>
      </c>
      <c r="E135" s="41"/>
      <c r="F135" s="242" t="s">
        <v>1455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187</v>
      </c>
      <c r="AU135" s="18" t="s">
        <v>85</v>
      </c>
    </row>
    <row r="136" s="2" customFormat="1">
      <c r="A136" s="39"/>
      <c r="B136" s="40"/>
      <c r="C136" s="41"/>
      <c r="D136" s="241" t="s">
        <v>391</v>
      </c>
      <c r="E136" s="41"/>
      <c r="F136" s="288" t="s">
        <v>1458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391</v>
      </c>
      <c r="AU136" s="18" t="s">
        <v>85</v>
      </c>
    </row>
    <row r="137" s="14" customFormat="1">
      <c r="A137" s="14"/>
      <c r="B137" s="256"/>
      <c r="C137" s="257"/>
      <c r="D137" s="241" t="s">
        <v>189</v>
      </c>
      <c r="E137" s="258" t="s">
        <v>1</v>
      </c>
      <c r="F137" s="259" t="s">
        <v>83</v>
      </c>
      <c r="G137" s="257"/>
      <c r="H137" s="260">
        <v>1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189</v>
      </c>
      <c r="AU137" s="266" t="s">
        <v>85</v>
      </c>
      <c r="AV137" s="14" t="s">
        <v>85</v>
      </c>
      <c r="AW137" s="14" t="s">
        <v>33</v>
      </c>
      <c r="AX137" s="14" t="s">
        <v>83</v>
      </c>
      <c r="AY137" s="266" t="s">
        <v>178</v>
      </c>
    </row>
    <row r="138" s="2" customFormat="1" ht="14.4" customHeight="1">
      <c r="A138" s="39"/>
      <c r="B138" s="40"/>
      <c r="C138" s="228" t="s">
        <v>85</v>
      </c>
      <c r="D138" s="228" t="s">
        <v>180</v>
      </c>
      <c r="E138" s="229" t="s">
        <v>1459</v>
      </c>
      <c r="F138" s="230" t="s">
        <v>1460</v>
      </c>
      <c r="G138" s="231" t="s">
        <v>1456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41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1449</v>
      </c>
      <c r="AT138" s="239" t="s">
        <v>180</v>
      </c>
      <c r="AU138" s="239" t="s">
        <v>85</v>
      </c>
      <c r="AY138" s="18" t="s">
        <v>178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83</v>
      </c>
      <c r="BK138" s="240">
        <f>ROUND(I138*H138,2)</f>
        <v>0</v>
      </c>
      <c r="BL138" s="18" t="s">
        <v>1449</v>
      </c>
      <c r="BM138" s="239" t="s">
        <v>1461</v>
      </c>
    </row>
    <row r="139" s="2" customFormat="1">
      <c r="A139" s="39"/>
      <c r="B139" s="40"/>
      <c r="C139" s="41"/>
      <c r="D139" s="241" t="s">
        <v>187</v>
      </c>
      <c r="E139" s="41"/>
      <c r="F139" s="242" t="s">
        <v>1462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187</v>
      </c>
      <c r="AU139" s="18" t="s">
        <v>85</v>
      </c>
    </row>
    <row r="140" s="2" customFormat="1">
      <c r="A140" s="39"/>
      <c r="B140" s="40"/>
      <c r="C140" s="41"/>
      <c r="D140" s="241" t="s">
        <v>391</v>
      </c>
      <c r="E140" s="41"/>
      <c r="F140" s="288" t="s">
        <v>1463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391</v>
      </c>
      <c r="AU140" s="18" t="s">
        <v>85</v>
      </c>
    </row>
    <row r="141" s="14" customFormat="1">
      <c r="A141" s="14"/>
      <c r="B141" s="256"/>
      <c r="C141" s="257"/>
      <c r="D141" s="241" t="s">
        <v>189</v>
      </c>
      <c r="E141" s="258" t="s">
        <v>1</v>
      </c>
      <c r="F141" s="259" t="s">
        <v>83</v>
      </c>
      <c r="G141" s="257"/>
      <c r="H141" s="260">
        <v>1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189</v>
      </c>
      <c r="AU141" s="266" t="s">
        <v>85</v>
      </c>
      <c r="AV141" s="14" t="s">
        <v>85</v>
      </c>
      <c r="AW141" s="14" t="s">
        <v>33</v>
      </c>
      <c r="AX141" s="14" t="s">
        <v>83</v>
      </c>
      <c r="AY141" s="266" t="s">
        <v>178</v>
      </c>
    </row>
    <row r="142" s="2" customFormat="1" ht="14.4" customHeight="1">
      <c r="A142" s="39"/>
      <c r="B142" s="40"/>
      <c r="C142" s="228" t="s">
        <v>100</v>
      </c>
      <c r="D142" s="228" t="s">
        <v>180</v>
      </c>
      <c r="E142" s="229" t="s">
        <v>1464</v>
      </c>
      <c r="F142" s="230" t="s">
        <v>1465</v>
      </c>
      <c r="G142" s="231" t="s">
        <v>1456</v>
      </c>
      <c r="H142" s="232">
        <v>1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41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1449</v>
      </c>
      <c r="AT142" s="239" t="s">
        <v>180</v>
      </c>
      <c r="AU142" s="239" t="s">
        <v>85</v>
      </c>
      <c r="AY142" s="18" t="s">
        <v>178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83</v>
      </c>
      <c r="BK142" s="240">
        <f>ROUND(I142*H142,2)</f>
        <v>0</v>
      </c>
      <c r="BL142" s="18" t="s">
        <v>1449</v>
      </c>
      <c r="BM142" s="239" t="s">
        <v>1466</v>
      </c>
    </row>
    <row r="143" s="2" customFormat="1">
      <c r="A143" s="39"/>
      <c r="B143" s="40"/>
      <c r="C143" s="41"/>
      <c r="D143" s="241" t="s">
        <v>187</v>
      </c>
      <c r="E143" s="41"/>
      <c r="F143" s="242" t="s">
        <v>1467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187</v>
      </c>
      <c r="AU143" s="18" t="s">
        <v>85</v>
      </c>
    </row>
    <row r="144" s="2" customFormat="1">
      <c r="A144" s="39"/>
      <c r="B144" s="40"/>
      <c r="C144" s="41"/>
      <c r="D144" s="241" t="s">
        <v>391</v>
      </c>
      <c r="E144" s="41"/>
      <c r="F144" s="288" t="s">
        <v>1468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391</v>
      </c>
      <c r="AU144" s="18" t="s">
        <v>85</v>
      </c>
    </row>
    <row r="145" s="14" customFormat="1">
      <c r="A145" s="14"/>
      <c r="B145" s="256"/>
      <c r="C145" s="257"/>
      <c r="D145" s="241" t="s">
        <v>189</v>
      </c>
      <c r="E145" s="258" t="s">
        <v>1</v>
      </c>
      <c r="F145" s="259" t="s">
        <v>83</v>
      </c>
      <c r="G145" s="257"/>
      <c r="H145" s="260">
        <v>1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189</v>
      </c>
      <c r="AU145" s="266" t="s">
        <v>85</v>
      </c>
      <c r="AV145" s="14" t="s">
        <v>85</v>
      </c>
      <c r="AW145" s="14" t="s">
        <v>33</v>
      </c>
      <c r="AX145" s="14" t="s">
        <v>83</v>
      </c>
      <c r="AY145" s="266" t="s">
        <v>178</v>
      </c>
    </row>
    <row r="146" s="12" customFormat="1" ht="22.8" customHeight="1">
      <c r="A146" s="12"/>
      <c r="B146" s="212"/>
      <c r="C146" s="213"/>
      <c r="D146" s="214" t="s">
        <v>75</v>
      </c>
      <c r="E146" s="226" t="s">
        <v>1469</v>
      </c>
      <c r="F146" s="226" t="s">
        <v>1470</v>
      </c>
      <c r="G146" s="213"/>
      <c r="H146" s="213"/>
      <c r="I146" s="216"/>
      <c r="J146" s="227">
        <f>BK146</f>
        <v>0</v>
      </c>
      <c r="K146" s="213"/>
      <c r="L146" s="218"/>
      <c r="M146" s="219"/>
      <c r="N146" s="220"/>
      <c r="O146" s="220"/>
      <c r="P146" s="221">
        <f>SUM(P147:P160)</f>
        <v>0</v>
      </c>
      <c r="Q146" s="220"/>
      <c r="R146" s="221">
        <f>SUM(R147:R160)</f>
        <v>0</v>
      </c>
      <c r="S146" s="220"/>
      <c r="T146" s="222">
        <f>SUM(T147:T160)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3" t="s">
        <v>220</v>
      </c>
      <c r="AT146" s="224" t="s">
        <v>75</v>
      </c>
      <c r="AU146" s="224" t="s">
        <v>83</v>
      </c>
      <c r="AY146" s="223" t="s">
        <v>178</v>
      </c>
      <c r="BK146" s="225">
        <f>SUM(BK147:BK160)</f>
        <v>0</v>
      </c>
    </row>
    <row r="147" s="2" customFormat="1" ht="14.4" customHeight="1">
      <c r="A147" s="39"/>
      <c r="B147" s="40"/>
      <c r="C147" s="228" t="s">
        <v>229</v>
      </c>
      <c r="D147" s="228" t="s">
        <v>180</v>
      </c>
      <c r="E147" s="229" t="s">
        <v>1471</v>
      </c>
      <c r="F147" s="230" t="s">
        <v>1472</v>
      </c>
      <c r="G147" s="231" t="s">
        <v>1456</v>
      </c>
      <c r="H147" s="232">
        <v>1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41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1449</v>
      </c>
      <c r="AT147" s="239" t="s">
        <v>180</v>
      </c>
      <c r="AU147" s="239" t="s">
        <v>85</v>
      </c>
      <c r="AY147" s="18" t="s">
        <v>178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83</v>
      </c>
      <c r="BK147" s="240">
        <f>ROUND(I147*H147,2)</f>
        <v>0</v>
      </c>
      <c r="BL147" s="18" t="s">
        <v>1449</v>
      </c>
      <c r="BM147" s="239" t="s">
        <v>1473</v>
      </c>
    </row>
    <row r="148" s="2" customFormat="1">
      <c r="A148" s="39"/>
      <c r="B148" s="40"/>
      <c r="C148" s="41"/>
      <c r="D148" s="241" t="s">
        <v>187</v>
      </c>
      <c r="E148" s="41"/>
      <c r="F148" s="242" t="s">
        <v>1474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187</v>
      </c>
      <c r="AU148" s="18" t="s">
        <v>85</v>
      </c>
    </row>
    <row r="149" s="2" customFormat="1">
      <c r="A149" s="39"/>
      <c r="B149" s="40"/>
      <c r="C149" s="41"/>
      <c r="D149" s="241" t="s">
        <v>391</v>
      </c>
      <c r="E149" s="41"/>
      <c r="F149" s="288" t="s">
        <v>1475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391</v>
      </c>
      <c r="AU149" s="18" t="s">
        <v>85</v>
      </c>
    </row>
    <row r="150" s="14" customFormat="1">
      <c r="A150" s="14"/>
      <c r="B150" s="256"/>
      <c r="C150" s="257"/>
      <c r="D150" s="241" t="s">
        <v>189</v>
      </c>
      <c r="E150" s="258" t="s">
        <v>1</v>
      </c>
      <c r="F150" s="259" t="s">
        <v>83</v>
      </c>
      <c r="G150" s="257"/>
      <c r="H150" s="260">
        <v>1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189</v>
      </c>
      <c r="AU150" s="266" t="s">
        <v>85</v>
      </c>
      <c r="AV150" s="14" t="s">
        <v>85</v>
      </c>
      <c r="AW150" s="14" t="s">
        <v>33</v>
      </c>
      <c r="AX150" s="14" t="s">
        <v>83</v>
      </c>
      <c r="AY150" s="266" t="s">
        <v>178</v>
      </c>
    </row>
    <row r="151" s="2" customFormat="1" ht="14.4" customHeight="1">
      <c r="A151" s="39"/>
      <c r="B151" s="40"/>
      <c r="C151" s="228" t="s">
        <v>236</v>
      </c>
      <c r="D151" s="228" t="s">
        <v>180</v>
      </c>
      <c r="E151" s="229" t="s">
        <v>1476</v>
      </c>
      <c r="F151" s="230" t="s">
        <v>1477</v>
      </c>
      <c r="G151" s="231" t="s">
        <v>1456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41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1449</v>
      </c>
      <c r="AT151" s="239" t="s">
        <v>180</v>
      </c>
      <c r="AU151" s="239" t="s">
        <v>85</v>
      </c>
      <c r="AY151" s="18" t="s">
        <v>178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83</v>
      </c>
      <c r="BK151" s="240">
        <f>ROUND(I151*H151,2)</f>
        <v>0</v>
      </c>
      <c r="BL151" s="18" t="s">
        <v>1449</v>
      </c>
      <c r="BM151" s="239" t="s">
        <v>1478</v>
      </c>
    </row>
    <row r="152" s="2" customFormat="1">
      <c r="A152" s="39"/>
      <c r="B152" s="40"/>
      <c r="C152" s="41"/>
      <c r="D152" s="241" t="s">
        <v>187</v>
      </c>
      <c r="E152" s="41"/>
      <c r="F152" s="242" t="s">
        <v>1479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187</v>
      </c>
      <c r="AU152" s="18" t="s">
        <v>85</v>
      </c>
    </row>
    <row r="153" s="14" customFormat="1">
      <c r="A153" s="14"/>
      <c r="B153" s="256"/>
      <c r="C153" s="257"/>
      <c r="D153" s="241" t="s">
        <v>189</v>
      </c>
      <c r="E153" s="258" t="s">
        <v>1</v>
      </c>
      <c r="F153" s="259" t="s">
        <v>83</v>
      </c>
      <c r="G153" s="257"/>
      <c r="H153" s="260">
        <v>1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189</v>
      </c>
      <c r="AU153" s="266" t="s">
        <v>85</v>
      </c>
      <c r="AV153" s="14" t="s">
        <v>85</v>
      </c>
      <c r="AW153" s="14" t="s">
        <v>33</v>
      </c>
      <c r="AX153" s="14" t="s">
        <v>83</v>
      </c>
      <c r="AY153" s="266" t="s">
        <v>178</v>
      </c>
    </row>
    <row r="154" s="2" customFormat="1" ht="14.4" customHeight="1">
      <c r="A154" s="39"/>
      <c r="B154" s="40"/>
      <c r="C154" s="228" t="s">
        <v>244</v>
      </c>
      <c r="D154" s="228" t="s">
        <v>180</v>
      </c>
      <c r="E154" s="229" t="s">
        <v>1480</v>
      </c>
      <c r="F154" s="230" t="s">
        <v>1481</v>
      </c>
      <c r="G154" s="231" t="s">
        <v>1456</v>
      </c>
      <c r="H154" s="232">
        <v>1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41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1449</v>
      </c>
      <c r="AT154" s="239" t="s">
        <v>180</v>
      </c>
      <c r="AU154" s="239" t="s">
        <v>85</v>
      </c>
      <c r="AY154" s="18" t="s">
        <v>178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83</v>
      </c>
      <c r="BK154" s="240">
        <f>ROUND(I154*H154,2)</f>
        <v>0</v>
      </c>
      <c r="BL154" s="18" t="s">
        <v>1449</v>
      </c>
      <c r="BM154" s="239" t="s">
        <v>1482</v>
      </c>
    </row>
    <row r="155" s="2" customFormat="1">
      <c r="A155" s="39"/>
      <c r="B155" s="40"/>
      <c r="C155" s="41"/>
      <c r="D155" s="241" t="s">
        <v>187</v>
      </c>
      <c r="E155" s="41"/>
      <c r="F155" s="242" t="s">
        <v>1483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187</v>
      </c>
      <c r="AU155" s="18" t="s">
        <v>85</v>
      </c>
    </row>
    <row r="156" s="14" customFormat="1">
      <c r="A156" s="14"/>
      <c r="B156" s="256"/>
      <c r="C156" s="257"/>
      <c r="D156" s="241" t="s">
        <v>189</v>
      </c>
      <c r="E156" s="258" t="s">
        <v>1</v>
      </c>
      <c r="F156" s="259" t="s">
        <v>83</v>
      </c>
      <c r="G156" s="257"/>
      <c r="H156" s="260">
        <v>1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189</v>
      </c>
      <c r="AU156" s="266" t="s">
        <v>85</v>
      </c>
      <c r="AV156" s="14" t="s">
        <v>85</v>
      </c>
      <c r="AW156" s="14" t="s">
        <v>33</v>
      </c>
      <c r="AX156" s="14" t="s">
        <v>83</v>
      </c>
      <c r="AY156" s="266" t="s">
        <v>178</v>
      </c>
    </row>
    <row r="157" s="2" customFormat="1" ht="14.4" customHeight="1">
      <c r="A157" s="39"/>
      <c r="B157" s="40"/>
      <c r="C157" s="228" t="s">
        <v>250</v>
      </c>
      <c r="D157" s="228" t="s">
        <v>180</v>
      </c>
      <c r="E157" s="229" t="s">
        <v>1484</v>
      </c>
      <c r="F157" s="230" t="s">
        <v>1485</v>
      </c>
      <c r="G157" s="231" t="s">
        <v>1456</v>
      </c>
      <c r="H157" s="232">
        <v>1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41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1449</v>
      </c>
      <c r="AT157" s="239" t="s">
        <v>180</v>
      </c>
      <c r="AU157" s="239" t="s">
        <v>85</v>
      </c>
      <c r="AY157" s="18" t="s">
        <v>178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83</v>
      </c>
      <c r="BK157" s="240">
        <f>ROUND(I157*H157,2)</f>
        <v>0</v>
      </c>
      <c r="BL157" s="18" t="s">
        <v>1449</v>
      </c>
      <c r="BM157" s="239" t="s">
        <v>1486</v>
      </c>
    </row>
    <row r="158" s="2" customFormat="1">
      <c r="A158" s="39"/>
      <c r="B158" s="40"/>
      <c r="C158" s="41"/>
      <c r="D158" s="241" t="s">
        <v>187</v>
      </c>
      <c r="E158" s="41"/>
      <c r="F158" s="242" t="s">
        <v>1487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187</v>
      </c>
      <c r="AU158" s="18" t="s">
        <v>85</v>
      </c>
    </row>
    <row r="159" s="2" customFormat="1">
      <c r="A159" s="39"/>
      <c r="B159" s="40"/>
      <c r="C159" s="41"/>
      <c r="D159" s="241" t="s">
        <v>391</v>
      </c>
      <c r="E159" s="41"/>
      <c r="F159" s="288" t="s">
        <v>1488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391</v>
      </c>
      <c r="AU159" s="18" t="s">
        <v>85</v>
      </c>
    </row>
    <row r="160" s="14" customFormat="1">
      <c r="A160" s="14"/>
      <c r="B160" s="256"/>
      <c r="C160" s="257"/>
      <c r="D160" s="241" t="s">
        <v>189</v>
      </c>
      <c r="E160" s="258" t="s">
        <v>1</v>
      </c>
      <c r="F160" s="259" t="s">
        <v>83</v>
      </c>
      <c r="G160" s="257"/>
      <c r="H160" s="260">
        <v>1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6" t="s">
        <v>189</v>
      </c>
      <c r="AU160" s="266" t="s">
        <v>85</v>
      </c>
      <c r="AV160" s="14" t="s">
        <v>85</v>
      </c>
      <c r="AW160" s="14" t="s">
        <v>33</v>
      </c>
      <c r="AX160" s="14" t="s">
        <v>83</v>
      </c>
      <c r="AY160" s="266" t="s">
        <v>178</v>
      </c>
    </row>
    <row r="161" s="12" customFormat="1" ht="22.8" customHeight="1">
      <c r="A161" s="12"/>
      <c r="B161" s="212"/>
      <c r="C161" s="213"/>
      <c r="D161" s="214" t="s">
        <v>75</v>
      </c>
      <c r="E161" s="226" t="s">
        <v>1489</v>
      </c>
      <c r="F161" s="226" t="s">
        <v>1490</v>
      </c>
      <c r="G161" s="213"/>
      <c r="H161" s="213"/>
      <c r="I161" s="216"/>
      <c r="J161" s="227">
        <f>BK161</f>
        <v>0</v>
      </c>
      <c r="K161" s="213"/>
      <c r="L161" s="218"/>
      <c r="M161" s="219"/>
      <c r="N161" s="220"/>
      <c r="O161" s="220"/>
      <c r="P161" s="221">
        <f>SUM(P162:P168)</f>
        <v>0</v>
      </c>
      <c r="Q161" s="220"/>
      <c r="R161" s="221">
        <f>SUM(R162:R168)</f>
        <v>0</v>
      </c>
      <c r="S161" s="220"/>
      <c r="T161" s="222">
        <f>SUM(T162:T168)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220</v>
      </c>
      <c r="AT161" s="224" t="s">
        <v>75</v>
      </c>
      <c r="AU161" s="224" t="s">
        <v>83</v>
      </c>
      <c r="AY161" s="223" t="s">
        <v>178</v>
      </c>
      <c r="BK161" s="225">
        <f>SUM(BK162:BK168)</f>
        <v>0</v>
      </c>
    </row>
    <row r="162" s="2" customFormat="1" ht="14.4" customHeight="1">
      <c r="A162" s="39"/>
      <c r="B162" s="40"/>
      <c r="C162" s="228" t="s">
        <v>258</v>
      </c>
      <c r="D162" s="228" t="s">
        <v>180</v>
      </c>
      <c r="E162" s="229" t="s">
        <v>1491</v>
      </c>
      <c r="F162" s="230" t="s">
        <v>1492</v>
      </c>
      <c r="G162" s="231" t="s">
        <v>1448</v>
      </c>
      <c r="H162" s="232">
        <v>1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41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1449</v>
      </c>
      <c r="AT162" s="239" t="s">
        <v>180</v>
      </c>
      <c r="AU162" s="239" t="s">
        <v>85</v>
      </c>
      <c r="AY162" s="18" t="s">
        <v>178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83</v>
      </c>
      <c r="BK162" s="240">
        <f>ROUND(I162*H162,2)</f>
        <v>0</v>
      </c>
      <c r="BL162" s="18" t="s">
        <v>1449</v>
      </c>
      <c r="BM162" s="239" t="s">
        <v>1493</v>
      </c>
    </row>
    <row r="163" s="2" customFormat="1">
      <c r="A163" s="39"/>
      <c r="B163" s="40"/>
      <c r="C163" s="41"/>
      <c r="D163" s="241" t="s">
        <v>187</v>
      </c>
      <c r="E163" s="41"/>
      <c r="F163" s="242" t="s">
        <v>1492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187</v>
      </c>
      <c r="AU163" s="18" t="s">
        <v>85</v>
      </c>
    </row>
    <row r="164" s="2" customFormat="1">
      <c r="A164" s="39"/>
      <c r="B164" s="40"/>
      <c r="C164" s="41"/>
      <c r="D164" s="241" t="s">
        <v>391</v>
      </c>
      <c r="E164" s="41"/>
      <c r="F164" s="288" t="s">
        <v>1494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391</v>
      </c>
      <c r="AU164" s="18" t="s">
        <v>85</v>
      </c>
    </row>
    <row r="165" s="14" customFormat="1">
      <c r="A165" s="14"/>
      <c r="B165" s="256"/>
      <c r="C165" s="257"/>
      <c r="D165" s="241" t="s">
        <v>189</v>
      </c>
      <c r="E165" s="258" t="s">
        <v>1</v>
      </c>
      <c r="F165" s="259" t="s">
        <v>83</v>
      </c>
      <c r="G165" s="257"/>
      <c r="H165" s="260">
        <v>1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189</v>
      </c>
      <c r="AU165" s="266" t="s">
        <v>85</v>
      </c>
      <c r="AV165" s="14" t="s">
        <v>85</v>
      </c>
      <c r="AW165" s="14" t="s">
        <v>33</v>
      </c>
      <c r="AX165" s="14" t="s">
        <v>83</v>
      </c>
      <c r="AY165" s="266" t="s">
        <v>178</v>
      </c>
    </row>
    <row r="166" s="2" customFormat="1" ht="14.4" customHeight="1">
      <c r="A166" s="39"/>
      <c r="B166" s="40"/>
      <c r="C166" s="228" t="s">
        <v>265</v>
      </c>
      <c r="D166" s="228" t="s">
        <v>180</v>
      </c>
      <c r="E166" s="229" t="s">
        <v>1495</v>
      </c>
      <c r="F166" s="230" t="s">
        <v>1496</v>
      </c>
      <c r="G166" s="231" t="s">
        <v>1456</v>
      </c>
      <c r="H166" s="232">
        <v>1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41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1449</v>
      </c>
      <c r="AT166" s="239" t="s">
        <v>180</v>
      </c>
      <c r="AU166" s="239" t="s">
        <v>85</v>
      </c>
      <c r="AY166" s="18" t="s">
        <v>178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83</v>
      </c>
      <c r="BK166" s="240">
        <f>ROUND(I166*H166,2)</f>
        <v>0</v>
      </c>
      <c r="BL166" s="18" t="s">
        <v>1449</v>
      </c>
      <c r="BM166" s="239" t="s">
        <v>1497</v>
      </c>
    </row>
    <row r="167" s="2" customFormat="1">
      <c r="A167" s="39"/>
      <c r="B167" s="40"/>
      <c r="C167" s="41"/>
      <c r="D167" s="241" t="s">
        <v>187</v>
      </c>
      <c r="E167" s="41"/>
      <c r="F167" s="242" t="s">
        <v>1496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187</v>
      </c>
      <c r="AU167" s="18" t="s">
        <v>85</v>
      </c>
    </row>
    <row r="168" s="14" customFormat="1">
      <c r="A168" s="14"/>
      <c r="B168" s="256"/>
      <c r="C168" s="257"/>
      <c r="D168" s="241" t="s">
        <v>189</v>
      </c>
      <c r="E168" s="258" t="s">
        <v>1</v>
      </c>
      <c r="F168" s="259" t="s">
        <v>83</v>
      </c>
      <c r="G168" s="257"/>
      <c r="H168" s="260">
        <v>1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189</v>
      </c>
      <c r="AU168" s="266" t="s">
        <v>85</v>
      </c>
      <c r="AV168" s="14" t="s">
        <v>85</v>
      </c>
      <c r="AW168" s="14" t="s">
        <v>33</v>
      </c>
      <c r="AX168" s="14" t="s">
        <v>83</v>
      </c>
      <c r="AY168" s="266" t="s">
        <v>178</v>
      </c>
    </row>
    <row r="169" s="12" customFormat="1" ht="22.8" customHeight="1">
      <c r="A169" s="12"/>
      <c r="B169" s="212"/>
      <c r="C169" s="213"/>
      <c r="D169" s="214" t="s">
        <v>75</v>
      </c>
      <c r="E169" s="226" t="s">
        <v>1498</v>
      </c>
      <c r="F169" s="226" t="s">
        <v>1499</v>
      </c>
      <c r="G169" s="213"/>
      <c r="H169" s="213"/>
      <c r="I169" s="216"/>
      <c r="J169" s="227">
        <f>BK169</f>
        <v>0</v>
      </c>
      <c r="K169" s="213"/>
      <c r="L169" s="218"/>
      <c r="M169" s="219"/>
      <c r="N169" s="220"/>
      <c r="O169" s="220"/>
      <c r="P169" s="221">
        <f>SUM(P170:P184)</f>
        <v>0</v>
      </c>
      <c r="Q169" s="220"/>
      <c r="R169" s="221">
        <f>SUM(R170:R184)</f>
        <v>0</v>
      </c>
      <c r="S169" s="220"/>
      <c r="T169" s="222">
        <f>SUM(T170:T184)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220</v>
      </c>
      <c r="AT169" s="224" t="s">
        <v>75</v>
      </c>
      <c r="AU169" s="224" t="s">
        <v>83</v>
      </c>
      <c r="AY169" s="223" t="s">
        <v>178</v>
      </c>
      <c r="BK169" s="225">
        <f>SUM(BK170:BK184)</f>
        <v>0</v>
      </c>
    </row>
    <row r="170" s="2" customFormat="1" ht="14.4" customHeight="1">
      <c r="A170" s="39"/>
      <c r="B170" s="40"/>
      <c r="C170" s="228" t="s">
        <v>286</v>
      </c>
      <c r="D170" s="228" t="s">
        <v>180</v>
      </c>
      <c r="E170" s="229" t="s">
        <v>1500</v>
      </c>
      <c r="F170" s="230" t="s">
        <v>1501</v>
      </c>
      <c r="G170" s="231" t="s">
        <v>1456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41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1449</v>
      </c>
      <c r="AT170" s="239" t="s">
        <v>180</v>
      </c>
      <c r="AU170" s="239" t="s">
        <v>85</v>
      </c>
      <c r="AY170" s="18" t="s">
        <v>178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83</v>
      </c>
      <c r="BK170" s="240">
        <f>ROUND(I170*H170,2)</f>
        <v>0</v>
      </c>
      <c r="BL170" s="18" t="s">
        <v>1449</v>
      </c>
      <c r="BM170" s="239" t="s">
        <v>1502</v>
      </c>
    </row>
    <row r="171" s="2" customFormat="1">
      <c r="A171" s="39"/>
      <c r="B171" s="40"/>
      <c r="C171" s="41"/>
      <c r="D171" s="241" t="s">
        <v>187</v>
      </c>
      <c r="E171" s="41"/>
      <c r="F171" s="242" t="s">
        <v>1503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187</v>
      </c>
      <c r="AU171" s="18" t="s">
        <v>85</v>
      </c>
    </row>
    <row r="172" s="14" customFormat="1">
      <c r="A172" s="14"/>
      <c r="B172" s="256"/>
      <c r="C172" s="257"/>
      <c r="D172" s="241" t="s">
        <v>189</v>
      </c>
      <c r="E172" s="258" t="s">
        <v>1</v>
      </c>
      <c r="F172" s="259" t="s">
        <v>83</v>
      </c>
      <c r="G172" s="257"/>
      <c r="H172" s="260">
        <v>1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189</v>
      </c>
      <c r="AU172" s="266" t="s">
        <v>85</v>
      </c>
      <c r="AV172" s="14" t="s">
        <v>85</v>
      </c>
      <c r="AW172" s="14" t="s">
        <v>33</v>
      </c>
      <c r="AX172" s="14" t="s">
        <v>83</v>
      </c>
      <c r="AY172" s="266" t="s">
        <v>178</v>
      </c>
    </row>
    <row r="173" s="2" customFormat="1" ht="14.4" customHeight="1">
      <c r="A173" s="39"/>
      <c r="B173" s="40"/>
      <c r="C173" s="228" t="s">
        <v>292</v>
      </c>
      <c r="D173" s="228" t="s">
        <v>180</v>
      </c>
      <c r="E173" s="229" t="s">
        <v>1504</v>
      </c>
      <c r="F173" s="230" t="s">
        <v>1505</v>
      </c>
      <c r="G173" s="231" t="s">
        <v>1456</v>
      </c>
      <c r="H173" s="232">
        <v>1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41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1449</v>
      </c>
      <c r="AT173" s="239" t="s">
        <v>180</v>
      </c>
      <c r="AU173" s="239" t="s">
        <v>85</v>
      </c>
      <c r="AY173" s="18" t="s">
        <v>178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83</v>
      </c>
      <c r="BK173" s="240">
        <f>ROUND(I173*H173,2)</f>
        <v>0</v>
      </c>
      <c r="BL173" s="18" t="s">
        <v>1449</v>
      </c>
      <c r="BM173" s="239" t="s">
        <v>1506</v>
      </c>
    </row>
    <row r="174" s="2" customFormat="1">
      <c r="A174" s="39"/>
      <c r="B174" s="40"/>
      <c r="C174" s="41"/>
      <c r="D174" s="241" t="s">
        <v>187</v>
      </c>
      <c r="E174" s="41"/>
      <c r="F174" s="242" t="s">
        <v>1505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187</v>
      </c>
      <c r="AU174" s="18" t="s">
        <v>85</v>
      </c>
    </row>
    <row r="175" s="2" customFormat="1">
      <c r="A175" s="39"/>
      <c r="B175" s="40"/>
      <c r="C175" s="41"/>
      <c r="D175" s="241" t="s">
        <v>391</v>
      </c>
      <c r="E175" s="41"/>
      <c r="F175" s="288" t="s">
        <v>1507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391</v>
      </c>
      <c r="AU175" s="18" t="s">
        <v>85</v>
      </c>
    </row>
    <row r="176" s="14" customFormat="1">
      <c r="A176" s="14"/>
      <c r="B176" s="256"/>
      <c r="C176" s="257"/>
      <c r="D176" s="241" t="s">
        <v>189</v>
      </c>
      <c r="E176" s="258" t="s">
        <v>1</v>
      </c>
      <c r="F176" s="259" t="s">
        <v>83</v>
      </c>
      <c r="G176" s="257"/>
      <c r="H176" s="260">
        <v>1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6" t="s">
        <v>189</v>
      </c>
      <c r="AU176" s="266" t="s">
        <v>85</v>
      </c>
      <c r="AV176" s="14" t="s">
        <v>85</v>
      </c>
      <c r="AW176" s="14" t="s">
        <v>33</v>
      </c>
      <c r="AX176" s="14" t="s">
        <v>83</v>
      </c>
      <c r="AY176" s="266" t="s">
        <v>178</v>
      </c>
    </row>
    <row r="177" s="2" customFormat="1">
      <c r="A177" s="39"/>
      <c r="B177" s="40"/>
      <c r="C177" s="228" t="s">
        <v>305</v>
      </c>
      <c r="D177" s="228" t="s">
        <v>180</v>
      </c>
      <c r="E177" s="229" t="s">
        <v>1508</v>
      </c>
      <c r="F177" s="230" t="s">
        <v>1509</v>
      </c>
      <c r="G177" s="231" t="s">
        <v>1448</v>
      </c>
      <c r="H177" s="232">
        <v>1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41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1449</v>
      </c>
      <c r="AT177" s="239" t="s">
        <v>180</v>
      </c>
      <c r="AU177" s="239" t="s">
        <v>85</v>
      </c>
      <c r="AY177" s="18" t="s">
        <v>178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83</v>
      </c>
      <c r="BK177" s="240">
        <f>ROUND(I177*H177,2)</f>
        <v>0</v>
      </c>
      <c r="BL177" s="18" t="s">
        <v>1449</v>
      </c>
      <c r="BM177" s="239" t="s">
        <v>1510</v>
      </c>
    </row>
    <row r="178" s="2" customFormat="1">
      <c r="A178" s="39"/>
      <c r="B178" s="40"/>
      <c r="C178" s="41"/>
      <c r="D178" s="241" t="s">
        <v>187</v>
      </c>
      <c r="E178" s="41"/>
      <c r="F178" s="242" t="s">
        <v>1509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187</v>
      </c>
      <c r="AU178" s="18" t="s">
        <v>85</v>
      </c>
    </row>
    <row r="179" s="2" customFormat="1">
      <c r="A179" s="39"/>
      <c r="B179" s="40"/>
      <c r="C179" s="41"/>
      <c r="D179" s="241" t="s">
        <v>391</v>
      </c>
      <c r="E179" s="41"/>
      <c r="F179" s="288" t="s">
        <v>1511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391</v>
      </c>
      <c r="AU179" s="18" t="s">
        <v>85</v>
      </c>
    </row>
    <row r="180" s="14" customFormat="1">
      <c r="A180" s="14"/>
      <c r="B180" s="256"/>
      <c r="C180" s="257"/>
      <c r="D180" s="241" t="s">
        <v>189</v>
      </c>
      <c r="E180" s="258" t="s">
        <v>1</v>
      </c>
      <c r="F180" s="259" t="s">
        <v>83</v>
      </c>
      <c r="G180" s="257"/>
      <c r="H180" s="260">
        <v>1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189</v>
      </c>
      <c r="AU180" s="266" t="s">
        <v>85</v>
      </c>
      <c r="AV180" s="14" t="s">
        <v>85</v>
      </c>
      <c r="AW180" s="14" t="s">
        <v>33</v>
      </c>
      <c r="AX180" s="14" t="s">
        <v>83</v>
      </c>
      <c r="AY180" s="266" t="s">
        <v>178</v>
      </c>
    </row>
    <row r="181" s="2" customFormat="1" ht="14.4" customHeight="1">
      <c r="A181" s="39"/>
      <c r="B181" s="40"/>
      <c r="C181" s="228" t="s">
        <v>8</v>
      </c>
      <c r="D181" s="228" t="s">
        <v>180</v>
      </c>
      <c r="E181" s="229" t="s">
        <v>1512</v>
      </c>
      <c r="F181" s="230" t="s">
        <v>1513</v>
      </c>
      <c r="G181" s="231" t="s">
        <v>1456</v>
      </c>
      <c r="H181" s="232">
        <v>1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41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1449</v>
      </c>
      <c r="AT181" s="239" t="s">
        <v>180</v>
      </c>
      <c r="AU181" s="239" t="s">
        <v>85</v>
      </c>
      <c r="AY181" s="18" t="s">
        <v>178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83</v>
      </c>
      <c r="BK181" s="240">
        <f>ROUND(I181*H181,2)</f>
        <v>0</v>
      </c>
      <c r="BL181" s="18" t="s">
        <v>1449</v>
      </c>
      <c r="BM181" s="239" t="s">
        <v>1514</v>
      </c>
    </row>
    <row r="182" s="2" customFormat="1">
      <c r="A182" s="39"/>
      <c r="B182" s="40"/>
      <c r="C182" s="41"/>
      <c r="D182" s="241" t="s">
        <v>187</v>
      </c>
      <c r="E182" s="41"/>
      <c r="F182" s="242" t="s">
        <v>1513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187</v>
      </c>
      <c r="AU182" s="18" t="s">
        <v>85</v>
      </c>
    </row>
    <row r="183" s="2" customFormat="1">
      <c r="A183" s="39"/>
      <c r="B183" s="40"/>
      <c r="C183" s="41"/>
      <c r="D183" s="241" t="s">
        <v>391</v>
      </c>
      <c r="E183" s="41"/>
      <c r="F183" s="288" t="s">
        <v>1515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391</v>
      </c>
      <c r="AU183" s="18" t="s">
        <v>85</v>
      </c>
    </row>
    <row r="184" s="14" customFormat="1">
      <c r="A184" s="14"/>
      <c r="B184" s="256"/>
      <c r="C184" s="257"/>
      <c r="D184" s="241" t="s">
        <v>189</v>
      </c>
      <c r="E184" s="258" t="s">
        <v>1</v>
      </c>
      <c r="F184" s="259" t="s">
        <v>83</v>
      </c>
      <c r="G184" s="257"/>
      <c r="H184" s="260">
        <v>1</v>
      </c>
      <c r="I184" s="261"/>
      <c r="J184" s="257"/>
      <c r="K184" s="257"/>
      <c r="L184" s="262"/>
      <c r="M184" s="305"/>
      <c r="N184" s="306"/>
      <c r="O184" s="306"/>
      <c r="P184" s="306"/>
      <c r="Q184" s="306"/>
      <c r="R184" s="306"/>
      <c r="S184" s="306"/>
      <c r="T184" s="30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189</v>
      </c>
      <c r="AU184" s="266" t="s">
        <v>85</v>
      </c>
      <c r="AV184" s="14" t="s">
        <v>85</v>
      </c>
      <c r="AW184" s="14" t="s">
        <v>33</v>
      </c>
      <c r="AX184" s="14" t="s">
        <v>83</v>
      </c>
      <c r="AY184" s="266" t="s">
        <v>178</v>
      </c>
    </row>
    <row r="185" s="2" customFormat="1" ht="6.96" customHeight="1">
      <c r="A185" s="39"/>
      <c r="B185" s="67"/>
      <c r="C185" s="68"/>
      <c r="D185" s="68"/>
      <c r="E185" s="68"/>
      <c r="F185" s="68"/>
      <c r="G185" s="68"/>
      <c r="H185" s="68"/>
      <c r="I185" s="68"/>
      <c r="J185" s="68"/>
      <c r="K185" s="68"/>
      <c r="L185" s="45"/>
      <c r="M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</sheetData>
  <sheetProtection sheet="1" autoFilter="0" formatColumns="0" formatRows="0" objects="1" scenarios="1" spinCount="100000" saltValue="8rHn0swRD+UR7OBfhFjRG/O29iNt1uVUa5d43iz6rFznug9eoJIHhx5uZn6TlR3427vCivFavg8jRkg6sKmPYw==" hashValue="6b5u7wH89kH/QtnkEKgsQZ61XQHexUdnWaROv5GNtWkkecVZZGmJm0cqPKXAYSh4z2LY33c6Do6RKtuKFHBWig==" algorithmName="SHA-512" password="CC35"/>
  <autoFilter ref="C124:K18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144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4.4" customHeight="1">
      <c r="B7" s="21"/>
      <c r="E7" s="153" t="str">
        <f>'Rekapitulace stavby'!K6</f>
        <v>Realizace SZ Budišovsko</v>
      </c>
      <c r="F7" s="152"/>
      <c r="G7" s="152"/>
      <c r="H7" s="152"/>
      <c r="L7" s="21"/>
    </row>
    <row r="8" s="1" customFormat="1" ht="12" customHeight="1">
      <c r="B8" s="21"/>
      <c r="D8" s="152" t="s">
        <v>145</v>
      </c>
      <c r="L8" s="21"/>
    </row>
    <row r="9" s="2" customFormat="1" ht="14.4" customHeight="1">
      <c r="A9" s="39"/>
      <c r="B9" s="45"/>
      <c r="C9" s="39"/>
      <c r="D9" s="39"/>
      <c r="E9" s="153" t="s">
        <v>146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1.2" customHeight="1">
      <c r="A11" s="39"/>
      <c r="B11" s="45"/>
      <c r="C11" s="39"/>
      <c r="D11" s="39"/>
      <c r="E11" s="154" t="s">
        <v>1516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1. 4. 2021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34</v>
      </c>
      <c r="E25" s="39"/>
      <c r="F25" s="39"/>
      <c r="G25" s="39"/>
      <c r="H25" s="39"/>
      <c r="I25" s="152" t="s">
        <v>25</v>
      </c>
      <c r="J25" s="142" t="s">
        <v>31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32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.4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ROUND((SUM(BE125:BE180)),  2)</f>
        <v>0</v>
      </c>
      <c r="G35" s="39"/>
      <c r="H35" s="39"/>
      <c r="I35" s="166">
        <v>0.20999999999999999</v>
      </c>
      <c r="J35" s="165">
        <f>ROUND(((SUM(BE125:BE180))*I35),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ROUND((SUM(BF125:BF180)),  2)</f>
        <v>0</v>
      </c>
      <c r="G36" s="39"/>
      <c r="H36" s="39"/>
      <c r="I36" s="166">
        <v>0.14999999999999999</v>
      </c>
      <c r="J36" s="165">
        <f>ROUND(((SUM(BF125:BF180))*I36),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ROUND((SUM(BG125:BG180)),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ROUND((SUM(BH125:BH180)),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ROUND((SUM(BI125:BI180)),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85" t="str">
        <f>E7</f>
        <v>Realizace SZ Budišovsko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85" t="s">
        <v>146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1.2" customHeight="1">
      <c r="A89" s="39"/>
      <c r="B89" s="40"/>
      <c r="C89" s="41"/>
      <c r="D89" s="41"/>
      <c r="E89" s="77" t="str">
        <f>E11</f>
        <v>VRN SO 101,102,06 - Vedlejší rozpočtové náklady SO 101+ SO 102 + SO 06(B)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Budišov n./B., Podlesí n./O., Staré Oldřůvky</v>
      </c>
      <c r="G91" s="41"/>
      <c r="H91" s="41"/>
      <c r="I91" s="33" t="s">
        <v>22</v>
      </c>
      <c r="J91" s="80" t="str">
        <f>IF(J14="","",J14)</f>
        <v>1. 4. 2021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55.2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AGPOL s.r.o., Jungmannova 153/12, 77900 Olomouc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55.2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>AGPOL s.r.o., Jungmannova 153/12, 77900 Olomouc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150</v>
      </c>
      <c r="D96" s="187"/>
      <c r="E96" s="187"/>
      <c r="F96" s="187"/>
      <c r="G96" s="187"/>
      <c r="H96" s="187"/>
      <c r="I96" s="187"/>
      <c r="J96" s="188" t="s">
        <v>151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152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153</v>
      </c>
    </row>
    <row r="99" s="9" customFormat="1" ht="24.96" customHeight="1">
      <c r="A99" s="9"/>
      <c r="B99" s="190"/>
      <c r="C99" s="191"/>
      <c r="D99" s="192" t="s">
        <v>1437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1438</v>
      </c>
      <c r="E100" s="198"/>
      <c r="F100" s="198"/>
      <c r="G100" s="198"/>
      <c r="H100" s="198"/>
      <c r="I100" s="198"/>
      <c r="J100" s="199">
        <f>J127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1439</v>
      </c>
      <c r="E101" s="198"/>
      <c r="F101" s="198"/>
      <c r="G101" s="198"/>
      <c r="H101" s="198"/>
      <c r="I101" s="198"/>
      <c r="J101" s="199">
        <f>J146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1440</v>
      </c>
      <c r="E102" s="198"/>
      <c r="F102" s="198"/>
      <c r="G102" s="198"/>
      <c r="H102" s="198"/>
      <c r="I102" s="198"/>
      <c r="J102" s="199">
        <f>J161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1441</v>
      </c>
      <c r="E103" s="198"/>
      <c r="F103" s="198"/>
      <c r="G103" s="198"/>
      <c r="H103" s="198"/>
      <c r="I103" s="198"/>
      <c r="J103" s="199">
        <f>J169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163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4.4" customHeight="1">
      <c r="A113" s="39"/>
      <c r="B113" s="40"/>
      <c r="C113" s="41"/>
      <c r="D113" s="41"/>
      <c r="E113" s="185" t="str">
        <f>E7</f>
        <v>Realizace SZ Budišovsko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145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4.4" customHeight="1">
      <c r="A115" s="39"/>
      <c r="B115" s="40"/>
      <c r="C115" s="41"/>
      <c r="D115" s="41"/>
      <c r="E115" s="185" t="s">
        <v>146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147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31.2" customHeight="1">
      <c r="A117" s="39"/>
      <c r="B117" s="40"/>
      <c r="C117" s="41"/>
      <c r="D117" s="41"/>
      <c r="E117" s="77" t="str">
        <f>E11</f>
        <v>VRN SO 101,102,06 - Vedlejší rozpočtové náklady SO 101+ SO 102 + SO 06(B)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Budišov n./B., Podlesí n./O., Staré Oldřůvky</v>
      </c>
      <c r="G119" s="41"/>
      <c r="H119" s="41"/>
      <c r="I119" s="33" t="s">
        <v>22</v>
      </c>
      <c r="J119" s="80" t="str">
        <f>IF(J14="","",J14)</f>
        <v>1. 4. 2021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55.2" customHeight="1">
      <c r="A121" s="39"/>
      <c r="B121" s="40"/>
      <c r="C121" s="33" t="s">
        <v>24</v>
      </c>
      <c r="D121" s="41"/>
      <c r="E121" s="41"/>
      <c r="F121" s="28" t="str">
        <f>E17</f>
        <v xml:space="preserve"> </v>
      </c>
      <c r="G121" s="41"/>
      <c r="H121" s="41"/>
      <c r="I121" s="33" t="s">
        <v>30</v>
      </c>
      <c r="J121" s="37" t="str">
        <f>E23</f>
        <v>AGPOL s.r.o., Jungmannova 153/12, 77900 Olomouc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55.2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34</v>
      </c>
      <c r="J122" s="37" t="str">
        <f>E26</f>
        <v>AGPOL s.r.o., Jungmannova 153/12, 77900 Olomouc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164</v>
      </c>
      <c r="D124" s="204" t="s">
        <v>61</v>
      </c>
      <c r="E124" s="204" t="s">
        <v>57</v>
      </c>
      <c r="F124" s="204" t="s">
        <v>58</v>
      </c>
      <c r="G124" s="204" t="s">
        <v>165</v>
      </c>
      <c r="H124" s="204" t="s">
        <v>166</v>
      </c>
      <c r="I124" s="204" t="s">
        <v>167</v>
      </c>
      <c r="J124" s="204" t="s">
        <v>151</v>
      </c>
      <c r="K124" s="205" t="s">
        <v>168</v>
      </c>
      <c r="L124" s="206"/>
      <c r="M124" s="101" t="s">
        <v>1</v>
      </c>
      <c r="N124" s="102" t="s">
        <v>40</v>
      </c>
      <c r="O124" s="102" t="s">
        <v>169</v>
      </c>
      <c r="P124" s="102" t="s">
        <v>170</v>
      </c>
      <c r="Q124" s="102" t="s">
        <v>171</v>
      </c>
      <c r="R124" s="102" t="s">
        <v>172</v>
      </c>
      <c r="S124" s="102" t="s">
        <v>173</v>
      </c>
      <c r="T124" s="103" t="s">
        <v>174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175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153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1442</v>
      </c>
      <c r="F126" s="215" t="s">
        <v>1443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P127+P146+P161+P169</f>
        <v>0</v>
      </c>
      <c r="Q126" s="220"/>
      <c r="R126" s="221">
        <f>R127+R146+R161+R169</f>
        <v>0</v>
      </c>
      <c r="S126" s="220"/>
      <c r="T126" s="222">
        <f>T127+T146+T161+T169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220</v>
      </c>
      <c r="AT126" s="224" t="s">
        <v>75</v>
      </c>
      <c r="AU126" s="224" t="s">
        <v>76</v>
      </c>
      <c r="AY126" s="223" t="s">
        <v>178</v>
      </c>
      <c r="BK126" s="225">
        <f>BK127+BK146+BK161+BK169</f>
        <v>0</v>
      </c>
    </row>
    <row r="127" s="12" customFormat="1" ht="22.8" customHeight="1">
      <c r="A127" s="12"/>
      <c r="B127" s="212"/>
      <c r="C127" s="213"/>
      <c r="D127" s="214" t="s">
        <v>75</v>
      </c>
      <c r="E127" s="226" t="s">
        <v>1444</v>
      </c>
      <c r="F127" s="226" t="s">
        <v>1445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SUM(P128:P145)</f>
        <v>0</v>
      </c>
      <c r="Q127" s="220"/>
      <c r="R127" s="221">
        <f>SUM(R128:R145)</f>
        <v>0</v>
      </c>
      <c r="S127" s="220"/>
      <c r="T127" s="222">
        <f>SUM(T128:T145)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220</v>
      </c>
      <c r="AT127" s="224" t="s">
        <v>75</v>
      </c>
      <c r="AU127" s="224" t="s">
        <v>83</v>
      </c>
      <c r="AY127" s="223" t="s">
        <v>178</v>
      </c>
      <c r="BK127" s="225">
        <f>SUM(BK128:BK145)</f>
        <v>0</v>
      </c>
    </row>
    <row r="128" s="2" customFormat="1" ht="30" customHeight="1">
      <c r="A128" s="39"/>
      <c r="B128" s="40"/>
      <c r="C128" s="228" t="s">
        <v>185</v>
      </c>
      <c r="D128" s="228" t="s">
        <v>180</v>
      </c>
      <c r="E128" s="229" t="s">
        <v>1446</v>
      </c>
      <c r="F128" s="230" t="s">
        <v>1447</v>
      </c>
      <c r="G128" s="231" t="s">
        <v>1448</v>
      </c>
      <c r="H128" s="232">
        <v>1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41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1449</v>
      </c>
      <c r="AT128" s="239" t="s">
        <v>180</v>
      </c>
      <c r="AU128" s="239" t="s">
        <v>85</v>
      </c>
      <c r="AY128" s="18" t="s">
        <v>178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83</v>
      </c>
      <c r="BK128" s="240">
        <f>ROUND(I128*H128,2)</f>
        <v>0</v>
      </c>
      <c r="BL128" s="18" t="s">
        <v>1449</v>
      </c>
      <c r="BM128" s="239" t="s">
        <v>1450</v>
      </c>
    </row>
    <row r="129" s="2" customFormat="1">
      <c r="A129" s="39"/>
      <c r="B129" s="40"/>
      <c r="C129" s="41"/>
      <c r="D129" s="241" t="s">
        <v>187</v>
      </c>
      <c r="E129" s="41"/>
      <c r="F129" s="242" t="s">
        <v>1447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187</v>
      </c>
      <c r="AU129" s="18" t="s">
        <v>85</v>
      </c>
    </row>
    <row r="130" s="14" customFormat="1">
      <c r="A130" s="14"/>
      <c r="B130" s="256"/>
      <c r="C130" s="257"/>
      <c r="D130" s="241" t="s">
        <v>189</v>
      </c>
      <c r="E130" s="258" t="s">
        <v>1</v>
      </c>
      <c r="F130" s="259" t="s">
        <v>83</v>
      </c>
      <c r="G130" s="257"/>
      <c r="H130" s="260">
        <v>1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6" t="s">
        <v>189</v>
      </c>
      <c r="AU130" s="266" t="s">
        <v>85</v>
      </c>
      <c r="AV130" s="14" t="s">
        <v>85</v>
      </c>
      <c r="AW130" s="14" t="s">
        <v>33</v>
      </c>
      <c r="AX130" s="14" t="s">
        <v>83</v>
      </c>
      <c r="AY130" s="266" t="s">
        <v>178</v>
      </c>
    </row>
    <row r="131" s="2" customFormat="1">
      <c r="A131" s="39"/>
      <c r="B131" s="40"/>
      <c r="C131" s="228" t="s">
        <v>220</v>
      </c>
      <c r="D131" s="228" t="s">
        <v>180</v>
      </c>
      <c r="E131" s="229" t="s">
        <v>1451</v>
      </c>
      <c r="F131" s="230" t="s">
        <v>1452</v>
      </c>
      <c r="G131" s="231" t="s">
        <v>1448</v>
      </c>
      <c r="H131" s="232">
        <v>1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41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1449</v>
      </c>
      <c r="AT131" s="239" t="s">
        <v>180</v>
      </c>
      <c r="AU131" s="239" t="s">
        <v>85</v>
      </c>
      <c r="AY131" s="18" t="s">
        <v>178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83</v>
      </c>
      <c r="BK131" s="240">
        <f>ROUND(I131*H131,2)</f>
        <v>0</v>
      </c>
      <c r="BL131" s="18" t="s">
        <v>1449</v>
      </c>
      <c r="BM131" s="239" t="s">
        <v>1453</v>
      </c>
    </row>
    <row r="132" s="2" customFormat="1">
      <c r="A132" s="39"/>
      <c r="B132" s="40"/>
      <c r="C132" s="41"/>
      <c r="D132" s="241" t="s">
        <v>187</v>
      </c>
      <c r="E132" s="41"/>
      <c r="F132" s="242" t="s">
        <v>1452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187</v>
      </c>
      <c r="AU132" s="18" t="s">
        <v>85</v>
      </c>
    </row>
    <row r="133" s="14" customFormat="1">
      <c r="A133" s="14"/>
      <c r="B133" s="256"/>
      <c r="C133" s="257"/>
      <c r="D133" s="241" t="s">
        <v>189</v>
      </c>
      <c r="E133" s="258" t="s">
        <v>1</v>
      </c>
      <c r="F133" s="259" t="s">
        <v>83</v>
      </c>
      <c r="G133" s="257"/>
      <c r="H133" s="260">
        <v>1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6" t="s">
        <v>189</v>
      </c>
      <c r="AU133" s="266" t="s">
        <v>85</v>
      </c>
      <c r="AV133" s="14" t="s">
        <v>85</v>
      </c>
      <c r="AW133" s="14" t="s">
        <v>33</v>
      </c>
      <c r="AX133" s="14" t="s">
        <v>83</v>
      </c>
      <c r="AY133" s="266" t="s">
        <v>178</v>
      </c>
    </row>
    <row r="134" s="2" customFormat="1" ht="14.4" customHeight="1">
      <c r="A134" s="39"/>
      <c r="B134" s="40"/>
      <c r="C134" s="228" t="s">
        <v>83</v>
      </c>
      <c r="D134" s="228" t="s">
        <v>180</v>
      </c>
      <c r="E134" s="229" t="s">
        <v>1454</v>
      </c>
      <c r="F134" s="230" t="s">
        <v>1455</v>
      </c>
      <c r="G134" s="231" t="s">
        <v>1456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41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1449</v>
      </c>
      <c r="AT134" s="239" t="s">
        <v>180</v>
      </c>
      <c r="AU134" s="239" t="s">
        <v>85</v>
      </c>
      <c r="AY134" s="18" t="s">
        <v>178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83</v>
      </c>
      <c r="BK134" s="240">
        <f>ROUND(I134*H134,2)</f>
        <v>0</v>
      </c>
      <c r="BL134" s="18" t="s">
        <v>1449</v>
      </c>
      <c r="BM134" s="239" t="s">
        <v>1457</v>
      </c>
    </row>
    <row r="135" s="2" customFormat="1">
      <c r="A135" s="39"/>
      <c r="B135" s="40"/>
      <c r="C135" s="41"/>
      <c r="D135" s="241" t="s">
        <v>187</v>
      </c>
      <c r="E135" s="41"/>
      <c r="F135" s="242" t="s">
        <v>1455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187</v>
      </c>
      <c r="AU135" s="18" t="s">
        <v>85</v>
      </c>
    </row>
    <row r="136" s="2" customFormat="1">
      <c r="A136" s="39"/>
      <c r="B136" s="40"/>
      <c r="C136" s="41"/>
      <c r="D136" s="241" t="s">
        <v>391</v>
      </c>
      <c r="E136" s="41"/>
      <c r="F136" s="288" t="s">
        <v>1458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391</v>
      </c>
      <c r="AU136" s="18" t="s">
        <v>85</v>
      </c>
    </row>
    <row r="137" s="14" customFormat="1">
      <c r="A137" s="14"/>
      <c r="B137" s="256"/>
      <c r="C137" s="257"/>
      <c r="D137" s="241" t="s">
        <v>189</v>
      </c>
      <c r="E137" s="258" t="s">
        <v>1</v>
      </c>
      <c r="F137" s="259" t="s">
        <v>83</v>
      </c>
      <c r="G137" s="257"/>
      <c r="H137" s="260">
        <v>1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189</v>
      </c>
      <c r="AU137" s="266" t="s">
        <v>85</v>
      </c>
      <c r="AV137" s="14" t="s">
        <v>85</v>
      </c>
      <c r="AW137" s="14" t="s">
        <v>33</v>
      </c>
      <c r="AX137" s="14" t="s">
        <v>83</v>
      </c>
      <c r="AY137" s="266" t="s">
        <v>178</v>
      </c>
    </row>
    <row r="138" s="2" customFormat="1" ht="14.4" customHeight="1">
      <c r="A138" s="39"/>
      <c r="B138" s="40"/>
      <c r="C138" s="228" t="s">
        <v>85</v>
      </c>
      <c r="D138" s="228" t="s">
        <v>180</v>
      </c>
      <c r="E138" s="229" t="s">
        <v>1459</v>
      </c>
      <c r="F138" s="230" t="s">
        <v>1460</v>
      </c>
      <c r="G138" s="231" t="s">
        <v>1456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41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1449</v>
      </c>
      <c r="AT138" s="239" t="s">
        <v>180</v>
      </c>
      <c r="AU138" s="239" t="s">
        <v>85</v>
      </c>
      <c r="AY138" s="18" t="s">
        <v>178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83</v>
      </c>
      <c r="BK138" s="240">
        <f>ROUND(I138*H138,2)</f>
        <v>0</v>
      </c>
      <c r="BL138" s="18" t="s">
        <v>1449</v>
      </c>
      <c r="BM138" s="239" t="s">
        <v>1461</v>
      </c>
    </row>
    <row r="139" s="2" customFormat="1">
      <c r="A139" s="39"/>
      <c r="B139" s="40"/>
      <c r="C139" s="41"/>
      <c r="D139" s="241" t="s">
        <v>187</v>
      </c>
      <c r="E139" s="41"/>
      <c r="F139" s="242" t="s">
        <v>1462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187</v>
      </c>
      <c r="AU139" s="18" t="s">
        <v>85</v>
      </c>
    </row>
    <row r="140" s="2" customFormat="1">
      <c r="A140" s="39"/>
      <c r="B140" s="40"/>
      <c r="C140" s="41"/>
      <c r="D140" s="241" t="s">
        <v>391</v>
      </c>
      <c r="E140" s="41"/>
      <c r="F140" s="288" t="s">
        <v>1463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391</v>
      </c>
      <c r="AU140" s="18" t="s">
        <v>85</v>
      </c>
    </row>
    <row r="141" s="14" customFormat="1">
      <c r="A141" s="14"/>
      <c r="B141" s="256"/>
      <c r="C141" s="257"/>
      <c r="D141" s="241" t="s">
        <v>189</v>
      </c>
      <c r="E141" s="258" t="s">
        <v>1</v>
      </c>
      <c r="F141" s="259" t="s">
        <v>83</v>
      </c>
      <c r="G141" s="257"/>
      <c r="H141" s="260">
        <v>1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189</v>
      </c>
      <c r="AU141" s="266" t="s">
        <v>85</v>
      </c>
      <c r="AV141" s="14" t="s">
        <v>85</v>
      </c>
      <c r="AW141" s="14" t="s">
        <v>33</v>
      </c>
      <c r="AX141" s="14" t="s">
        <v>83</v>
      </c>
      <c r="AY141" s="266" t="s">
        <v>178</v>
      </c>
    </row>
    <row r="142" s="2" customFormat="1" ht="14.4" customHeight="1">
      <c r="A142" s="39"/>
      <c r="B142" s="40"/>
      <c r="C142" s="228" t="s">
        <v>100</v>
      </c>
      <c r="D142" s="228" t="s">
        <v>180</v>
      </c>
      <c r="E142" s="229" t="s">
        <v>1464</v>
      </c>
      <c r="F142" s="230" t="s">
        <v>1465</v>
      </c>
      <c r="G142" s="231" t="s">
        <v>1456</v>
      </c>
      <c r="H142" s="232">
        <v>1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41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1449</v>
      </c>
      <c r="AT142" s="239" t="s">
        <v>180</v>
      </c>
      <c r="AU142" s="239" t="s">
        <v>85</v>
      </c>
      <c r="AY142" s="18" t="s">
        <v>178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83</v>
      </c>
      <c r="BK142" s="240">
        <f>ROUND(I142*H142,2)</f>
        <v>0</v>
      </c>
      <c r="BL142" s="18" t="s">
        <v>1449</v>
      </c>
      <c r="BM142" s="239" t="s">
        <v>1466</v>
      </c>
    </row>
    <row r="143" s="2" customFormat="1">
      <c r="A143" s="39"/>
      <c r="B143" s="40"/>
      <c r="C143" s="41"/>
      <c r="D143" s="241" t="s">
        <v>187</v>
      </c>
      <c r="E143" s="41"/>
      <c r="F143" s="242" t="s">
        <v>1467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187</v>
      </c>
      <c r="AU143" s="18" t="s">
        <v>85</v>
      </c>
    </row>
    <row r="144" s="2" customFormat="1">
      <c r="A144" s="39"/>
      <c r="B144" s="40"/>
      <c r="C144" s="41"/>
      <c r="D144" s="241" t="s">
        <v>391</v>
      </c>
      <c r="E144" s="41"/>
      <c r="F144" s="288" t="s">
        <v>1468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391</v>
      </c>
      <c r="AU144" s="18" t="s">
        <v>85</v>
      </c>
    </row>
    <row r="145" s="14" customFormat="1">
      <c r="A145" s="14"/>
      <c r="B145" s="256"/>
      <c r="C145" s="257"/>
      <c r="D145" s="241" t="s">
        <v>189</v>
      </c>
      <c r="E145" s="258" t="s">
        <v>1</v>
      </c>
      <c r="F145" s="259" t="s">
        <v>83</v>
      </c>
      <c r="G145" s="257"/>
      <c r="H145" s="260">
        <v>1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189</v>
      </c>
      <c r="AU145" s="266" t="s">
        <v>85</v>
      </c>
      <c r="AV145" s="14" t="s">
        <v>85</v>
      </c>
      <c r="AW145" s="14" t="s">
        <v>33</v>
      </c>
      <c r="AX145" s="14" t="s">
        <v>83</v>
      </c>
      <c r="AY145" s="266" t="s">
        <v>178</v>
      </c>
    </row>
    <row r="146" s="12" customFormat="1" ht="22.8" customHeight="1">
      <c r="A146" s="12"/>
      <c r="B146" s="212"/>
      <c r="C146" s="213"/>
      <c r="D146" s="214" t="s">
        <v>75</v>
      </c>
      <c r="E146" s="226" t="s">
        <v>1469</v>
      </c>
      <c r="F146" s="226" t="s">
        <v>1470</v>
      </c>
      <c r="G146" s="213"/>
      <c r="H146" s="213"/>
      <c r="I146" s="216"/>
      <c r="J146" s="227">
        <f>BK146</f>
        <v>0</v>
      </c>
      <c r="K146" s="213"/>
      <c r="L146" s="218"/>
      <c r="M146" s="219"/>
      <c r="N146" s="220"/>
      <c r="O146" s="220"/>
      <c r="P146" s="221">
        <f>SUM(P147:P160)</f>
        <v>0</v>
      </c>
      <c r="Q146" s="220"/>
      <c r="R146" s="221">
        <f>SUM(R147:R160)</f>
        <v>0</v>
      </c>
      <c r="S146" s="220"/>
      <c r="T146" s="222">
        <f>SUM(T147:T160)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3" t="s">
        <v>220</v>
      </c>
      <c r="AT146" s="224" t="s">
        <v>75</v>
      </c>
      <c r="AU146" s="224" t="s">
        <v>83</v>
      </c>
      <c r="AY146" s="223" t="s">
        <v>178</v>
      </c>
      <c r="BK146" s="225">
        <f>SUM(BK147:BK160)</f>
        <v>0</v>
      </c>
    </row>
    <row r="147" s="2" customFormat="1" ht="14.4" customHeight="1">
      <c r="A147" s="39"/>
      <c r="B147" s="40"/>
      <c r="C147" s="228" t="s">
        <v>229</v>
      </c>
      <c r="D147" s="228" t="s">
        <v>180</v>
      </c>
      <c r="E147" s="229" t="s">
        <v>1471</v>
      </c>
      <c r="F147" s="230" t="s">
        <v>1472</v>
      </c>
      <c r="G147" s="231" t="s">
        <v>1456</v>
      </c>
      <c r="H147" s="232">
        <v>1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41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1449</v>
      </c>
      <c r="AT147" s="239" t="s">
        <v>180</v>
      </c>
      <c r="AU147" s="239" t="s">
        <v>85</v>
      </c>
      <c r="AY147" s="18" t="s">
        <v>178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83</v>
      </c>
      <c r="BK147" s="240">
        <f>ROUND(I147*H147,2)</f>
        <v>0</v>
      </c>
      <c r="BL147" s="18" t="s">
        <v>1449</v>
      </c>
      <c r="BM147" s="239" t="s">
        <v>1473</v>
      </c>
    </row>
    <row r="148" s="2" customFormat="1">
      <c r="A148" s="39"/>
      <c r="B148" s="40"/>
      <c r="C148" s="41"/>
      <c r="D148" s="241" t="s">
        <v>187</v>
      </c>
      <c r="E148" s="41"/>
      <c r="F148" s="242" t="s">
        <v>1474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187</v>
      </c>
      <c r="AU148" s="18" t="s">
        <v>85</v>
      </c>
    </row>
    <row r="149" s="2" customFormat="1">
      <c r="A149" s="39"/>
      <c r="B149" s="40"/>
      <c r="C149" s="41"/>
      <c r="D149" s="241" t="s">
        <v>391</v>
      </c>
      <c r="E149" s="41"/>
      <c r="F149" s="288" t="s">
        <v>1475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391</v>
      </c>
      <c r="AU149" s="18" t="s">
        <v>85</v>
      </c>
    </row>
    <row r="150" s="14" customFormat="1">
      <c r="A150" s="14"/>
      <c r="B150" s="256"/>
      <c r="C150" s="257"/>
      <c r="D150" s="241" t="s">
        <v>189</v>
      </c>
      <c r="E150" s="258" t="s">
        <v>1</v>
      </c>
      <c r="F150" s="259" t="s">
        <v>83</v>
      </c>
      <c r="G150" s="257"/>
      <c r="H150" s="260">
        <v>1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189</v>
      </c>
      <c r="AU150" s="266" t="s">
        <v>85</v>
      </c>
      <c r="AV150" s="14" t="s">
        <v>85</v>
      </c>
      <c r="AW150" s="14" t="s">
        <v>33</v>
      </c>
      <c r="AX150" s="14" t="s">
        <v>83</v>
      </c>
      <c r="AY150" s="266" t="s">
        <v>178</v>
      </c>
    </row>
    <row r="151" s="2" customFormat="1" ht="14.4" customHeight="1">
      <c r="A151" s="39"/>
      <c r="B151" s="40"/>
      <c r="C151" s="228" t="s">
        <v>236</v>
      </c>
      <c r="D151" s="228" t="s">
        <v>180</v>
      </c>
      <c r="E151" s="229" t="s">
        <v>1476</v>
      </c>
      <c r="F151" s="230" t="s">
        <v>1477</v>
      </c>
      <c r="G151" s="231" t="s">
        <v>1456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41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1449</v>
      </c>
      <c r="AT151" s="239" t="s">
        <v>180</v>
      </c>
      <c r="AU151" s="239" t="s">
        <v>85</v>
      </c>
      <c r="AY151" s="18" t="s">
        <v>178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83</v>
      </c>
      <c r="BK151" s="240">
        <f>ROUND(I151*H151,2)</f>
        <v>0</v>
      </c>
      <c r="BL151" s="18" t="s">
        <v>1449</v>
      </c>
      <c r="BM151" s="239" t="s">
        <v>1478</v>
      </c>
    </row>
    <row r="152" s="2" customFormat="1">
      <c r="A152" s="39"/>
      <c r="B152" s="40"/>
      <c r="C152" s="41"/>
      <c r="D152" s="241" t="s">
        <v>187</v>
      </c>
      <c r="E152" s="41"/>
      <c r="F152" s="242" t="s">
        <v>1479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187</v>
      </c>
      <c r="AU152" s="18" t="s">
        <v>85</v>
      </c>
    </row>
    <row r="153" s="14" customFormat="1">
      <c r="A153" s="14"/>
      <c r="B153" s="256"/>
      <c r="C153" s="257"/>
      <c r="D153" s="241" t="s">
        <v>189</v>
      </c>
      <c r="E153" s="258" t="s">
        <v>1</v>
      </c>
      <c r="F153" s="259" t="s">
        <v>83</v>
      </c>
      <c r="G153" s="257"/>
      <c r="H153" s="260">
        <v>1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189</v>
      </c>
      <c r="AU153" s="266" t="s">
        <v>85</v>
      </c>
      <c r="AV153" s="14" t="s">
        <v>85</v>
      </c>
      <c r="AW153" s="14" t="s">
        <v>33</v>
      </c>
      <c r="AX153" s="14" t="s">
        <v>83</v>
      </c>
      <c r="AY153" s="266" t="s">
        <v>178</v>
      </c>
    </row>
    <row r="154" s="2" customFormat="1" ht="14.4" customHeight="1">
      <c r="A154" s="39"/>
      <c r="B154" s="40"/>
      <c r="C154" s="228" t="s">
        <v>244</v>
      </c>
      <c r="D154" s="228" t="s">
        <v>180</v>
      </c>
      <c r="E154" s="229" t="s">
        <v>1480</v>
      </c>
      <c r="F154" s="230" t="s">
        <v>1481</v>
      </c>
      <c r="G154" s="231" t="s">
        <v>1456</v>
      </c>
      <c r="H154" s="232">
        <v>1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41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1449</v>
      </c>
      <c r="AT154" s="239" t="s">
        <v>180</v>
      </c>
      <c r="AU154" s="239" t="s">
        <v>85</v>
      </c>
      <c r="AY154" s="18" t="s">
        <v>178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83</v>
      </c>
      <c r="BK154" s="240">
        <f>ROUND(I154*H154,2)</f>
        <v>0</v>
      </c>
      <c r="BL154" s="18" t="s">
        <v>1449</v>
      </c>
      <c r="BM154" s="239" t="s">
        <v>1482</v>
      </c>
    </row>
    <row r="155" s="2" customFormat="1">
      <c r="A155" s="39"/>
      <c r="B155" s="40"/>
      <c r="C155" s="41"/>
      <c r="D155" s="241" t="s">
        <v>187</v>
      </c>
      <c r="E155" s="41"/>
      <c r="F155" s="242" t="s">
        <v>1483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187</v>
      </c>
      <c r="AU155" s="18" t="s">
        <v>85</v>
      </c>
    </row>
    <row r="156" s="14" customFormat="1">
      <c r="A156" s="14"/>
      <c r="B156" s="256"/>
      <c r="C156" s="257"/>
      <c r="D156" s="241" t="s">
        <v>189</v>
      </c>
      <c r="E156" s="258" t="s">
        <v>1</v>
      </c>
      <c r="F156" s="259" t="s">
        <v>83</v>
      </c>
      <c r="G156" s="257"/>
      <c r="H156" s="260">
        <v>1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189</v>
      </c>
      <c r="AU156" s="266" t="s">
        <v>85</v>
      </c>
      <c r="AV156" s="14" t="s">
        <v>85</v>
      </c>
      <c r="AW156" s="14" t="s">
        <v>33</v>
      </c>
      <c r="AX156" s="14" t="s">
        <v>83</v>
      </c>
      <c r="AY156" s="266" t="s">
        <v>178</v>
      </c>
    </row>
    <row r="157" s="2" customFormat="1" ht="14.4" customHeight="1">
      <c r="A157" s="39"/>
      <c r="B157" s="40"/>
      <c r="C157" s="228" t="s">
        <v>250</v>
      </c>
      <c r="D157" s="228" t="s">
        <v>180</v>
      </c>
      <c r="E157" s="229" t="s">
        <v>1484</v>
      </c>
      <c r="F157" s="230" t="s">
        <v>1485</v>
      </c>
      <c r="G157" s="231" t="s">
        <v>1456</v>
      </c>
      <c r="H157" s="232">
        <v>1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41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1449</v>
      </c>
      <c r="AT157" s="239" t="s">
        <v>180</v>
      </c>
      <c r="AU157" s="239" t="s">
        <v>85</v>
      </c>
      <c r="AY157" s="18" t="s">
        <v>178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83</v>
      </c>
      <c r="BK157" s="240">
        <f>ROUND(I157*H157,2)</f>
        <v>0</v>
      </c>
      <c r="BL157" s="18" t="s">
        <v>1449</v>
      </c>
      <c r="BM157" s="239" t="s">
        <v>1486</v>
      </c>
    </row>
    <row r="158" s="2" customFormat="1">
      <c r="A158" s="39"/>
      <c r="B158" s="40"/>
      <c r="C158" s="41"/>
      <c r="D158" s="241" t="s">
        <v>187</v>
      </c>
      <c r="E158" s="41"/>
      <c r="F158" s="242" t="s">
        <v>1487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187</v>
      </c>
      <c r="AU158" s="18" t="s">
        <v>85</v>
      </c>
    </row>
    <row r="159" s="2" customFormat="1">
      <c r="A159" s="39"/>
      <c r="B159" s="40"/>
      <c r="C159" s="41"/>
      <c r="D159" s="241" t="s">
        <v>391</v>
      </c>
      <c r="E159" s="41"/>
      <c r="F159" s="288" t="s">
        <v>1488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391</v>
      </c>
      <c r="AU159" s="18" t="s">
        <v>85</v>
      </c>
    </row>
    <row r="160" s="14" customFormat="1">
      <c r="A160" s="14"/>
      <c r="B160" s="256"/>
      <c r="C160" s="257"/>
      <c r="D160" s="241" t="s">
        <v>189</v>
      </c>
      <c r="E160" s="258" t="s">
        <v>1</v>
      </c>
      <c r="F160" s="259" t="s">
        <v>83</v>
      </c>
      <c r="G160" s="257"/>
      <c r="H160" s="260">
        <v>1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6" t="s">
        <v>189</v>
      </c>
      <c r="AU160" s="266" t="s">
        <v>85</v>
      </c>
      <c r="AV160" s="14" t="s">
        <v>85</v>
      </c>
      <c r="AW160" s="14" t="s">
        <v>33</v>
      </c>
      <c r="AX160" s="14" t="s">
        <v>83</v>
      </c>
      <c r="AY160" s="266" t="s">
        <v>178</v>
      </c>
    </row>
    <row r="161" s="12" customFormat="1" ht="22.8" customHeight="1">
      <c r="A161" s="12"/>
      <c r="B161" s="212"/>
      <c r="C161" s="213"/>
      <c r="D161" s="214" t="s">
        <v>75</v>
      </c>
      <c r="E161" s="226" t="s">
        <v>1489</v>
      </c>
      <c r="F161" s="226" t="s">
        <v>1490</v>
      </c>
      <c r="G161" s="213"/>
      <c r="H161" s="213"/>
      <c r="I161" s="216"/>
      <c r="J161" s="227">
        <f>BK161</f>
        <v>0</v>
      </c>
      <c r="K161" s="213"/>
      <c r="L161" s="218"/>
      <c r="M161" s="219"/>
      <c r="N161" s="220"/>
      <c r="O161" s="220"/>
      <c r="P161" s="221">
        <f>SUM(P162:P168)</f>
        <v>0</v>
      </c>
      <c r="Q161" s="220"/>
      <c r="R161" s="221">
        <f>SUM(R162:R168)</f>
        <v>0</v>
      </c>
      <c r="S161" s="220"/>
      <c r="T161" s="222">
        <f>SUM(T162:T168)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220</v>
      </c>
      <c r="AT161" s="224" t="s">
        <v>75</v>
      </c>
      <c r="AU161" s="224" t="s">
        <v>83</v>
      </c>
      <c r="AY161" s="223" t="s">
        <v>178</v>
      </c>
      <c r="BK161" s="225">
        <f>SUM(BK162:BK168)</f>
        <v>0</v>
      </c>
    </row>
    <row r="162" s="2" customFormat="1" ht="14.4" customHeight="1">
      <c r="A162" s="39"/>
      <c r="B162" s="40"/>
      <c r="C162" s="228" t="s">
        <v>258</v>
      </c>
      <c r="D162" s="228" t="s">
        <v>180</v>
      </c>
      <c r="E162" s="229" t="s">
        <v>1491</v>
      </c>
      <c r="F162" s="230" t="s">
        <v>1492</v>
      </c>
      <c r="G162" s="231" t="s">
        <v>1448</v>
      </c>
      <c r="H162" s="232">
        <v>1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41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1449</v>
      </c>
      <c r="AT162" s="239" t="s">
        <v>180</v>
      </c>
      <c r="AU162" s="239" t="s">
        <v>85</v>
      </c>
      <c r="AY162" s="18" t="s">
        <v>178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83</v>
      </c>
      <c r="BK162" s="240">
        <f>ROUND(I162*H162,2)</f>
        <v>0</v>
      </c>
      <c r="BL162" s="18" t="s">
        <v>1449</v>
      </c>
      <c r="BM162" s="239" t="s">
        <v>1493</v>
      </c>
    </row>
    <row r="163" s="2" customFormat="1">
      <c r="A163" s="39"/>
      <c r="B163" s="40"/>
      <c r="C163" s="41"/>
      <c r="D163" s="241" t="s">
        <v>187</v>
      </c>
      <c r="E163" s="41"/>
      <c r="F163" s="242" t="s">
        <v>1492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187</v>
      </c>
      <c r="AU163" s="18" t="s">
        <v>85</v>
      </c>
    </row>
    <row r="164" s="2" customFormat="1">
      <c r="A164" s="39"/>
      <c r="B164" s="40"/>
      <c r="C164" s="41"/>
      <c r="D164" s="241" t="s">
        <v>391</v>
      </c>
      <c r="E164" s="41"/>
      <c r="F164" s="288" t="s">
        <v>1494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391</v>
      </c>
      <c r="AU164" s="18" t="s">
        <v>85</v>
      </c>
    </row>
    <row r="165" s="14" customFormat="1">
      <c r="A165" s="14"/>
      <c r="B165" s="256"/>
      <c r="C165" s="257"/>
      <c r="D165" s="241" t="s">
        <v>189</v>
      </c>
      <c r="E165" s="258" t="s">
        <v>1</v>
      </c>
      <c r="F165" s="259" t="s">
        <v>83</v>
      </c>
      <c r="G165" s="257"/>
      <c r="H165" s="260">
        <v>1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189</v>
      </c>
      <c r="AU165" s="266" t="s">
        <v>85</v>
      </c>
      <c r="AV165" s="14" t="s">
        <v>85</v>
      </c>
      <c r="AW165" s="14" t="s">
        <v>33</v>
      </c>
      <c r="AX165" s="14" t="s">
        <v>83</v>
      </c>
      <c r="AY165" s="266" t="s">
        <v>178</v>
      </c>
    </row>
    <row r="166" s="2" customFormat="1" ht="14.4" customHeight="1">
      <c r="A166" s="39"/>
      <c r="B166" s="40"/>
      <c r="C166" s="228" t="s">
        <v>265</v>
      </c>
      <c r="D166" s="228" t="s">
        <v>180</v>
      </c>
      <c r="E166" s="229" t="s">
        <v>1495</v>
      </c>
      <c r="F166" s="230" t="s">
        <v>1496</v>
      </c>
      <c r="G166" s="231" t="s">
        <v>1456</v>
      </c>
      <c r="H166" s="232">
        <v>1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41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1449</v>
      </c>
      <c r="AT166" s="239" t="s">
        <v>180</v>
      </c>
      <c r="AU166" s="239" t="s">
        <v>85</v>
      </c>
      <c r="AY166" s="18" t="s">
        <v>178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83</v>
      </c>
      <c r="BK166" s="240">
        <f>ROUND(I166*H166,2)</f>
        <v>0</v>
      </c>
      <c r="BL166" s="18" t="s">
        <v>1449</v>
      </c>
      <c r="BM166" s="239" t="s">
        <v>1497</v>
      </c>
    </row>
    <row r="167" s="2" customFormat="1">
      <c r="A167" s="39"/>
      <c r="B167" s="40"/>
      <c r="C167" s="41"/>
      <c r="D167" s="241" t="s">
        <v>187</v>
      </c>
      <c r="E167" s="41"/>
      <c r="F167" s="242" t="s">
        <v>1496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187</v>
      </c>
      <c r="AU167" s="18" t="s">
        <v>85</v>
      </c>
    </row>
    <row r="168" s="14" customFormat="1">
      <c r="A168" s="14"/>
      <c r="B168" s="256"/>
      <c r="C168" s="257"/>
      <c r="D168" s="241" t="s">
        <v>189</v>
      </c>
      <c r="E168" s="258" t="s">
        <v>1</v>
      </c>
      <c r="F168" s="259" t="s">
        <v>83</v>
      </c>
      <c r="G168" s="257"/>
      <c r="H168" s="260">
        <v>1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189</v>
      </c>
      <c r="AU168" s="266" t="s">
        <v>85</v>
      </c>
      <c r="AV168" s="14" t="s">
        <v>85</v>
      </c>
      <c r="AW168" s="14" t="s">
        <v>33</v>
      </c>
      <c r="AX168" s="14" t="s">
        <v>83</v>
      </c>
      <c r="AY168" s="266" t="s">
        <v>178</v>
      </c>
    </row>
    <row r="169" s="12" customFormat="1" ht="22.8" customHeight="1">
      <c r="A169" s="12"/>
      <c r="B169" s="212"/>
      <c r="C169" s="213"/>
      <c r="D169" s="214" t="s">
        <v>75</v>
      </c>
      <c r="E169" s="226" t="s">
        <v>1498</v>
      </c>
      <c r="F169" s="226" t="s">
        <v>1499</v>
      </c>
      <c r="G169" s="213"/>
      <c r="H169" s="213"/>
      <c r="I169" s="216"/>
      <c r="J169" s="227">
        <f>BK169</f>
        <v>0</v>
      </c>
      <c r="K169" s="213"/>
      <c r="L169" s="218"/>
      <c r="M169" s="219"/>
      <c r="N169" s="220"/>
      <c r="O169" s="220"/>
      <c r="P169" s="221">
        <f>SUM(P170:P180)</f>
        <v>0</v>
      </c>
      <c r="Q169" s="220"/>
      <c r="R169" s="221">
        <f>SUM(R170:R180)</f>
        <v>0</v>
      </c>
      <c r="S169" s="220"/>
      <c r="T169" s="222">
        <f>SUM(T170:T180)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220</v>
      </c>
      <c r="AT169" s="224" t="s">
        <v>75</v>
      </c>
      <c r="AU169" s="224" t="s">
        <v>83</v>
      </c>
      <c r="AY169" s="223" t="s">
        <v>178</v>
      </c>
      <c r="BK169" s="225">
        <f>SUM(BK170:BK180)</f>
        <v>0</v>
      </c>
    </row>
    <row r="170" s="2" customFormat="1" ht="14.4" customHeight="1">
      <c r="A170" s="39"/>
      <c r="B170" s="40"/>
      <c r="C170" s="228" t="s">
        <v>286</v>
      </c>
      <c r="D170" s="228" t="s">
        <v>180</v>
      </c>
      <c r="E170" s="229" t="s">
        <v>1500</v>
      </c>
      <c r="F170" s="230" t="s">
        <v>1501</v>
      </c>
      <c r="G170" s="231" t="s">
        <v>1456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41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1449</v>
      </c>
      <c r="AT170" s="239" t="s">
        <v>180</v>
      </c>
      <c r="AU170" s="239" t="s">
        <v>85</v>
      </c>
      <c r="AY170" s="18" t="s">
        <v>178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83</v>
      </c>
      <c r="BK170" s="240">
        <f>ROUND(I170*H170,2)</f>
        <v>0</v>
      </c>
      <c r="BL170" s="18" t="s">
        <v>1449</v>
      </c>
      <c r="BM170" s="239" t="s">
        <v>1502</v>
      </c>
    </row>
    <row r="171" s="2" customFormat="1">
      <c r="A171" s="39"/>
      <c r="B171" s="40"/>
      <c r="C171" s="41"/>
      <c r="D171" s="241" t="s">
        <v>187</v>
      </c>
      <c r="E171" s="41"/>
      <c r="F171" s="242" t="s">
        <v>1503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187</v>
      </c>
      <c r="AU171" s="18" t="s">
        <v>85</v>
      </c>
    </row>
    <row r="172" s="14" customFormat="1">
      <c r="A172" s="14"/>
      <c r="B172" s="256"/>
      <c r="C172" s="257"/>
      <c r="D172" s="241" t="s">
        <v>189</v>
      </c>
      <c r="E172" s="258" t="s">
        <v>1</v>
      </c>
      <c r="F172" s="259" t="s">
        <v>83</v>
      </c>
      <c r="G172" s="257"/>
      <c r="H172" s="260">
        <v>1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189</v>
      </c>
      <c r="AU172" s="266" t="s">
        <v>85</v>
      </c>
      <c r="AV172" s="14" t="s">
        <v>85</v>
      </c>
      <c r="AW172" s="14" t="s">
        <v>33</v>
      </c>
      <c r="AX172" s="14" t="s">
        <v>83</v>
      </c>
      <c r="AY172" s="266" t="s">
        <v>178</v>
      </c>
    </row>
    <row r="173" s="2" customFormat="1" ht="14.4" customHeight="1">
      <c r="A173" s="39"/>
      <c r="B173" s="40"/>
      <c r="C173" s="228" t="s">
        <v>292</v>
      </c>
      <c r="D173" s="228" t="s">
        <v>180</v>
      </c>
      <c r="E173" s="229" t="s">
        <v>1504</v>
      </c>
      <c r="F173" s="230" t="s">
        <v>1505</v>
      </c>
      <c r="G173" s="231" t="s">
        <v>1456</v>
      </c>
      <c r="H173" s="232">
        <v>1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41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1449</v>
      </c>
      <c r="AT173" s="239" t="s">
        <v>180</v>
      </c>
      <c r="AU173" s="239" t="s">
        <v>85</v>
      </c>
      <c r="AY173" s="18" t="s">
        <v>178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83</v>
      </c>
      <c r="BK173" s="240">
        <f>ROUND(I173*H173,2)</f>
        <v>0</v>
      </c>
      <c r="BL173" s="18" t="s">
        <v>1449</v>
      </c>
      <c r="BM173" s="239" t="s">
        <v>1506</v>
      </c>
    </row>
    <row r="174" s="2" customFormat="1">
      <c r="A174" s="39"/>
      <c r="B174" s="40"/>
      <c r="C174" s="41"/>
      <c r="D174" s="241" t="s">
        <v>187</v>
      </c>
      <c r="E174" s="41"/>
      <c r="F174" s="242" t="s">
        <v>1505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187</v>
      </c>
      <c r="AU174" s="18" t="s">
        <v>85</v>
      </c>
    </row>
    <row r="175" s="2" customFormat="1">
      <c r="A175" s="39"/>
      <c r="B175" s="40"/>
      <c r="C175" s="41"/>
      <c r="D175" s="241" t="s">
        <v>391</v>
      </c>
      <c r="E175" s="41"/>
      <c r="F175" s="288" t="s">
        <v>1507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391</v>
      </c>
      <c r="AU175" s="18" t="s">
        <v>85</v>
      </c>
    </row>
    <row r="176" s="14" customFormat="1">
      <c r="A176" s="14"/>
      <c r="B176" s="256"/>
      <c r="C176" s="257"/>
      <c r="D176" s="241" t="s">
        <v>189</v>
      </c>
      <c r="E176" s="258" t="s">
        <v>1</v>
      </c>
      <c r="F176" s="259" t="s">
        <v>83</v>
      </c>
      <c r="G176" s="257"/>
      <c r="H176" s="260">
        <v>1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6" t="s">
        <v>189</v>
      </c>
      <c r="AU176" s="266" t="s">
        <v>85</v>
      </c>
      <c r="AV176" s="14" t="s">
        <v>85</v>
      </c>
      <c r="AW176" s="14" t="s">
        <v>33</v>
      </c>
      <c r="AX176" s="14" t="s">
        <v>83</v>
      </c>
      <c r="AY176" s="266" t="s">
        <v>178</v>
      </c>
    </row>
    <row r="177" s="2" customFormat="1" ht="14.4" customHeight="1">
      <c r="A177" s="39"/>
      <c r="B177" s="40"/>
      <c r="C177" s="228" t="s">
        <v>8</v>
      </c>
      <c r="D177" s="228" t="s">
        <v>180</v>
      </c>
      <c r="E177" s="229" t="s">
        <v>1512</v>
      </c>
      <c r="F177" s="230" t="s">
        <v>1513</v>
      </c>
      <c r="G177" s="231" t="s">
        <v>1456</v>
      </c>
      <c r="H177" s="232">
        <v>1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41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1449</v>
      </c>
      <c r="AT177" s="239" t="s">
        <v>180</v>
      </c>
      <c r="AU177" s="239" t="s">
        <v>85</v>
      </c>
      <c r="AY177" s="18" t="s">
        <v>178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83</v>
      </c>
      <c r="BK177" s="240">
        <f>ROUND(I177*H177,2)</f>
        <v>0</v>
      </c>
      <c r="BL177" s="18" t="s">
        <v>1449</v>
      </c>
      <c r="BM177" s="239" t="s">
        <v>1514</v>
      </c>
    </row>
    <row r="178" s="2" customFormat="1">
      <c r="A178" s="39"/>
      <c r="B178" s="40"/>
      <c r="C178" s="41"/>
      <c r="D178" s="241" t="s">
        <v>187</v>
      </c>
      <c r="E178" s="41"/>
      <c r="F178" s="242" t="s">
        <v>1513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187</v>
      </c>
      <c r="AU178" s="18" t="s">
        <v>85</v>
      </c>
    </row>
    <row r="179" s="2" customFormat="1">
      <c r="A179" s="39"/>
      <c r="B179" s="40"/>
      <c r="C179" s="41"/>
      <c r="D179" s="241" t="s">
        <v>391</v>
      </c>
      <c r="E179" s="41"/>
      <c r="F179" s="288" t="s">
        <v>1515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391</v>
      </c>
      <c r="AU179" s="18" t="s">
        <v>85</v>
      </c>
    </row>
    <row r="180" s="14" customFormat="1">
      <c r="A180" s="14"/>
      <c r="B180" s="256"/>
      <c r="C180" s="257"/>
      <c r="D180" s="241" t="s">
        <v>189</v>
      </c>
      <c r="E180" s="258" t="s">
        <v>1</v>
      </c>
      <c r="F180" s="259" t="s">
        <v>83</v>
      </c>
      <c r="G180" s="257"/>
      <c r="H180" s="260">
        <v>1</v>
      </c>
      <c r="I180" s="261"/>
      <c r="J180" s="257"/>
      <c r="K180" s="257"/>
      <c r="L180" s="262"/>
      <c r="M180" s="305"/>
      <c r="N180" s="306"/>
      <c r="O180" s="306"/>
      <c r="P180" s="306"/>
      <c r="Q180" s="306"/>
      <c r="R180" s="306"/>
      <c r="S180" s="306"/>
      <c r="T180" s="30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189</v>
      </c>
      <c r="AU180" s="266" t="s">
        <v>85</v>
      </c>
      <c r="AV180" s="14" t="s">
        <v>85</v>
      </c>
      <c r="AW180" s="14" t="s">
        <v>33</v>
      </c>
      <c r="AX180" s="14" t="s">
        <v>83</v>
      </c>
      <c r="AY180" s="266" t="s">
        <v>178</v>
      </c>
    </row>
    <row r="181" s="2" customFormat="1" ht="6.96" customHeight="1">
      <c r="A181" s="39"/>
      <c r="B181" s="67"/>
      <c r="C181" s="68"/>
      <c r="D181" s="68"/>
      <c r="E181" s="68"/>
      <c r="F181" s="68"/>
      <c r="G181" s="68"/>
      <c r="H181" s="68"/>
      <c r="I181" s="68"/>
      <c r="J181" s="68"/>
      <c r="K181" s="68"/>
      <c r="L181" s="45"/>
      <c r="M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</sheetData>
  <sheetProtection sheet="1" autoFilter="0" formatColumns="0" formatRows="0" objects="1" scenarios="1" spinCount="100000" saltValue="/n7xbYaM9XzzNvD3ZPX+/ioLi5fHirvGKhIdVDZi7ayGeKlMmPU4S5iuk/Y801gCfvm/EdoO8hzJ3Yj3tPMVEQ==" hashValue="p9xIACdmHqr8NY+JqFR3SkcTlpSiVrRDEsBKdudxc11qnbUFrBMlTl/6wk7U0uHB8xPTRRqv2MX7ftbsbCMJVw==" algorithmName="SHA-512" password="CC35"/>
  <autoFilter ref="C124:K18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144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4.4" customHeight="1">
      <c r="B7" s="21"/>
      <c r="E7" s="153" t="str">
        <f>'Rekapitulace stavby'!K6</f>
        <v>Realizace SZ Budišovsko</v>
      </c>
      <c r="F7" s="152"/>
      <c r="G7" s="152"/>
      <c r="H7" s="152"/>
      <c r="L7" s="21"/>
    </row>
    <row r="8" s="1" customFormat="1" ht="12" customHeight="1">
      <c r="B8" s="21"/>
      <c r="D8" s="152" t="s">
        <v>145</v>
      </c>
      <c r="L8" s="21"/>
    </row>
    <row r="9" s="2" customFormat="1" ht="14.4" customHeight="1">
      <c r="A9" s="39"/>
      <c r="B9" s="45"/>
      <c r="C9" s="39"/>
      <c r="D9" s="39"/>
      <c r="E9" s="153" t="s">
        <v>1517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5.6" customHeight="1">
      <c r="A11" s="39"/>
      <c r="B11" s="45"/>
      <c r="C11" s="39"/>
      <c r="D11" s="39"/>
      <c r="E11" s="154" t="s">
        <v>1518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1. 4. 2021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34</v>
      </c>
      <c r="E25" s="39"/>
      <c r="F25" s="39"/>
      <c r="G25" s="39"/>
      <c r="H25" s="39"/>
      <c r="I25" s="152" t="s">
        <v>25</v>
      </c>
      <c r="J25" s="142" t="s">
        <v>31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32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.4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ROUND((SUM(BE125:BE309)),  2)</f>
        <v>0</v>
      </c>
      <c r="G35" s="39"/>
      <c r="H35" s="39"/>
      <c r="I35" s="166">
        <v>0.20999999999999999</v>
      </c>
      <c r="J35" s="165">
        <f>ROUND(((SUM(BE125:BE309))*I35),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ROUND((SUM(BF125:BF309)),  2)</f>
        <v>0</v>
      </c>
      <c r="G36" s="39"/>
      <c r="H36" s="39"/>
      <c r="I36" s="166">
        <v>0.14999999999999999</v>
      </c>
      <c r="J36" s="165">
        <f>ROUND(((SUM(BF125:BF309))*I36),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ROUND((SUM(BG125:BG309)),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ROUND((SUM(BH125:BH309)),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ROUND((SUM(BI125:BI309)),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85" t="str">
        <f>E7</f>
        <v>Realizace SZ Budišovsko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85" t="s">
        <v>1517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6" customHeight="1">
      <c r="A89" s="39"/>
      <c r="B89" s="40"/>
      <c r="C89" s="41"/>
      <c r="D89" s="41"/>
      <c r="E89" s="77" t="str">
        <f>E11</f>
        <v>SO 01 - Tůň T1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Budišov n./B., Podlesí n./O., Staré Oldřůvky</v>
      </c>
      <c r="G91" s="41"/>
      <c r="H91" s="41"/>
      <c r="I91" s="33" t="s">
        <v>22</v>
      </c>
      <c r="J91" s="80" t="str">
        <f>IF(J14="","",J14)</f>
        <v>1. 4. 2021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55.2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AGPOL s.r.o., Jungmannova 153/12, 77900 Olomouc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55.2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>AGPOL s.r.o., Jungmannova 153/12, 77900 Olomouc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150</v>
      </c>
      <c r="D96" s="187"/>
      <c r="E96" s="187"/>
      <c r="F96" s="187"/>
      <c r="G96" s="187"/>
      <c r="H96" s="187"/>
      <c r="I96" s="187"/>
      <c r="J96" s="188" t="s">
        <v>151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152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153</v>
      </c>
    </row>
    <row r="99" s="9" customFormat="1" ht="24.96" customHeight="1">
      <c r="A99" s="9"/>
      <c r="B99" s="190"/>
      <c r="C99" s="191"/>
      <c r="D99" s="192" t="s">
        <v>154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1519</v>
      </c>
      <c r="E100" s="198"/>
      <c r="F100" s="198"/>
      <c r="G100" s="198"/>
      <c r="H100" s="198"/>
      <c r="I100" s="198"/>
      <c r="J100" s="199">
        <f>J127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160</v>
      </c>
      <c r="E101" s="198"/>
      <c r="F101" s="198"/>
      <c r="G101" s="198"/>
      <c r="H101" s="198"/>
      <c r="I101" s="198"/>
      <c r="J101" s="199">
        <f>J297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161</v>
      </c>
      <c r="E102" s="198"/>
      <c r="F102" s="198"/>
      <c r="G102" s="198"/>
      <c r="H102" s="198"/>
      <c r="I102" s="198"/>
      <c r="J102" s="199">
        <f>J298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162</v>
      </c>
      <c r="E103" s="198"/>
      <c r="F103" s="198"/>
      <c r="G103" s="198"/>
      <c r="H103" s="198"/>
      <c r="I103" s="198"/>
      <c r="J103" s="199">
        <f>J307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163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4.4" customHeight="1">
      <c r="A113" s="39"/>
      <c r="B113" s="40"/>
      <c r="C113" s="41"/>
      <c r="D113" s="41"/>
      <c r="E113" s="185" t="str">
        <f>E7</f>
        <v>Realizace SZ Budišovsko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145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4.4" customHeight="1">
      <c r="A115" s="39"/>
      <c r="B115" s="40"/>
      <c r="C115" s="41"/>
      <c r="D115" s="41"/>
      <c r="E115" s="185" t="s">
        <v>1517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147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6" customHeight="1">
      <c r="A117" s="39"/>
      <c r="B117" s="40"/>
      <c r="C117" s="41"/>
      <c r="D117" s="41"/>
      <c r="E117" s="77" t="str">
        <f>E11</f>
        <v>SO 01 - Tůň T1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Budišov n./B., Podlesí n./O., Staré Oldřůvky</v>
      </c>
      <c r="G119" s="41"/>
      <c r="H119" s="41"/>
      <c r="I119" s="33" t="s">
        <v>22</v>
      </c>
      <c r="J119" s="80" t="str">
        <f>IF(J14="","",J14)</f>
        <v>1. 4. 2021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55.2" customHeight="1">
      <c r="A121" s="39"/>
      <c r="B121" s="40"/>
      <c r="C121" s="33" t="s">
        <v>24</v>
      </c>
      <c r="D121" s="41"/>
      <c r="E121" s="41"/>
      <c r="F121" s="28" t="str">
        <f>E17</f>
        <v xml:space="preserve"> </v>
      </c>
      <c r="G121" s="41"/>
      <c r="H121" s="41"/>
      <c r="I121" s="33" t="s">
        <v>30</v>
      </c>
      <c r="J121" s="37" t="str">
        <f>E23</f>
        <v>AGPOL s.r.o., Jungmannova 153/12, 77900 Olomouc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55.2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34</v>
      </c>
      <c r="J122" s="37" t="str">
        <f>E26</f>
        <v>AGPOL s.r.o., Jungmannova 153/12, 77900 Olomouc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164</v>
      </c>
      <c r="D124" s="204" t="s">
        <v>61</v>
      </c>
      <c r="E124" s="204" t="s">
        <v>57</v>
      </c>
      <c r="F124" s="204" t="s">
        <v>58</v>
      </c>
      <c r="G124" s="204" t="s">
        <v>165</v>
      </c>
      <c r="H124" s="204" t="s">
        <v>166</v>
      </c>
      <c r="I124" s="204" t="s">
        <v>167</v>
      </c>
      <c r="J124" s="204" t="s">
        <v>151</v>
      </c>
      <c r="K124" s="205" t="s">
        <v>168</v>
      </c>
      <c r="L124" s="206"/>
      <c r="M124" s="101" t="s">
        <v>1</v>
      </c>
      <c r="N124" s="102" t="s">
        <v>40</v>
      </c>
      <c r="O124" s="102" t="s">
        <v>169</v>
      </c>
      <c r="P124" s="102" t="s">
        <v>170</v>
      </c>
      <c r="Q124" s="102" t="s">
        <v>171</v>
      </c>
      <c r="R124" s="102" t="s">
        <v>172</v>
      </c>
      <c r="S124" s="102" t="s">
        <v>173</v>
      </c>
      <c r="T124" s="103" t="s">
        <v>174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175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0.053468000000000009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153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176</v>
      </c>
      <c r="F126" s="215" t="s">
        <v>177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P127+P297+P298+P307</f>
        <v>0</v>
      </c>
      <c r="Q126" s="220"/>
      <c r="R126" s="221">
        <f>R127+R297+R298+R307</f>
        <v>0.053468000000000009</v>
      </c>
      <c r="S126" s="220"/>
      <c r="T126" s="222">
        <f>T127+T297+T298+T307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178</v>
      </c>
      <c r="BK126" s="225">
        <f>BK127+BK297+BK298+BK307</f>
        <v>0</v>
      </c>
    </row>
    <row r="127" s="12" customFormat="1" ht="22.8" customHeight="1">
      <c r="A127" s="12"/>
      <c r="B127" s="212"/>
      <c r="C127" s="213"/>
      <c r="D127" s="214" t="s">
        <v>75</v>
      </c>
      <c r="E127" s="226" t="s">
        <v>83</v>
      </c>
      <c r="F127" s="226" t="s">
        <v>1520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SUM(P128:P296)</f>
        <v>0</v>
      </c>
      <c r="Q127" s="220"/>
      <c r="R127" s="221">
        <f>SUM(R128:R296)</f>
        <v>0.053468000000000009</v>
      </c>
      <c r="S127" s="220"/>
      <c r="T127" s="222">
        <f>SUM(T128:T296)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83</v>
      </c>
      <c r="AT127" s="224" t="s">
        <v>75</v>
      </c>
      <c r="AU127" s="224" t="s">
        <v>83</v>
      </c>
      <c r="AY127" s="223" t="s">
        <v>178</v>
      </c>
      <c r="BK127" s="225">
        <f>SUM(BK128:BK296)</f>
        <v>0</v>
      </c>
    </row>
    <row r="128" s="2" customFormat="1" ht="19.8" customHeight="1">
      <c r="A128" s="39"/>
      <c r="B128" s="40"/>
      <c r="C128" s="228" t="s">
        <v>83</v>
      </c>
      <c r="D128" s="228" t="s">
        <v>180</v>
      </c>
      <c r="E128" s="229" t="s">
        <v>1521</v>
      </c>
      <c r="F128" s="230" t="s">
        <v>1522</v>
      </c>
      <c r="G128" s="231" t="s">
        <v>438</v>
      </c>
      <c r="H128" s="232">
        <v>1</v>
      </c>
      <c r="I128" s="233"/>
      <c r="J128" s="234">
        <f>ROUND(I128*H128,2)</f>
        <v>0</v>
      </c>
      <c r="K128" s="230" t="s">
        <v>184</v>
      </c>
      <c r="L128" s="45"/>
      <c r="M128" s="235" t="s">
        <v>1</v>
      </c>
      <c r="N128" s="236" t="s">
        <v>41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185</v>
      </c>
      <c r="AT128" s="239" t="s">
        <v>180</v>
      </c>
      <c r="AU128" s="239" t="s">
        <v>85</v>
      </c>
      <c r="AY128" s="18" t="s">
        <v>178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83</v>
      </c>
      <c r="BK128" s="240">
        <f>ROUND(I128*H128,2)</f>
        <v>0</v>
      </c>
      <c r="BL128" s="18" t="s">
        <v>185</v>
      </c>
      <c r="BM128" s="239" t="s">
        <v>1523</v>
      </c>
    </row>
    <row r="129" s="2" customFormat="1">
      <c r="A129" s="39"/>
      <c r="B129" s="40"/>
      <c r="C129" s="41"/>
      <c r="D129" s="241" t="s">
        <v>187</v>
      </c>
      <c r="E129" s="41"/>
      <c r="F129" s="242" t="s">
        <v>1524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187</v>
      </c>
      <c r="AU129" s="18" t="s">
        <v>85</v>
      </c>
    </row>
    <row r="130" s="13" customFormat="1">
      <c r="A130" s="13"/>
      <c r="B130" s="246"/>
      <c r="C130" s="247"/>
      <c r="D130" s="241" t="s">
        <v>189</v>
      </c>
      <c r="E130" s="248" t="s">
        <v>1</v>
      </c>
      <c r="F130" s="249" t="s">
        <v>1525</v>
      </c>
      <c r="G130" s="247"/>
      <c r="H130" s="248" t="s">
        <v>1</v>
      </c>
      <c r="I130" s="250"/>
      <c r="J130" s="247"/>
      <c r="K130" s="247"/>
      <c r="L130" s="251"/>
      <c r="M130" s="252"/>
      <c r="N130" s="253"/>
      <c r="O130" s="253"/>
      <c r="P130" s="253"/>
      <c r="Q130" s="253"/>
      <c r="R130" s="253"/>
      <c r="S130" s="253"/>
      <c r="T130" s="25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5" t="s">
        <v>189</v>
      </c>
      <c r="AU130" s="255" t="s">
        <v>85</v>
      </c>
      <c r="AV130" s="13" t="s">
        <v>83</v>
      </c>
      <c r="AW130" s="13" t="s">
        <v>33</v>
      </c>
      <c r="AX130" s="13" t="s">
        <v>76</v>
      </c>
      <c r="AY130" s="255" t="s">
        <v>178</v>
      </c>
    </row>
    <row r="131" s="14" customFormat="1">
      <c r="A131" s="14"/>
      <c r="B131" s="256"/>
      <c r="C131" s="257"/>
      <c r="D131" s="241" t="s">
        <v>189</v>
      </c>
      <c r="E131" s="258" t="s">
        <v>1</v>
      </c>
      <c r="F131" s="259" t="s">
        <v>83</v>
      </c>
      <c r="G131" s="257"/>
      <c r="H131" s="260">
        <v>1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6" t="s">
        <v>189</v>
      </c>
      <c r="AU131" s="266" t="s">
        <v>85</v>
      </c>
      <c r="AV131" s="14" t="s">
        <v>85</v>
      </c>
      <c r="AW131" s="14" t="s">
        <v>33</v>
      </c>
      <c r="AX131" s="14" t="s">
        <v>76</v>
      </c>
      <c r="AY131" s="266" t="s">
        <v>178</v>
      </c>
    </row>
    <row r="132" s="15" customFormat="1">
      <c r="A132" s="15"/>
      <c r="B132" s="267"/>
      <c r="C132" s="268"/>
      <c r="D132" s="241" t="s">
        <v>189</v>
      </c>
      <c r="E132" s="269" t="s">
        <v>1</v>
      </c>
      <c r="F132" s="270" t="s">
        <v>193</v>
      </c>
      <c r="G132" s="268"/>
      <c r="H132" s="271">
        <v>1</v>
      </c>
      <c r="I132" s="272"/>
      <c r="J132" s="268"/>
      <c r="K132" s="268"/>
      <c r="L132" s="273"/>
      <c r="M132" s="274"/>
      <c r="N132" s="275"/>
      <c r="O132" s="275"/>
      <c r="P132" s="275"/>
      <c r="Q132" s="275"/>
      <c r="R132" s="275"/>
      <c r="S132" s="275"/>
      <c r="T132" s="27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7" t="s">
        <v>189</v>
      </c>
      <c r="AU132" s="277" t="s">
        <v>85</v>
      </c>
      <c r="AV132" s="15" t="s">
        <v>185</v>
      </c>
      <c r="AW132" s="15" t="s">
        <v>33</v>
      </c>
      <c r="AX132" s="15" t="s">
        <v>83</v>
      </c>
      <c r="AY132" s="277" t="s">
        <v>178</v>
      </c>
    </row>
    <row r="133" s="2" customFormat="1" ht="14.4" customHeight="1">
      <c r="A133" s="39"/>
      <c r="B133" s="40"/>
      <c r="C133" s="228" t="s">
        <v>85</v>
      </c>
      <c r="D133" s="228" t="s">
        <v>180</v>
      </c>
      <c r="E133" s="229" t="s">
        <v>1526</v>
      </c>
      <c r="F133" s="230" t="s">
        <v>1527</v>
      </c>
      <c r="G133" s="231" t="s">
        <v>438</v>
      </c>
      <c r="H133" s="232">
        <v>1</v>
      </c>
      <c r="I133" s="233"/>
      <c r="J133" s="234">
        <f>ROUND(I133*H133,2)</f>
        <v>0</v>
      </c>
      <c r="K133" s="230" t="s">
        <v>184</v>
      </c>
      <c r="L133" s="45"/>
      <c r="M133" s="235" t="s">
        <v>1</v>
      </c>
      <c r="N133" s="236" t="s">
        <v>41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185</v>
      </c>
      <c r="AT133" s="239" t="s">
        <v>180</v>
      </c>
      <c r="AU133" s="239" t="s">
        <v>85</v>
      </c>
      <c r="AY133" s="18" t="s">
        <v>178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83</v>
      </c>
      <c r="BK133" s="240">
        <f>ROUND(I133*H133,2)</f>
        <v>0</v>
      </c>
      <c r="BL133" s="18" t="s">
        <v>185</v>
      </c>
      <c r="BM133" s="239" t="s">
        <v>1528</v>
      </c>
    </row>
    <row r="134" s="2" customFormat="1">
      <c r="A134" s="39"/>
      <c r="B134" s="40"/>
      <c r="C134" s="41"/>
      <c r="D134" s="241" t="s">
        <v>187</v>
      </c>
      <c r="E134" s="41"/>
      <c r="F134" s="242" t="s">
        <v>1529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187</v>
      </c>
      <c r="AU134" s="18" t="s">
        <v>85</v>
      </c>
    </row>
    <row r="135" s="13" customFormat="1">
      <c r="A135" s="13"/>
      <c r="B135" s="246"/>
      <c r="C135" s="247"/>
      <c r="D135" s="241" t="s">
        <v>189</v>
      </c>
      <c r="E135" s="248" t="s">
        <v>1</v>
      </c>
      <c r="F135" s="249" t="s">
        <v>1525</v>
      </c>
      <c r="G135" s="247"/>
      <c r="H135" s="248" t="s">
        <v>1</v>
      </c>
      <c r="I135" s="250"/>
      <c r="J135" s="247"/>
      <c r="K135" s="247"/>
      <c r="L135" s="251"/>
      <c r="M135" s="252"/>
      <c r="N135" s="253"/>
      <c r="O135" s="253"/>
      <c r="P135" s="253"/>
      <c r="Q135" s="253"/>
      <c r="R135" s="253"/>
      <c r="S135" s="253"/>
      <c r="T135" s="25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5" t="s">
        <v>189</v>
      </c>
      <c r="AU135" s="255" t="s">
        <v>85</v>
      </c>
      <c r="AV135" s="13" t="s">
        <v>83</v>
      </c>
      <c r="AW135" s="13" t="s">
        <v>33</v>
      </c>
      <c r="AX135" s="13" t="s">
        <v>76</v>
      </c>
      <c r="AY135" s="255" t="s">
        <v>178</v>
      </c>
    </row>
    <row r="136" s="14" customFormat="1">
      <c r="A136" s="14"/>
      <c r="B136" s="256"/>
      <c r="C136" s="257"/>
      <c r="D136" s="241" t="s">
        <v>189</v>
      </c>
      <c r="E136" s="258" t="s">
        <v>1</v>
      </c>
      <c r="F136" s="259" t="s">
        <v>83</v>
      </c>
      <c r="G136" s="257"/>
      <c r="H136" s="260">
        <v>1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6" t="s">
        <v>189</v>
      </c>
      <c r="AU136" s="266" t="s">
        <v>85</v>
      </c>
      <c r="AV136" s="14" t="s">
        <v>85</v>
      </c>
      <c r="AW136" s="14" t="s">
        <v>33</v>
      </c>
      <c r="AX136" s="14" t="s">
        <v>76</v>
      </c>
      <c r="AY136" s="266" t="s">
        <v>178</v>
      </c>
    </row>
    <row r="137" s="15" customFormat="1">
      <c r="A137" s="15"/>
      <c r="B137" s="267"/>
      <c r="C137" s="268"/>
      <c r="D137" s="241" t="s">
        <v>189</v>
      </c>
      <c r="E137" s="269" t="s">
        <v>1</v>
      </c>
      <c r="F137" s="270" t="s">
        <v>193</v>
      </c>
      <c r="G137" s="268"/>
      <c r="H137" s="271">
        <v>1</v>
      </c>
      <c r="I137" s="272"/>
      <c r="J137" s="268"/>
      <c r="K137" s="268"/>
      <c r="L137" s="273"/>
      <c r="M137" s="274"/>
      <c r="N137" s="275"/>
      <c r="O137" s="275"/>
      <c r="P137" s="275"/>
      <c r="Q137" s="275"/>
      <c r="R137" s="275"/>
      <c r="S137" s="275"/>
      <c r="T137" s="276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7" t="s">
        <v>189</v>
      </c>
      <c r="AU137" s="277" t="s">
        <v>85</v>
      </c>
      <c r="AV137" s="15" t="s">
        <v>185</v>
      </c>
      <c r="AW137" s="15" t="s">
        <v>33</v>
      </c>
      <c r="AX137" s="15" t="s">
        <v>83</v>
      </c>
      <c r="AY137" s="277" t="s">
        <v>178</v>
      </c>
    </row>
    <row r="138" s="2" customFormat="1">
      <c r="A138" s="39"/>
      <c r="B138" s="40"/>
      <c r="C138" s="228" t="s">
        <v>100</v>
      </c>
      <c r="D138" s="228" t="s">
        <v>180</v>
      </c>
      <c r="E138" s="229" t="s">
        <v>1530</v>
      </c>
      <c r="F138" s="230" t="s">
        <v>1531</v>
      </c>
      <c r="G138" s="231" t="s">
        <v>1532</v>
      </c>
      <c r="H138" s="232">
        <v>50</v>
      </c>
      <c r="I138" s="233"/>
      <c r="J138" s="234">
        <f>ROUND(I138*H138,2)</f>
        <v>0</v>
      </c>
      <c r="K138" s="230" t="s">
        <v>184</v>
      </c>
      <c r="L138" s="45"/>
      <c r="M138" s="235" t="s">
        <v>1</v>
      </c>
      <c r="N138" s="236" t="s">
        <v>41</v>
      </c>
      <c r="O138" s="92"/>
      <c r="P138" s="237">
        <f>O138*H138</f>
        <v>0</v>
      </c>
      <c r="Q138" s="237">
        <v>3.0000000000000001E-05</v>
      </c>
      <c r="R138" s="237">
        <f>Q138*H138</f>
        <v>0.0015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185</v>
      </c>
      <c r="AT138" s="239" t="s">
        <v>180</v>
      </c>
      <c r="AU138" s="239" t="s">
        <v>85</v>
      </c>
      <c r="AY138" s="18" t="s">
        <v>178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83</v>
      </c>
      <c r="BK138" s="240">
        <f>ROUND(I138*H138,2)</f>
        <v>0</v>
      </c>
      <c r="BL138" s="18" t="s">
        <v>185</v>
      </c>
      <c r="BM138" s="239" t="s">
        <v>1533</v>
      </c>
    </row>
    <row r="139" s="2" customFormat="1">
      <c r="A139" s="39"/>
      <c r="B139" s="40"/>
      <c r="C139" s="41"/>
      <c r="D139" s="241" t="s">
        <v>187</v>
      </c>
      <c r="E139" s="41"/>
      <c r="F139" s="242" t="s">
        <v>1534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187</v>
      </c>
      <c r="AU139" s="18" t="s">
        <v>85</v>
      </c>
    </row>
    <row r="140" s="13" customFormat="1">
      <c r="A140" s="13"/>
      <c r="B140" s="246"/>
      <c r="C140" s="247"/>
      <c r="D140" s="241" t="s">
        <v>189</v>
      </c>
      <c r="E140" s="248" t="s">
        <v>1</v>
      </c>
      <c r="F140" s="249" t="s">
        <v>1535</v>
      </c>
      <c r="G140" s="247"/>
      <c r="H140" s="248" t="s">
        <v>1</v>
      </c>
      <c r="I140" s="250"/>
      <c r="J140" s="247"/>
      <c r="K140" s="247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189</v>
      </c>
      <c r="AU140" s="255" t="s">
        <v>85</v>
      </c>
      <c r="AV140" s="13" t="s">
        <v>83</v>
      </c>
      <c r="AW140" s="13" t="s">
        <v>33</v>
      </c>
      <c r="AX140" s="13" t="s">
        <v>76</v>
      </c>
      <c r="AY140" s="255" t="s">
        <v>178</v>
      </c>
    </row>
    <row r="141" s="13" customFormat="1">
      <c r="A141" s="13"/>
      <c r="B141" s="246"/>
      <c r="C141" s="247"/>
      <c r="D141" s="241" t="s">
        <v>189</v>
      </c>
      <c r="E141" s="248" t="s">
        <v>1</v>
      </c>
      <c r="F141" s="249" t="s">
        <v>1536</v>
      </c>
      <c r="G141" s="247"/>
      <c r="H141" s="248" t="s">
        <v>1</v>
      </c>
      <c r="I141" s="250"/>
      <c r="J141" s="247"/>
      <c r="K141" s="247"/>
      <c r="L141" s="251"/>
      <c r="M141" s="252"/>
      <c r="N141" s="253"/>
      <c r="O141" s="253"/>
      <c r="P141" s="253"/>
      <c r="Q141" s="253"/>
      <c r="R141" s="253"/>
      <c r="S141" s="253"/>
      <c r="T141" s="25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5" t="s">
        <v>189</v>
      </c>
      <c r="AU141" s="255" t="s">
        <v>85</v>
      </c>
      <c r="AV141" s="13" t="s">
        <v>83</v>
      </c>
      <c r="AW141" s="13" t="s">
        <v>33</v>
      </c>
      <c r="AX141" s="13" t="s">
        <v>76</v>
      </c>
      <c r="AY141" s="255" t="s">
        <v>178</v>
      </c>
    </row>
    <row r="142" s="14" customFormat="1">
      <c r="A142" s="14"/>
      <c r="B142" s="256"/>
      <c r="C142" s="257"/>
      <c r="D142" s="241" t="s">
        <v>189</v>
      </c>
      <c r="E142" s="258" t="s">
        <v>1</v>
      </c>
      <c r="F142" s="259" t="s">
        <v>772</v>
      </c>
      <c r="G142" s="257"/>
      <c r="H142" s="260">
        <v>50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6" t="s">
        <v>189</v>
      </c>
      <c r="AU142" s="266" t="s">
        <v>85</v>
      </c>
      <c r="AV142" s="14" t="s">
        <v>85</v>
      </c>
      <c r="AW142" s="14" t="s">
        <v>33</v>
      </c>
      <c r="AX142" s="14" t="s">
        <v>76</v>
      </c>
      <c r="AY142" s="266" t="s">
        <v>178</v>
      </c>
    </row>
    <row r="143" s="15" customFormat="1">
      <c r="A143" s="15"/>
      <c r="B143" s="267"/>
      <c r="C143" s="268"/>
      <c r="D143" s="241" t="s">
        <v>189</v>
      </c>
      <c r="E143" s="269" t="s">
        <v>1</v>
      </c>
      <c r="F143" s="270" t="s">
        <v>193</v>
      </c>
      <c r="G143" s="268"/>
      <c r="H143" s="271">
        <v>50</v>
      </c>
      <c r="I143" s="272"/>
      <c r="J143" s="268"/>
      <c r="K143" s="268"/>
      <c r="L143" s="273"/>
      <c r="M143" s="274"/>
      <c r="N143" s="275"/>
      <c r="O143" s="275"/>
      <c r="P143" s="275"/>
      <c r="Q143" s="275"/>
      <c r="R143" s="275"/>
      <c r="S143" s="275"/>
      <c r="T143" s="27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7" t="s">
        <v>189</v>
      </c>
      <c r="AU143" s="277" t="s">
        <v>85</v>
      </c>
      <c r="AV143" s="15" t="s">
        <v>185</v>
      </c>
      <c r="AW143" s="15" t="s">
        <v>33</v>
      </c>
      <c r="AX143" s="15" t="s">
        <v>83</v>
      </c>
      <c r="AY143" s="277" t="s">
        <v>178</v>
      </c>
    </row>
    <row r="144" s="2" customFormat="1">
      <c r="A144" s="39"/>
      <c r="B144" s="40"/>
      <c r="C144" s="228" t="s">
        <v>185</v>
      </c>
      <c r="D144" s="228" t="s">
        <v>180</v>
      </c>
      <c r="E144" s="229" t="s">
        <v>1537</v>
      </c>
      <c r="F144" s="230" t="s">
        <v>1538</v>
      </c>
      <c r="G144" s="231" t="s">
        <v>1539</v>
      </c>
      <c r="H144" s="232">
        <v>10</v>
      </c>
      <c r="I144" s="233"/>
      <c r="J144" s="234">
        <f>ROUND(I144*H144,2)</f>
        <v>0</v>
      </c>
      <c r="K144" s="230" t="s">
        <v>184</v>
      </c>
      <c r="L144" s="45"/>
      <c r="M144" s="235" t="s">
        <v>1</v>
      </c>
      <c r="N144" s="236" t="s">
        <v>41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185</v>
      </c>
      <c r="AT144" s="239" t="s">
        <v>180</v>
      </c>
      <c r="AU144" s="239" t="s">
        <v>85</v>
      </c>
      <c r="AY144" s="18" t="s">
        <v>178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83</v>
      </c>
      <c r="BK144" s="240">
        <f>ROUND(I144*H144,2)</f>
        <v>0</v>
      </c>
      <c r="BL144" s="18" t="s">
        <v>185</v>
      </c>
      <c r="BM144" s="239" t="s">
        <v>1540</v>
      </c>
    </row>
    <row r="145" s="2" customFormat="1">
      <c r="A145" s="39"/>
      <c r="B145" s="40"/>
      <c r="C145" s="41"/>
      <c r="D145" s="241" t="s">
        <v>187</v>
      </c>
      <c r="E145" s="41"/>
      <c r="F145" s="242" t="s">
        <v>1541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187</v>
      </c>
      <c r="AU145" s="18" t="s">
        <v>85</v>
      </c>
    </row>
    <row r="146" s="13" customFormat="1">
      <c r="A146" s="13"/>
      <c r="B146" s="246"/>
      <c r="C146" s="247"/>
      <c r="D146" s="241" t="s">
        <v>189</v>
      </c>
      <c r="E146" s="248" t="s">
        <v>1</v>
      </c>
      <c r="F146" s="249" t="s">
        <v>1542</v>
      </c>
      <c r="G146" s="247"/>
      <c r="H146" s="248" t="s">
        <v>1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5" t="s">
        <v>189</v>
      </c>
      <c r="AU146" s="255" t="s">
        <v>85</v>
      </c>
      <c r="AV146" s="13" t="s">
        <v>83</v>
      </c>
      <c r="AW146" s="13" t="s">
        <v>33</v>
      </c>
      <c r="AX146" s="13" t="s">
        <v>76</v>
      </c>
      <c r="AY146" s="255" t="s">
        <v>178</v>
      </c>
    </row>
    <row r="147" s="13" customFormat="1">
      <c r="A147" s="13"/>
      <c r="B147" s="246"/>
      <c r="C147" s="247"/>
      <c r="D147" s="241" t="s">
        <v>189</v>
      </c>
      <c r="E147" s="248" t="s">
        <v>1</v>
      </c>
      <c r="F147" s="249" t="s">
        <v>1536</v>
      </c>
      <c r="G147" s="247"/>
      <c r="H147" s="248" t="s">
        <v>1</v>
      </c>
      <c r="I147" s="250"/>
      <c r="J147" s="247"/>
      <c r="K147" s="247"/>
      <c r="L147" s="251"/>
      <c r="M147" s="252"/>
      <c r="N147" s="253"/>
      <c r="O147" s="253"/>
      <c r="P147" s="253"/>
      <c r="Q147" s="253"/>
      <c r="R147" s="253"/>
      <c r="S147" s="253"/>
      <c r="T147" s="25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5" t="s">
        <v>189</v>
      </c>
      <c r="AU147" s="255" t="s">
        <v>85</v>
      </c>
      <c r="AV147" s="13" t="s">
        <v>83</v>
      </c>
      <c r="AW147" s="13" t="s">
        <v>33</v>
      </c>
      <c r="AX147" s="13" t="s">
        <v>76</v>
      </c>
      <c r="AY147" s="255" t="s">
        <v>178</v>
      </c>
    </row>
    <row r="148" s="14" customFormat="1">
      <c r="A148" s="14"/>
      <c r="B148" s="256"/>
      <c r="C148" s="257"/>
      <c r="D148" s="241" t="s">
        <v>189</v>
      </c>
      <c r="E148" s="258" t="s">
        <v>1</v>
      </c>
      <c r="F148" s="259" t="s">
        <v>258</v>
      </c>
      <c r="G148" s="257"/>
      <c r="H148" s="260">
        <v>10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189</v>
      </c>
      <c r="AU148" s="266" t="s">
        <v>85</v>
      </c>
      <c r="AV148" s="14" t="s">
        <v>85</v>
      </c>
      <c r="AW148" s="14" t="s">
        <v>33</v>
      </c>
      <c r="AX148" s="14" t="s">
        <v>76</v>
      </c>
      <c r="AY148" s="266" t="s">
        <v>178</v>
      </c>
    </row>
    <row r="149" s="15" customFormat="1">
      <c r="A149" s="15"/>
      <c r="B149" s="267"/>
      <c r="C149" s="268"/>
      <c r="D149" s="241" t="s">
        <v>189</v>
      </c>
      <c r="E149" s="269" t="s">
        <v>1</v>
      </c>
      <c r="F149" s="270" t="s">
        <v>193</v>
      </c>
      <c r="G149" s="268"/>
      <c r="H149" s="271">
        <v>10</v>
      </c>
      <c r="I149" s="272"/>
      <c r="J149" s="268"/>
      <c r="K149" s="268"/>
      <c r="L149" s="273"/>
      <c r="M149" s="274"/>
      <c r="N149" s="275"/>
      <c r="O149" s="275"/>
      <c r="P149" s="275"/>
      <c r="Q149" s="275"/>
      <c r="R149" s="275"/>
      <c r="S149" s="275"/>
      <c r="T149" s="27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7" t="s">
        <v>189</v>
      </c>
      <c r="AU149" s="277" t="s">
        <v>85</v>
      </c>
      <c r="AV149" s="15" t="s">
        <v>185</v>
      </c>
      <c r="AW149" s="15" t="s">
        <v>33</v>
      </c>
      <c r="AX149" s="15" t="s">
        <v>83</v>
      </c>
      <c r="AY149" s="277" t="s">
        <v>178</v>
      </c>
    </row>
    <row r="150" s="2" customFormat="1">
      <c r="A150" s="39"/>
      <c r="B150" s="40"/>
      <c r="C150" s="228" t="s">
        <v>220</v>
      </c>
      <c r="D150" s="228" t="s">
        <v>180</v>
      </c>
      <c r="E150" s="229" t="s">
        <v>1543</v>
      </c>
      <c r="F150" s="230" t="s">
        <v>1544</v>
      </c>
      <c r="G150" s="231" t="s">
        <v>268</v>
      </c>
      <c r="H150" s="232">
        <v>372.19999999999999</v>
      </c>
      <c r="I150" s="233"/>
      <c r="J150" s="234">
        <f>ROUND(I150*H150,2)</f>
        <v>0</v>
      </c>
      <c r="K150" s="230" t="s">
        <v>184</v>
      </c>
      <c r="L150" s="45"/>
      <c r="M150" s="235" t="s">
        <v>1</v>
      </c>
      <c r="N150" s="236" t="s">
        <v>41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185</v>
      </c>
      <c r="AT150" s="239" t="s">
        <v>180</v>
      </c>
      <c r="AU150" s="239" t="s">
        <v>85</v>
      </c>
      <c r="AY150" s="18" t="s">
        <v>178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83</v>
      </c>
      <c r="BK150" s="240">
        <f>ROUND(I150*H150,2)</f>
        <v>0</v>
      </c>
      <c r="BL150" s="18" t="s">
        <v>185</v>
      </c>
      <c r="BM150" s="239" t="s">
        <v>1545</v>
      </c>
    </row>
    <row r="151" s="2" customFormat="1">
      <c r="A151" s="39"/>
      <c r="B151" s="40"/>
      <c r="C151" s="41"/>
      <c r="D151" s="241" t="s">
        <v>187</v>
      </c>
      <c r="E151" s="41"/>
      <c r="F151" s="242" t="s">
        <v>1546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187</v>
      </c>
      <c r="AU151" s="18" t="s">
        <v>85</v>
      </c>
    </row>
    <row r="152" s="13" customFormat="1">
      <c r="A152" s="13"/>
      <c r="B152" s="246"/>
      <c r="C152" s="247"/>
      <c r="D152" s="241" t="s">
        <v>189</v>
      </c>
      <c r="E152" s="248" t="s">
        <v>1</v>
      </c>
      <c r="F152" s="249" t="s">
        <v>1547</v>
      </c>
      <c r="G152" s="247"/>
      <c r="H152" s="248" t="s">
        <v>1</v>
      </c>
      <c r="I152" s="250"/>
      <c r="J152" s="247"/>
      <c r="K152" s="247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189</v>
      </c>
      <c r="AU152" s="255" t="s">
        <v>85</v>
      </c>
      <c r="AV152" s="13" t="s">
        <v>83</v>
      </c>
      <c r="AW152" s="13" t="s">
        <v>33</v>
      </c>
      <c r="AX152" s="13" t="s">
        <v>76</v>
      </c>
      <c r="AY152" s="255" t="s">
        <v>178</v>
      </c>
    </row>
    <row r="153" s="14" customFormat="1">
      <c r="A153" s="14"/>
      <c r="B153" s="256"/>
      <c r="C153" s="257"/>
      <c r="D153" s="241" t="s">
        <v>189</v>
      </c>
      <c r="E153" s="258" t="s">
        <v>1</v>
      </c>
      <c r="F153" s="259" t="s">
        <v>1548</v>
      </c>
      <c r="G153" s="257"/>
      <c r="H153" s="260">
        <v>372.19999999999999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189</v>
      </c>
      <c r="AU153" s="266" t="s">
        <v>85</v>
      </c>
      <c r="AV153" s="14" t="s">
        <v>85</v>
      </c>
      <c r="AW153" s="14" t="s">
        <v>33</v>
      </c>
      <c r="AX153" s="14" t="s">
        <v>76</v>
      </c>
      <c r="AY153" s="266" t="s">
        <v>178</v>
      </c>
    </row>
    <row r="154" s="15" customFormat="1">
      <c r="A154" s="15"/>
      <c r="B154" s="267"/>
      <c r="C154" s="268"/>
      <c r="D154" s="241" t="s">
        <v>189</v>
      </c>
      <c r="E154" s="269" t="s">
        <v>1</v>
      </c>
      <c r="F154" s="270" t="s">
        <v>193</v>
      </c>
      <c r="G154" s="268"/>
      <c r="H154" s="271">
        <v>372.19999999999999</v>
      </c>
      <c r="I154" s="272"/>
      <c r="J154" s="268"/>
      <c r="K154" s="268"/>
      <c r="L154" s="273"/>
      <c r="M154" s="274"/>
      <c r="N154" s="275"/>
      <c r="O154" s="275"/>
      <c r="P154" s="275"/>
      <c r="Q154" s="275"/>
      <c r="R154" s="275"/>
      <c r="S154" s="275"/>
      <c r="T154" s="27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7" t="s">
        <v>189</v>
      </c>
      <c r="AU154" s="277" t="s">
        <v>85</v>
      </c>
      <c r="AV154" s="15" t="s">
        <v>185</v>
      </c>
      <c r="AW154" s="15" t="s">
        <v>33</v>
      </c>
      <c r="AX154" s="15" t="s">
        <v>83</v>
      </c>
      <c r="AY154" s="277" t="s">
        <v>178</v>
      </c>
    </row>
    <row r="155" s="2" customFormat="1" ht="30" customHeight="1">
      <c r="A155" s="39"/>
      <c r="B155" s="40"/>
      <c r="C155" s="228" t="s">
        <v>229</v>
      </c>
      <c r="D155" s="228" t="s">
        <v>180</v>
      </c>
      <c r="E155" s="229" t="s">
        <v>924</v>
      </c>
      <c r="F155" s="230" t="s">
        <v>925</v>
      </c>
      <c r="G155" s="231" t="s">
        <v>183</v>
      </c>
      <c r="H155" s="232">
        <v>111.66</v>
      </c>
      <c r="I155" s="233"/>
      <c r="J155" s="234">
        <f>ROUND(I155*H155,2)</f>
        <v>0</v>
      </c>
      <c r="K155" s="230" t="s">
        <v>184</v>
      </c>
      <c r="L155" s="45"/>
      <c r="M155" s="235" t="s">
        <v>1</v>
      </c>
      <c r="N155" s="236" t="s">
        <v>41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185</v>
      </c>
      <c r="AT155" s="239" t="s">
        <v>180</v>
      </c>
      <c r="AU155" s="239" t="s">
        <v>85</v>
      </c>
      <c r="AY155" s="18" t="s">
        <v>178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83</v>
      </c>
      <c r="BK155" s="240">
        <f>ROUND(I155*H155,2)</f>
        <v>0</v>
      </c>
      <c r="BL155" s="18" t="s">
        <v>185</v>
      </c>
      <c r="BM155" s="239" t="s">
        <v>1549</v>
      </c>
    </row>
    <row r="156" s="2" customFormat="1">
      <c r="A156" s="39"/>
      <c r="B156" s="40"/>
      <c r="C156" s="41"/>
      <c r="D156" s="241" t="s">
        <v>187</v>
      </c>
      <c r="E156" s="41"/>
      <c r="F156" s="242" t="s">
        <v>927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187</v>
      </c>
      <c r="AU156" s="18" t="s">
        <v>85</v>
      </c>
    </row>
    <row r="157" s="13" customFormat="1">
      <c r="A157" s="13"/>
      <c r="B157" s="246"/>
      <c r="C157" s="247"/>
      <c r="D157" s="241" t="s">
        <v>189</v>
      </c>
      <c r="E157" s="248" t="s">
        <v>1</v>
      </c>
      <c r="F157" s="249" t="s">
        <v>1550</v>
      </c>
      <c r="G157" s="247"/>
      <c r="H157" s="248" t="s">
        <v>1</v>
      </c>
      <c r="I157" s="250"/>
      <c r="J157" s="247"/>
      <c r="K157" s="247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189</v>
      </c>
      <c r="AU157" s="255" t="s">
        <v>85</v>
      </c>
      <c r="AV157" s="13" t="s">
        <v>83</v>
      </c>
      <c r="AW157" s="13" t="s">
        <v>33</v>
      </c>
      <c r="AX157" s="13" t="s">
        <v>76</v>
      </c>
      <c r="AY157" s="255" t="s">
        <v>178</v>
      </c>
    </row>
    <row r="158" s="13" customFormat="1">
      <c r="A158" s="13"/>
      <c r="B158" s="246"/>
      <c r="C158" s="247"/>
      <c r="D158" s="241" t="s">
        <v>189</v>
      </c>
      <c r="E158" s="248" t="s">
        <v>1</v>
      </c>
      <c r="F158" s="249" t="s">
        <v>1551</v>
      </c>
      <c r="G158" s="247"/>
      <c r="H158" s="248" t="s">
        <v>1</v>
      </c>
      <c r="I158" s="250"/>
      <c r="J158" s="247"/>
      <c r="K158" s="247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189</v>
      </c>
      <c r="AU158" s="255" t="s">
        <v>85</v>
      </c>
      <c r="AV158" s="13" t="s">
        <v>83</v>
      </c>
      <c r="AW158" s="13" t="s">
        <v>33</v>
      </c>
      <c r="AX158" s="13" t="s">
        <v>76</v>
      </c>
      <c r="AY158" s="255" t="s">
        <v>178</v>
      </c>
    </row>
    <row r="159" s="14" customFormat="1">
      <c r="A159" s="14"/>
      <c r="B159" s="256"/>
      <c r="C159" s="257"/>
      <c r="D159" s="241" t="s">
        <v>189</v>
      </c>
      <c r="E159" s="258" t="s">
        <v>1</v>
      </c>
      <c r="F159" s="259" t="s">
        <v>1552</v>
      </c>
      <c r="G159" s="257"/>
      <c r="H159" s="260">
        <v>59.340000000000003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189</v>
      </c>
      <c r="AU159" s="266" t="s">
        <v>85</v>
      </c>
      <c r="AV159" s="14" t="s">
        <v>85</v>
      </c>
      <c r="AW159" s="14" t="s">
        <v>33</v>
      </c>
      <c r="AX159" s="14" t="s">
        <v>76</v>
      </c>
      <c r="AY159" s="266" t="s">
        <v>178</v>
      </c>
    </row>
    <row r="160" s="13" customFormat="1">
      <c r="A160" s="13"/>
      <c r="B160" s="246"/>
      <c r="C160" s="247"/>
      <c r="D160" s="241" t="s">
        <v>189</v>
      </c>
      <c r="E160" s="248" t="s">
        <v>1</v>
      </c>
      <c r="F160" s="249" t="s">
        <v>1553</v>
      </c>
      <c r="G160" s="247"/>
      <c r="H160" s="248" t="s">
        <v>1</v>
      </c>
      <c r="I160" s="250"/>
      <c r="J160" s="247"/>
      <c r="K160" s="247"/>
      <c r="L160" s="251"/>
      <c r="M160" s="252"/>
      <c r="N160" s="253"/>
      <c r="O160" s="253"/>
      <c r="P160" s="253"/>
      <c r="Q160" s="253"/>
      <c r="R160" s="253"/>
      <c r="S160" s="253"/>
      <c r="T160" s="25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5" t="s">
        <v>189</v>
      </c>
      <c r="AU160" s="255" t="s">
        <v>85</v>
      </c>
      <c r="AV160" s="13" t="s">
        <v>83</v>
      </c>
      <c r="AW160" s="13" t="s">
        <v>33</v>
      </c>
      <c r="AX160" s="13" t="s">
        <v>76</v>
      </c>
      <c r="AY160" s="255" t="s">
        <v>178</v>
      </c>
    </row>
    <row r="161" s="14" customFormat="1">
      <c r="A161" s="14"/>
      <c r="B161" s="256"/>
      <c r="C161" s="257"/>
      <c r="D161" s="241" t="s">
        <v>189</v>
      </c>
      <c r="E161" s="258" t="s">
        <v>1</v>
      </c>
      <c r="F161" s="259" t="s">
        <v>1554</v>
      </c>
      <c r="G161" s="257"/>
      <c r="H161" s="260">
        <v>52.32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189</v>
      </c>
      <c r="AU161" s="266" t="s">
        <v>85</v>
      </c>
      <c r="AV161" s="14" t="s">
        <v>85</v>
      </c>
      <c r="AW161" s="14" t="s">
        <v>33</v>
      </c>
      <c r="AX161" s="14" t="s">
        <v>76</v>
      </c>
      <c r="AY161" s="266" t="s">
        <v>178</v>
      </c>
    </row>
    <row r="162" s="15" customFormat="1">
      <c r="A162" s="15"/>
      <c r="B162" s="267"/>
      <c r="C162" s="268"/>
      <c r="D162" s="241" t="s">
        <v>189</v>
      </c>
      <c r="E162" s="269" t="s">
        <v>1</v>
      </c>
      <c r="F162" s="270" t="s">
        <v>193</v>
      </c>
      <c r="G162" s="268"/>
      <c r="H162" s="271">
        <v>111.66</v>
      </c>
      <c r="I162" s="272"/>
      <c r="J162" s="268"/>
      <c r="K162" s="268"/>
      <c r="L162" s="273"/>
      <c r="M162" s="274"/>
      <c r="N162" s="275"/>
      <c r="O162" s="275"/>
      <c r="P162" s="275"/>
      <c r="Q162" s="275"/>
      <c r="R162" s="275"/>
      <c r="S162" s="275"/>
      <c r="T162" s="27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7" t="s">
        <v>189</v>
      </c>
      <c r="AU162" s="277" t="s">
        <v>85</v>
      </c>
      <c r="AV162" s="15" t="s">
        <v>185</v>
      </c>
      <c r="AW162" s="15" t="s">
        <v>33</v>
      </c>
      <c r="AX162" s="15" t="s">
        <v>83</v>
      </c>
      <c r="AY162" s="277" t="s">
        <v>178</v>
      </c>
    </row>
    <row r="163" s="2" customFormat="1">
      <c r="A163" s="39"/>
      <c r="B163" s="40"/>
      <c r="C163" s="228" t="s">
        <v>236</v>
      </c>
      <c r="D163" s="228" t="s">
        <v>180</v>
      </c>
      <c r="E163" s="229" t="s">
        <v>534</v>
      </c>
      <c r="F163" s="230" t="s">
        <v>535</v>
      </c>
      <c r="G163" s="231" t="s">
        <v>183</v>
      </c>
      <c r="H163" s="232">
        <v>240</v>
      </c>
      <c r="I163" s="233"/>
      <c r="J163" s="234">
        <f>ROUND(I163*H163,2)</f>
        <v>0</v>
      </c>
      <c r="K163" s="230" t="s">
        <v>184</v>
      </c>
      <c r="L163" s="45"/>
      <c r="M163" s="235" t="s">
        <v>1</v>
      </c>
      <c r="N163" s="236" t="s">
        <v>41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185</v>
      </c>
      <c r="AT163" s="239" t="s">
        <v>180</v>
      </c>
      <c r="AU163" s="239" t="s">
        <v>85</v>
      </c>
      <c r="AY163" s="18" t="s">
        <v>178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83</v>
      </c>
      <c r="BK163" s="240">
        <f>ROUND(I163*H163,2)</f>
        <v>0</v>
      </c>
      <c r="BL163" s="18" t="s">
        <v>185</v>
      </c>
      <c r="BM163" s="239" t="s">
        <v>1555</v>
      </c>
    </row>
    <row r="164" s="2" customFormat="1">
      <c r="A164" s="39"/>
      <c r="B164" s="40"/>
      <c r="C164" s="41"/>
      <c r="D164" s="241" t="s">
        <v>187</v>
      </c>
      <c r="E164" s="41"/>
      <c r="F164" s="242" t="s">
        <v>537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187</v>
      </c>
      <c r="AU164" s="18" t="s">
        <v>85</v>
      </c>
    </row>
    <row r="165" s="13" customFormat="1">
      <c r="A165" s="13"/>
      <c r="B165" s="246"/>
      <c r="C165" s="247"/>
      <c r="D165" s="241" t="s">
        <v>189</v>
      </c>
      <c r="E165" s="248" t="s">
        <v>1</v>
      </c>
      <c r="F165" s="249" t="s">
        <v>1550</v>
      </c>
      <c r="G165" s="247"/>
      <c r="H165" s="248" t="s">
        <v>1</v>
      </c>
      <c r="I165" s="250"/>
      <c r="J165" s="247"/>
      <c r="K165" s="247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189</v>
      </c>
      <c r="AU165" s="255" t="s">
        <v>85</v>
      </c>
      <c r="AV165" s="13" t="s">
        <v>83</v>
      </c>
      <c r="AW165" s="13" t="s">
        <v>33</v>
      </c>
      <c r="AX165" s="13" t="s">
        <v>76</v>
      </c>
      <c r="AY165" s="255" t="s">
        <v>178</v>
      </c>
    </row>
    <row r="166" s="13" customFormat="1">
      <c r="A166" s="13"/>
      <c r="B166" s="246"/>
      <c r="C166" s="247"/>
      <c r="D166" s="241" t="s">
        <v>189</v>
      </c>
      <c r="E166" s="248" t="s">
        <v>1</v>
      </c>
      <c r="F166" s="249" t="s">
        <v>1556</v>
      </c>
      <c r="G166" s="247"/>
      <c r="H166" s="248" t="s">
        <v>1</v>
      </c>
      <c r="I166" s="250"/>
      <c r="J166" s="247"/>
      <c r="K166" s="247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189</v>
      </c>
      <c r="AU166" s="255" t="s">
        <v>85</v>
      </c>
      <c r="AV166" s="13" t="s">
        <v>83</v>
      </c>
      <c r="AW166" s="13" t="s">
        <v>33</v>
      </c>
      <c r="AX166" s="13" t="s">
        <v>76</v>
      </c>
      <c r="AY166" s="255" t="s">
        <v>178</v>
      </c>
    </row>
    <row r="167" s="14" customFormat="1">
      <c r="A167" s="14"/>
      <c r="B167" s="256"/>
      <c r="C167" s="257"/>
      <c r="D167" s="241" t="s">
        <v>189</v>
      </c>
      <c r="E167" s="258" t="s">
        <v>1</v>
      </c>
      <c r="F167" s="259" t="s">
        <v>1557</v>
      </c>
      <c r="G167" s="257"/>
      <c r="H167" s="260">
        <v>240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189</v>
      </c>
      <c r="AU167" s="266" t="s">
        <v>85</v>
      </c>
      <c r="AV167" s="14" t="s">
        <v>85</v>
      </c>
      <c r="AW167" s="14" t="s">
        <v>33</v>
      </c>
      <c r="AX167" s="14" t="s">
        <v>76</v>
      </c>
      <c r="AY167" s="266" t="s">
        <v>178</v>
      </c>
    </row>
    <row r="168" s="15" customFormat="1">
      <c r="A168" s="15"/>
      <c r="B168" s="267"/>
      <c r="C168" s="268"/>
      <c r="D168" s="241" t="s">
        <v>189</v>
      </c>
      <c r="E168" s="269" t="s">
        <v>1</v>
      </c>
      <c r="F168" s="270" t="s">
        <v>193</v>
      </c>
      <c r="G168" s="268"/>
      <c r="H168" s="271">
        <v>240</v>
      </c>
      <c r="I168" s="272"/>
      <c r="J168" s="268"/>
      <c r="K168" s="268"/>
      <c r="L168" s="273"/>
      <c r="M168" s="274"/>
      <c r="N168" s="275"/>
      <c r="O168" s="275"/>
      <c r="P168" s="275"/>
      <c r="Q168" s="275"/>
      <c r="R168" s="275"/>
      <c r="S168" s="275"/>
      <c r="T168" s="27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7" t="s">
        <v>189</v>
      </c>
      <c r="AU168" s="277" t="s">
        <v>85</v>
      </c>
      <c r="AV168" s="15" t="s">
        <v>185</v>
      </c>
      <c r="AW168" s="15" t="s">
        <v>33</v>
      </c>
      <c r="AX168" s="15" t="s">
        <v>83</v>
      </c>
      <c r="AY168" s="277" t="s">
        <v>178</v>
      </c>
    </row>
    <row r="169" s="2" customFormat="1">
      <c r="A169" s="39"/>
      <c r="B169" s="40"/>
      <c r="C169" s="228" t="s">
        <v>244</v>
      </c>
      <c r="D169" s="228" t="s">
        <v>180</v>
      </c>
      <c r="E169" s="229" t="s">
        <v>1558</v>
      </c>
      <c r="F169" s="230" t="s">
        <v>1559</v>
      </c>
      <c r="G169" s="231" t="s">
        <v>438</v>
      </c>
      <c r="H169" s="232">
        <v>1</v>
      </c>
      <c r="I169" s="233"/>
      <c r="J169" s="234">
        <f>ROUND(I169*H169,2)</f>
        <v>0</v>
      </c>
      <c r="K169" s="230" t="s">
        <v>184</v>
      </c>
      <c r="L169" s="45"/>
      <c r="M169" s="235" t="s">
        <v>1</v>
      </c>
      <c r="N169" s="236" t="s">
        <v>41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185</v>
      </c>
      <c r="AT169" s="239" t="s">
        <v>180</v>
      </c>
      <c r="AU169" s="239" t="s">
        <v>85</v>
      </c>
      <c r="AY169" s="18" t="s">
        <v>178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83</v>
      </c>
      <c r="BK169" s="240">
        <f>ROUND(I169*H169,2)</f>
        <v>0</v>
      </c>
      <c r="BL169" s="18" t="s">
        <v>185</v>
      </c>
      <c r="BM169" s="239" t="s">
        <v>1560</v>
      </c>
    </row>
    <row r="170" s="2" customFormat="1">
      <c r="A170" s="39"/>
      <c r="B170" s="40"/>
      <c r="C170" s="41"/>
      <c r="D170" s="241" t="s">
        <v>187</v>
      </c>
      <c r="E170" s="41"/>
      <c r="F170" s="242" t="s">
        <v>1561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187</v>
      </c>
      <c r="AU170" s="18" t="s">
        <v>85</v>
      </c>
    </row>
    <row r="171" s="13" customFormat="1">
      <c r="A171" s="13"/>
      <c r="B171" s="246"/>
      <c r="C171" s="247"/>
      <c r="D171" s="241" t="s">
        <v>189</v>
      </c>
      <c r="E171" s="248" t="s">
        <v>1</v>
      </c>
      <c r="F171" s="249" t="s">
        <v>1525</v>
      </c>
      <c r="G171" s="247"/>
      <c r="H171" s="248" t="s">
        <v>1</v>
      </c>
      <c r="I171" s="250"/>
      <c r="J171" s="247"/>
      <c r="K171" s="247"/>
      <c r="L171" s="251"/>
      <c r="M171" s="252"/>
      <c r="N171" s="253"/>
      <c r="O171" s="253"/>
      <c r="P171" s="253"/>
      <c r="Q171" s="253"/>
      <c r="R171" s="253"/>
      <c r="S171" s="253"/>
      <c r="T171" s="25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5" t="s">
        <v>189</v>
      </c>
      <c r="AU171" s="255" t="s">
        <v>85</v>
      </c>
      <c r="AV171" s="13" t="s">
        <v>83</v>
      </c>
      <c r="AW171" s="13" t="s">
        <v>33</v>
      </c>
      <c r="AX171" s="13" t="s">
        <v>76</v>
      </c>
      <c r="AY171" s="255" t="s">
        <v>178</v>
      </c>
    </row>
    <row r="172" s="13" customFormat="1">
      <c r="A172" s="13"/>
      <c r="B172" s="246"/>
      <c r="C172" s="247"/>
      <c r="D172" s="241" t="s">
        <v>189</v>
      </c>
      <c r="E172" s="248" t="s">
        <v>1</v>
      </c>
      <c r="F172" s="249" t="s">
        <v>485</v>
      </c>
      <c r="G172" s="247"/>
      <c r="H172" s="248" t="s">
        <v>1</v>
      </c>
      <c r="I172" s="250"/>
      <c r="J172" s="247"/>
      <c r="K172" s="247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189</v>
      </c>
      <c r="AU172" s="255" t="s">
        <v>85</v>
      </c>
      <c r="AV172" s="13" t="s">
        <v>83</v>
      </c>
      <c r="AW172" s="13" t="s">
        <v>33</v>
      </c>
      <c r="AX172" s="13" t="s">
        <v>76</v>
      </c>
      <c r="AY172" s="255" t="s">
        <v>178</v>
      </c>
    </row>
    <row r="173" s="14" customFormat="1">
      <c r="A173" s="14"/>
      <c r="B173" s="256"/>
      <c r="C173" s="257"/>
      <c r="D173" s="241" t="s">
        <v>189</v>
      </c>
      <c r="E173" s="258" t="s">
        <v>1</v>
      </c>
      <c r="F173" s="259" t="s">
        <v>83</v>
      </c>
      <c r="G173" s="257"/>
      <c r="H173" s="260">
        <v>1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6" t="s">
        <v>189</v>
      </c>
      <c r="AU173" s="266" t="s">
        <v>85</v>
      </c>
      <c r="AV173" s="14" t="s">
        <v>85</v>
      </c>
      <c r="AW173" s="14" t="s">
        <v>33</v>
      </c>
      <c r="AX173" s="14" t="s">
        <v>76</v>
      </c>
      <c r="AY173" s="266" t="s">
        <v>178</v>
      </c>
    </row>
    <row r="174" s="15" customFormat="1">
      <c r="A174" s="15"/>
      <c r="B174" s="267"/>
      <c r="C174" s="268"/>
      <c r="D174" s="241" t="s">
        <v>189</v>
      </c>
      <c r="E174" s="269" t="s">
        <v>1</v>
      </c>
      <c r="F174" s="270" t="s">
        <v>193</v>
      </c>
      <c r="G174" s="268"/>
      <c r="H174" s="271">
        <v>1</v>
      </c>
      <c r="I174" s="272"/>
      <c r="J174" s="268"/>
      <c r="K174" s="268"/>
      <c r="L174" s="273"/>
      <c r="M174" s="274"/>
      <c r="N174" s="275"/>
      <c r="O174" s="275"/>
      <c r="P174" s="275"/>
      <c r="Q174" s="275"/>
      <c r="R174" s="275"/>
      <c r="S174" s="275"/>
      <c r="T174" s="27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7" t="s">
        <v>189</v>
      </c>
      <c r="AU174" s="277" t="s">
        <v>85</v>
      </c>
      <c r="AV174" s="15" t="s">
        <v>185</v>
      </c>
      <c r="AW174" s="15" t="s">
        <v>33</v>
      </c>
      <c r="AX174" s="15" t="s">
        <v>83</v>
      </c>
      <c r="AY174" s="277" t="s">
        <v>178</v>
      </c>
    </row>
    <row r="175" s="2" customFormat="1">
      <c r="A175" s="39"/>
      <c r="B175" s="40"/>
      <c r="C175" s="228" t="s">
        <v>250</v>
      </c>
      <c r="D175" s="228" t="s">
        <v>180</v>
      </c>
      <c r="E175" s="229" t="s">
        <v>1562</v>
      </c>
      <c r="F175" s="230" t="s">
        <v>1563</v>
      </c>
      <c r="G175" s="231" t="s">
        <v>438</v>
      </c>
      <c r="H175" s="232">
        <v>1</v>
      </c>
      <c r="I175" s="233"/>
      <c r="J175" s="234">
        <f>ROUND(I175*H175,2)</f>
        <v>0</v>
      </c>
      <c r="K175" s="230" t="s">
        <v>184</v>
      </c>
      <c r="L175" s="45"/>
      <c r="M175" s="235" t="s">
        <v>1</v>
      </c>
      <c r="N175" s="236" t="s">
        <v>41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185</v>
      </c>
      <c r="AT175" s="239" t="s">
        <v>180</v>
      </c>
      <c r="AU175" s="239" t="s">
        <v>85</v>
      </c>
      <c r="AY175" s="18" t="s">
        <v>178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83</v>
      </c>
      <c r="BK175" s="240">
        <f>ROUND(I175*H175,2)</f>
        <v>0</v>
      </c>
      <c r="BL175" s="18" t="s">
        <v>185</v>
      </c>
      <c r="BM175" s="239" t="s">
        <v>1564</v>
      </c>
    </row>
    <row r="176" s="2" customFormat="1">
      <c r="A176" s="39"/>
      <c r="B176" s="40"/>
      <c r="C176" s="41"/>
      <c r="D176" s="241" t="s">
        <v>187</v>
      </c>
      <c r="E176" s="41"/>
      <c r="F176" s="242" t="s">
        <v>1565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187</v>
      </c>
      <c r="AU176" s="18" t="s">
        <v>85</v>
      </c>
    </row>
    <row r="177" s="13" customFormat="1">
      <c r="A177" s="13"/>
      <c r="B177" s="246"/>
      <c r="C177" s="247"/>
      <c r="D177" s="241" t="s">
        <v>189</v>
      </c>
      <c r="E177" s="248" t="s">
        <v>1</v>
      </c>
      <c r="F177" s="249" t="s">
        <v>1525</v>
      </c>
      <c r="G177" s="247"/>
      <c r="H177" s="248" t="s">
        <v>1</v>
      </c>
      <c r="I177" s="250"/>
      <c r="J177" s="247"/>
      <c r="K177" s="247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189</v>
      </c>
      <c r="AU177" s="255" t="s">
        <v>85</v>
      </c>
      <c r="AV177" s="13" t="s">
        <v>83</v>
      </c>
      <c r="AW177" s="13" t="s">
        <v>33</v>
      </c>
      <c r="AX177" s="13" t="s">
        <v>76</v>
      </c>
      <c r="AY177" s="255" t="s">
        <v>178</v>
      </c>
    </row>
    <row r="178" s="13" customFormat="1">
      <c r="A178" s="13"/>
      <c r="B178" s="246"/>
      <c r="C178" s="247"/>
      <c r="D178" s="241" t="s">
        <v>189</v>
      </c>
      <c r="E178" s="248" t="s">
        <v>1</v>
      </c>
      <c r="F178" s="249" t="s">
        <v>1566</v>
      </c>
      <c r="G178" s="247"/>
      <c r="H178" s="248" t="s">
        <v>1</v>
      </c>
      <c r="I178" s="250"/>
      <c r="J178" s="247"/>
      <c r="K178" s="247"/>
      <c r="L178" s="251"/>
      <c r="M178" s="252"/>
      <c r="N178" s="253"/>
      <c r="O178" s="253"/>
      <c r="P178" s="253"/>
      <c r="Q178" s="253"/>
      <c r="R178" s="253"/>
      <c r="S178" s="253"/>
      <c r="T178" s="25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5" t="s">
        <v>189</v>
      </c>
      <c r="AU178" s="255" t="s">
        <v>85</v>
      </c>
      <c r="AV178" s="13" t="s">
        <v>83</v>
      </c>
      <c r="AW178" s="13" t="s">
        <v>33</v>
      </c>
      <c r="AX178" s="13" t="s">
        <v>76</v>
      </c>
      <c r="AY178" s="255" t="s">
        <v>178</v>
      </c>
    </row>
    <row r="179" s="14" customFormat="1">
      <c r="A179" s="14"/>
      <c r="B179" s="256"/>
      <c r="C179" s="257"/>
      <c r="D179" s="241" t="s">
        <v>189</v>
      </c>
      <c r="E179" s="258" t="s">
        <v>1</v>
      </c>
      <c r="F179" s="259" t="s">
        <v>83</v>
      </c>
      <c r="G179" s="257"/>
      <c r="H179" s="260">
        <v>1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6" t="s">
        <v>189</v>
      </c>
      <c r="AU179" s="266" t="s">
        <v>85</v>
      </c>
      <c r="AV179" s="14" t="s">
        <v>85</v>
      </c>
      <c r="AW179" s="14" t="s">
        <v>33</v>
      </c>
      <c r="AX179" s="14" t="s">
        <v>76</v>
      </c>
      <c r="AY179" s="266" t="s">
        <v>178</v>
      </c>
    </row>
    <row r="180" s="15" customFormat="1">
      <c r="A180" s="15"/>
      <c r="B180" s="267"/>
      <c r="C180" s="268"/>
      <c r="D180" s="241" t="s">
        <v>189</v>
      </c>
      <c r="E180" s="269" t="s">
        <v>1</v>
      </c>
      <c r="F180" s="270" t="s">
        <v>193</v>
      </c>
      <c r="G180" s="268"/>
      <c r="H180" s="271">
        <v>1</v>
      </c>
      <c r="I180" s="272"/>
      <c r="J180" s="268"/>
      <c r="K180" s="268"/>
      <c r="L180" s="273"/>
      <c r="M180" s="274"/>
      <c r="N180" s="275"/>
      <c r="O180" s="275"/>
      <c r="P180" s="275"/>
      <c r="Q180" s="275"/>
      <c r="R180" s="275"/>
      <c r="S180" s="275"/>
      <c r="T180" s="27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7" t="s">
        <v>189</v>
      </c>
      <c r="AU180" s="277" t="s">
        <v>85</v>
      </c>
      <c r="AV180" s="15" t="s">
        <v>185</v>
      </c>
      <c r="AW180" s="15" t="s">
        <v>33</v>
      </c>
      <c r="AX180" s="15" t="s">
        <v>83</v>
      </c>
      <c r="AY180" s="277" t="s">
        <v>178</v>
      </c>
    </row>
    <row r="181" s="2" customFormat="1" ht="19.8" customHeight="1">
      <c r="A181" s="39"/>
      <c r="B181" s="40"/>
      <c r="C181" s="228" t="s">
        <v>258</v>
      </c>
      <c r="D181" s="228" t="s">
        <v>180</v>
      </c>
      <c r="E181" s="229" t="s">
        <v>1567</v>
      </c>
      <c r="F181" s="230" t="s">
        <v>1568</v>
      </c>
      <c r="G181" s="231" t="s">
        <v>438</v>
      </c>
      <c r="H181" s="232">
        <v>1</v>
      </c>
      <c r="I181" s="233"/>
      <c r="J181" s="234">
        <f>ROUND(I181*H181,2)</f>
        <v>0</v>
      </c>
      <c r="K181" s="230" t="s">
        <v>184</v>
      </c>
      <c r="L181" s="45"/>
      <c r="M181" s="235" t="s">
        <v>1</v>
      </c>
      <c r="N181" s="236" t="s">
        <v>41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185</v>
      </c>
      <c r="AT181" s="239" t="s">
        <v>180</v>
      </c>
      <c r="AU181" s="239" t="s">
        <v>85</v>
      </c>
      <c r="AY181" s="18" t="s">
        <v>178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83</v>
      </c>
      <c r="BK181" s="240">
        <f>ROUND(I181*H181,2)</f>
        <v>0</v>
      </c>
      <c r="BL181" s="18" t="s">
        <v>185</v>
      </c>
      <c r="BM181" s="239" t="s">
        <v>1569</v>
      </c>
    </row>
    <row r="182" s="2" customFormat="1">
      <c r="A182" s="39"/>
      <c r="B182" s="40"/>
      <c r="C182" s="41"/>
      <c r="D182" s="241" t="s">
        <v>187</v>
      </c>
      <c r="E182" s="41"/>
      <c r="F182" s="242" t="s">
        <v>1570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187</v>
      </c>
      <c r="AU182" s="18" t="s">
        <v>85</v>
      </c>
    </row>
    <row r="183" s="13" customFormat="1">
      <c r="A183" s="13"/>
      <c r="B183" s="246"/>
      <c r="C183" s="247"/>
      <c r="D183" s="241" t="s">
        <v>189</v>
      </c>
      <c r="E183" s="248" t="s">
        <v>1</v>
      </c>
      <c r="F183" s="249" t="s">
        <v>1525</v>
      </c>
      <c r="G183" s="247"/>
      <c r="H183" s="248" t="s">
        <v>1</v>
      </c>
      <c r="I183" s="250"/>
      <c r="J183" s="247"/>
      <c r="K183" s="247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189</v>
      </c>
      <c r="AU183" s="255" t="s">
        <v>85</v>
      </c>
      <c r="AV183" s="13" t="s">
        <v>83</v>
      </c>
      <c r="AW183" s="13" t="s">
        <v>33</v>
      </c>
      <c r="AX183" s="13" t="s">
        <v>76</v>
      </c>
      <c r="AY183" s="255" t="s">
        <v>178</v>
      </c>
    </row>
    <row r="184" s="13" customFormat="1">
      <c r="A184" s="13"/>
      <c r="B184" s="246"/>
      <c r="C184" s="247"/>
      <c r="D184" s="241" t="s">
        <v>189</v>
      </c>
      <c r="E184" s="248" t="s">
        <v>1</v>
      </c>
      <c r="F184" s="249" t="s">
        <v>485</v>
      </c>
      <c r="G184" s="247"/>
      <c r="H184" s="248" t="s">
        <v>1</v>
      </c>
      <c r="I184" s="250"/>
      <c r="J184" s="247"/>
      <c r="K184" s="247"/>
      <c r="L184" s="251"/>
      <c r="M184" s="252"/>
      <c r="N184" s="253"/>
      <c r="O184" s="253"/>
      <c r="P184" s="253"/>
      <c r="Q184" s="253"/>
      <c r="R184" s="253"/>
      <c r="S184" s="253"/>
      <c r="T184" s="25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5" t="s">
        <v>189</v>
      </c>
      <c r="AU184" s="255" t="s">
        <v>85</v>
      </c>
      <c r="AV184" s="13" t="s">
        <v>83</v>
      </c>
      <c r="AW184" s="13" t="s">
        <v>33</v>
      </c>
      <c r="AX184" s="13" t="s">
        <v>76</v>
      </c>
      <c r="AY184" s="255" t="s">
        <v>178</v>
      </c>
    </row>
    <row r="185" s="14" customFormat="1">
      <c r="A185" s="14"/>
      <c r="B185" s="256"/>
      <c r="C185" s="257"/>
      <c r="D185" s="241" t="s">
        <v>189</v>
      </c>
      <c r="E185" s="258" t="s">
        <v>1</v>
      </c>
      <c r="F185" s="259" t="s">
        <v>83</v>
      </c>
      <c r="G185" s="257"/>
      <c r="H185" s="260">
        <v>1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6" t="s">
        <v>189</v>
      </c>
      <c r="AU185" s="266" t="s">
        <v>85</v>
      </c>
      <c r="AV185" s="14" t="s">
        <v>85</v>
      </c>
      <c r="AW185" s="14" t="s">
        <v>33</v>
      </c>
      <c r="AX185" s="14" t="s">
        <v>76</v>
      </c>
      <c r="AY185" s="266" t="s">
        <v>178</v>
      </c>
    </row>
    <row r="186" s="15" customFormat="1">
      <c r="A186" s="15"/>
      <c r="B186" s="267"/>
      <c r="C186" s="268"/>
      <c r="D186" s="241" t="s">
        <v>189</v>
      </c>
      <c r="E186" s="269" t="s">
        <v>1</v>
      </c>
      <c r="F186" s="270" t="s">
        <v>193</v>
      </c>
      <c r="G186" s="268"/>
      <c r="H186" s="271">
        <v>1</v>
      </c>
      <c r="I186" s="272"/>
      <c r="J186" s="268"/>
      <c r="K186" s="268"/>
      <c r="L186" s="273"/>
      <c r="M186" s="274"/>
      <c r="N186" s="275"/>
      <c r="O186" s="275"/>
      <c r="P186" s="275"/>
      <c r="Q186" s="275"/>
      <c r="R186" s="275"/>
      <c r="S186" s="275"/>
      <c r="T186" s="27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7" t="s">
        <v>189</v>
      </c>
      <c r="AU186" s="277" t="s">
        <v>85</v>
      </c>
      <c r="AV186" s="15" t="s">
        <v>185</v>
      </c>
      <c r="AW186" s="15" t="s">
        <v>33</v>
      </c>
      <c r="AX186" s="15" t="s">
        <v>83</v>
      </c>
      <c r="AY186" s="277" t="s">
        <v>178</v>
      </c>
    </row>
    <row r="187" s="2" customFormat="1">
      <c r="A187" s="39"/>
      <c r="B187" s="40"/>
      <c r="C187" s="228" t="s">
        <v>265</v>
      </c>
      <c r="D187" s="228" t="s">
        <v>180</v>
      </c>
      <c r="E187" s="229" t="s">
        <v>1571</v>
      </c>
      <c r="F187" s="230" t="s">
        <v>1572</v>
      </c>
      <c r="G187" s="231" t="s">
        <v>438</v>
      </c>
      <c r="H187" s="232">
        <v>14</v>
      </c>
      <c r="I187" s="233"/>
      <c r="J187" s="234">
        <f>ROUND(I187*H187,2)</f>
        <v>0</v>
      </c>
      <c r="K187" s="230" t="s">
        <v>184</v>
      </c>
      <c r="L187" s="45"/>
      <c r="M187" s="235" t="s">
        <v>1</v>
      </c>
      <c r="N187" s="236" t="s">
        <v>41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185</v>
      </c>
      <c r="AT187" s="239" t="s">
        <v>180</v>
      </c>
      <c r="AU187" s="239" t="s">
        <v>85</v>
      </c>
      <c r="AY187" s="18" t="s">
        <v>178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83</v>
      </c>
      <c r="BK187" s="240">
        <f>ROUND(I187*H187,2)</f>
        <v>0</v>
      </c>
      <c r="BL187" s="18" t="s">
        <v>185</v>
      </c>
      <c r="BM187" s="239" t="s">
        <v>1573</v>
      </c>
    </row>
    <row r="188" s="2" customFormat="1">
      <c r="A188" s="39"/>
      <c r="B188" s="40"/>
      <c r="C188" s="41"/>
      <c r="D188" s="241" t="s">
        <v>187</v>
      </c>
      <c r="E188" s="41"/>
      <c r="F188" s="242" t="s">
        <v>1574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187</v>
      </c>
      <c r="AU188" s="18" t="s">
        <v>85</v>
      </c>
    </row>
    <row r="189" s="13" customFormat="1">
      <c r="A189" s="13"/>
      <c r="B189" s="246"/>
      <c r="C189" s="247"/>
      <c r="D189" s="241" t="s">
        <v>189</v>
      </c>
      <c r="E189" s="248" t="s">
        <v>1</v>
      </c>
      <c r="F189" s="249" t="s">
        <v>1525</v>
      </c>
      <c r="G189" s="247"/>
      <c r="H189" s="248" t="s">
        <v>1</v>
      </c>
      <c r="I189" s="250"/>
      <c r="J189" s="247"/>
      <c r="K189" s="247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189</v>
      </c>
      <c r="AU189" s="255" t="s">
        <v>85</v>
      </c>
      <c r="AV189" s="13" t="s">
        <v>83</v>
      </c>
      <c r="AW189" s="13" t="s">
        <v>33</v>
      </c>
      <c r="AX189" s="13" t="s">
        <v>76</v>
      </c>
      <c r="AY189" s="255" t="s">
        <v>178</v>
      </c>
    </row>
    <row r="190" s="13" customFormat="1">
      <c r="A190" s="13"/>
      <c r="B190" s="246"/>
      <c r="C190" s="247"/>
      <c r="D190" s="241" t="s">
        <v>189</v>
      </c>
      <c r="E190" s="248" t="s">
        <v>1</v>
      </c>
      <c r="F190" s="249" t="s">
        <v>485</v>
      </c>
      <c r="G190" s="247"/>
      <c r="H190" s="248" t="s">
        <v>1</v>
      </c>
      <c r="I190" s="250"/>
      <c r="J190" s="247"/>
      <c r="K190" s="247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189</v>
      </c>
      <c r="AU190" s="255" t="s">
        <v>85</v>
      </c>
      <c r="AV190" s="13" t="s">
        <v>83</v>
      </c>
      <c r="AW190" s="13" t="s">
        <v>33</v>
      </c>
      <c r="AX190" s="13" t="s">
        <v>76</v>
      </c>
      <c r="AY190" s="255" t="s">
        <v>178</v>
      </c>
    </row>
    <row r="191" s="14" customFormat="1">
      <c r="A191" s="14"/>
      <c r="B191" s="256"/>
      <c r="C191" s="257"/>
      <c r="D191" s="241" t="s">
        <v>189</v>
      </c>
      <c r="E191" s="258" t="s">
        <v>1</v>
      </c>
      <c r="F191" s="259" t="s">
        <v>1575</v>
      </c>
      <c r="G191" s="257"/>
      <c r="H191" s="260">
        <v>14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6" t="s">
        <v>189</v>
      </c>
      <c r="AU191" s="266" t="s">
        <v>85</v>
      </c>
      <c r="AV191" s="14" t="s">
        <v>85</v>
      </c>
      <c r="AW191" s="14" t="s">
        <v>33</v>
      </c>
      <c r="AX191" s="14" t="s">
        <v>76</v>
      </c>
      <c r="AY191" s="266" t="s">
        <v>178</v>
      </c>
    </row>
    <row r="192" s="15" customFormat="1">
      <c r="A192" s="15"/>
      <c r="B192" s="267"/>
      <c r="C192" s="268"/>
      <c r="D192" s="241" t="s">
        <v>189</v>
      </c>
      <c r="E192" s="269" t="s">
        <v>1</v>
      </c>
      <c r="F192" s="270" t="s">
        <v>193</v>
      </c>
      <c r="G192" s="268"/>
      <c r="H192" s="271">
        <v>14</v>
      </c>
      <c r="I192" s="272"/>
      <c r="J192" s="268"/>
      <c r="K192" s="268"/>
      <c r="L192" s="273"/>
      <c r="M192" s="274"/>
      <c r="N192" s="275"/>
      <c r="O192" s="275"/>
      <c r="P192" s="275"/>
      <c r="Q192" s="275"/>
      <c r="R192" s="275"/>
      <c r="S192" s="275"/>
      <c r="T192" s="27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7" t="s">
        <v>189</v>
      </c>
      <c r="AU192" s="277" t="s">
        <v>85</v>
      </c>
      <c r="AV192" s="15" t="s">
        <v>185</v>
      </c>
      <c r="AW192" s="15" t="s">
        <v>33</v>
      </c>
      <c r="AX192" s="15" t="s">
        <v>83</v>
      </c>
      <c r="AY192" s="277" t="s">
        <v>178</v>
      </c>
    </row>
    <row r="193" s="2" customFormat="1">
      <c r="A193" s="39"/>
      <c r="B193" s="40"/>
      <c r="C193" s="228" t="s">
        <v>275</v>
      </c>
      <c r="D193" s="228" t="s">
        <v>180</v>
      </c>
      <c r="E193" s="229" t="s">
        <v>1576</v>
      </c>
      <c r="F193" s="230" t="s">
        <v>1577</v>
      </c>
      <c r="G193" s="231" t="s">
        <v>438</v>
      </c>
      <c r="H193" s="232">
        <v>14</v>
      </c>
      <c r="I193" s="233"/>
      <c r="J193" s="234">
        <f>ROUND(I193*H193,2)</f>
        <v>0</v>
      </c>
      <c r="K193" s="230" t="s">
        <v>184</v>
      </c>
      <c r="L193" s="45"/>
      <c r="M193" s="235" t="s">
        <v>1</v>
      </c>
      <c r="N193" s="236" t="s">
        <v>41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185</v>
      </c>
      <c r="AT193" s="239" t="s">
        <v>180</v>
      </c>
      <c r="AU193" s="239" t="s">
        <v>85</v>
      </c>
      <c r="AY193" s="18" t="s">
        <v>178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83</v>
      </c>
      <c r="BK193" s="240">
        <f>ROUND(I193*H193,2)</f>
        <v>0</v>
      </c>
      <c r="BL193" s="18" t="s">
        <v>185</v>
      </c>
      <c r="BM193" s="239" t="s">
        <v>1578</v>
      </c>
    </row>
    <row r="194" s="2" customFormat="1">
      <c r="A194" s="39"/>
      <c r="B194" s="40"/>
      <c r="C194" s="41"/>
      <c r="D194" s="241" t="s">
        <v>187</v>
      </c>
      <c r="E194" s="41"/>
      <c r="F194" s="242" t="s">
        <v>1579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187</v>
      </c>
      <c r="AU194" s="18" t="s">
        <v>85</v>
      </c>
    </row>
    <row r="195" s="13" customFormat="1">
      <c r="A195" s="13"/>
      <c r="B195" s="246"/>
      <c r="C195" s="247"/>
      <c r="D195" s="241" t="s">
        <v>189</v>
      </c>
      <c r="E195" s="248" t="s">
        <v>1</v>
      </c>
      <c r="F195" s="249" t="s">
        <v>1525</v>
      </c>
      <c r="G195" s="247"/>
      <c r="H195" s="248" t="s">
        <v>1</v>
      </c>
      <c r="I195" s="250"/>
      <c r="J195" s="247"/>
      <c r="K195" s="247"/>
      <c r="L195" s="251"/>
      <c r="M195" s="252"/>
      <c r="N195" s="253"/>
      <c r="O195" s="253"/>
      <c r="P195" s="253"/>
      <c r="Q195" s="253"/>
      <c r="R195" s="253"/>
      <c r="S195" s="253"/>
      <c r="T195" s="25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5" t="s">
        <v>189</v>
      </c>
      <c r="AU195" s="255" t="s">
        <v>85</v>
      </c>
      <c r="AV195" s="13" t="s">
        <v>83</v>
      </c>
      <c r="AW195" s="13" t="s">
        <v>33</v>
      </c>
      <c r="AX195" s="13" t="s">
        <v>76</v>
      </c>
      <c r="AY195" s="255" t="s">
        <v>178</v>
      </c>
    </row>
    <row r="196" s="13" customFormat="1">
      <c r="A196" s="13"/>
      <c r="B196" s="246"/>
      <c r="C196" s="247"/>
      <c r="D196" s="241" t="s">
        <v>189</v>
      </c>
      <c r="E196" s="248" t="s">
        <v>1</v>
      </c>
      <c r="F196" s="249" t="s">
        <v>485</v>
      </c>
      <c r="G196" s="247"/>
      <c r="H196" s="248" t="s">
        <v>1</v>
      </c>
      <c r="I196" s="250"/>
      <c r="J196" s="247"/>
      <c r="K196" s="247"/>
      <c r="L196" s="251"/>
      <c r="M196" s="252"/>
      <c r="N196" s="253"/>
      <c r="O196" s="253"/>
      <c r="P196" s="253"/>
      <c r="Q196" s="253"/>
      <c r="R196" s="253"/>
      <c r="S196" s="253"/>
      <c r="T196" s="25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5" t="s">
        <v>189</v>
      </c>
      <c r="AU196" s="255" t="s">
        <v>85</v>
      </c>
      <c r="AV196" s="13" t="s">
        <v>83</v>
      </c>
      <c r="AW196" s="13" t="s">
        <v>33</v>
      </c>
      <c r="AX196" s="13" t="s">
        <v>76</v>
      </c>
      <c r="AY196" s="255" t="s">
        <v>178</v>
      </c>
    </row>
    <row r="197" s="14" customFormat="1">
      <c r="A197" s="14"/>
      <c r="B197" s="256"/>
      <c r="C197" s="257"/>
      <c r="D197" s="241" t="s">
        <v>189</v>
      </c>
      <c r="E197" s="258" t="s">
        <v>1</v>
      </c>
      <c r="F197" s="259" t="s">
        <v>1575</v>
      </c>
      <c r="G197" s="257"/>
      <c r="H197" s="260">
        <v>14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6" t="s">
        <v>189</v>
      </c>
      <c r="AU197" s="266" t="s">
        <v>85</v>
      </c>
      <c r="AV197" s="14" t="s">
        <v>85</v>
      </c>
      <c r="AW197" s="14" t="s">
        <v>33</v>
      </c>
      <c r="AX197" s="14" t="s">
        <v>76</v>
      </c>
      <c r="AY197" s="266" t="s">
        <v>178</v>
      </c>
    </row>
    <row r="198" s="15" customFormat="1">
      <c r="A198" s="15"/>
      <c r="B198" s="267"/>
      <c r="C198" s="268"/>
      <c r="D198" s="241" t="s">
        <v>189</v>
      </c>
      <c r="E198" s="269" t="s">
        <v>1</v>
      </c>
      <c r="F198" s="270" t="s">
        <v>193</v>
      </c>
      <c r="G198" s="268"/>
      <c r="H198" s="271">
        <v>14</v>
      </c>
      <c r="I198" s="272"/>
      <c r="J198" s="268"/>
      <c r="K198" s="268"/>
      <c r="L198" s="273"/>
      <c r="M198" s="274"/>
      <c r="N198" s="275"/>
      <c r="O198" s="275"/>
      <c r="P198" s="275"/>
      <c r="Q198" s="275"/>
      <c r="R198" s="275"/>
      <c r="S198" s="275"/>
      <c r="T198" s="27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7" t="s">
        <v>189</v>
      </c>
      <c r="AU198" s="277" t="s">
        <v>85</v>
      </c>
      <c r="AV198" s="15" t="s">
        <v>185</v>
      </c>
      <c r="AW198" s="15" t="s">
        <v>33</v>
      </c>
      <c r="AX198" s="15" t="s">
        <v>83</v>
      </c>
      <c r="AY198" s="277" t="s">
        <v>178</v>
      </c>
    </row>
    <row r="199" s="2" customFormat="1">
      <c r="A199" s="39"/>
      <c r="B199" s="40"/>
      <c r="C199" s="228" t="s">
        <v>286</v>
      </c>
      <c r="D199" s="228" t="s">
        <v>180</v>
      </c>
      <c r="E199" s="229" t="s">
        <v>582</v>
      </c>
      <c r="F199" s="230" t="s">
        <v>583</v>
      </c>
      <c r="G199" s="231" t="s">
        <v>183</v>
      </c>
      <c r="H199" s="232">
        <v>179.84</v>
      </c>
      <c r="I199" s="233"/>
      <c r="J199" s="234">
        <f>ROUND(I199*H199,2)</f>
        <v>0</v>
      </c>
      <c r="K199" s="230" t="s">
        <v>184</v>
      </c>
      <c r="L199" s="45"/>
      <c r="M199" s="235" t="s">
        <v>1</v>
      </c>
      <c r="N199" s="236" t="s">
        <v>41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185</v>
      </c>
      <c r="AT199" s="239" t="s">
        <v>180</v>
      </c>
      <c r="AU199" s="239" t="s">
        <v>85</v>
      </c>
      <c r="AY199" s="18" t="s">
        <v>178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83</v>
      </c>
      <c r="BK199" s="240">
        <f>ROUND(I199*H199,2)</f>
        <v>0</v>
      </c>
      <c r="BL199" s="18" t="s">
        <v>185</v>
      </c>
      <c r="BM199" s="239" t="s">
        <v>1580</v>
      </c>
    </row>
    <row r="200" s="2" customFormat="1">
      <c r="A200" s="39"/>
      <c r="B200" s="40"/>
      <c r="C200" s="41"/>
      <c r="D200" s="241" t="s">
        <v>187</v>
      </c>
      <c r="E200" s="41"/>
      <c r="F200" s="242" t="s">
        <v>585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187</v>
      </c>
      <c r="AU200" s="18" t="s">
        <v>85</v>
      </c>
    </row>
    <row r="201" s="13" customFormat="1">
      <c r="A201" s="13"/>
      <c r="B201" s="246"/>
      <c r="C201" s="247"/>
      <c r="D201" s="241" t="s">
        <v>189</v>
      </c>
      <c r="E201" s="248" t="s">
        <v>1</v>
      </c>
      <c r="F201" s="249" t="s">
        <v>1550</v>
      </c>
      <c r="G201" s="247"/>
      <c r="H201" s="248" t="s">
        <v>1</v>
      </c>
      <c r="I201" s="250"/>
      <c r="J201" s="247"/>
      <c r="K201" s="247"/>
      <c r="L201" s="251"/>
      <c r="M201" s="252"/>
      <c r="N201" s="253"/>
      <c r="O201" s="253"/>
      <c r="P201" s="253"/>
      <c r="Q201" s="253"/>
      <c r="R201" s="253"/>
      <c r="S201" s="253"/>
      <c r="T201" s="25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5" t="s">
        <v>189</v>
      </c>
      <c r="AU201" s="255" t="s">
        <v>85</v>
      </c>
      <c r="AV201" s="13" t="s">
        <v>83</v>
      </c>
      <c r="AW201" s="13" t="s">
        <v>33</v>
      </c>
      <c r="AX201" s="13" t="s">
        <v>76</v>
      </c>
      <c r="AY201" s="255" t="s">
        <v>178</v>
      </c>
    </row>
    <row r="202" s="13" customFormat="1">
      <c r="A202" s="13"/>
      <c r="B202" s="246"/>
      <c r="C202" s="247"/>
      <c r="D202" s="241" t="s">
        <v>189</v>
      </c>
      <c r="E202" s="248" t="s">
        <v>1</v>
      </c>
      <c r="F202" s="249" t="s">
        <v>586</v>
      </c>
      <c r="G202" s="247"/>
      <c r="H202" s="248" t="s">
        <v>1</v>
      </c>
      <c r="I202" s="250"/>
      <c r="J202" s="247"/>
      <c r="K202" s="247"/>
      <c r="L202" s="251"/>
      <c r="M202" s="252"/>
      <c r="N202" s="253"/>
      <c r="O202" s="253"/>
      <c r="P202" s="253"/>
      <c r="Q202" s="253"/>
      <c r="R202" s="253"/>
      <c r="S202" s="253"/>
      <c r="T202" s="25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5" t="s">
        <v>189</v>
      </c>
      <c r="AU202" s="255" t="s">
        <v>85</v>
      </c>
      <c r="AV202" s="13" t="s">
        <v>83</v>
      </c>
      <c r="AW202" s="13" t="s">
        <v>33</v>
      </c>
      <c r="AX202" s="13" t="s">
        <v>76</v>
      </c>
      <c r="AY202" s="255" t="s">
        <v>178</v>
      </c>
    </row>
    <row r="203" s="14" customFormat="1">
      <c r="A203" s="14"/>
      <c r="B203" s="256"/>
      <c r="C203" s="257"/>
      <c r="D203" s="241" t="s">
        <v>189</v>
      </c>
      <c r="E203" s="258" t="s">
        <v>1</v>
      </c>
      <c r="F203" s="259" t="s">
        <v>1581</v>
      </c>
      <c r="G203" s="257"/>
      <c r="H203" s="260">
        <v>111.66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6" t="s">
        <v>189</v>
      </c>
      <c r="AU203" s="266" t="s">
        <v>85</v>
      </c>
      <c r="AV203" s="14" t="s">
        <v>85</v>
      </c>
      <c r="AW203" s="14" t="s">
        <v>33</v>
      </c>
      <c r="AX203" s="14" t="s">
        <v>76</v>
      </c>
      <c r="AY203" s="266" t="s">
        <v>178</v>
      </c>
    </row>
    <row r="204" s="13" customFormat="1">
      <c r="A204" s="13"/>
      <c r="B204" s="246"/>
      <c r="C204" s="247"/>
      <c r="D204" s="241" t="s">
        <v>189</v>
      </c>
      <c r="E204" s="248" t="s">
        <v>1</v>
      </c>
      <c r="F204" s="249" t="s">
        <v>1582</v>
      </c>
      <c r="G204" s="247"/>
      <c r="H204" s="248" t="s">
        <v>1</v>
      </c>
      <c r="I204" s="250"/>
      <c r="J204" s="247"/>
      <c r="K204" s="247"/>
      <c r="L204" s="251"/>
      <c r="M204" s="252"/>
      <c r="N204" s="253"/>
      <c r="O204" s="253"/>
      <c r="P204" s="253"/>
      <c r="Q204" s="253"/>
      <c r="R204" s="253"/>
      <c r="S204" s="253"/>
      <c r="T204" s="25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5" t="s">
        <v>189</v>
      </c>
      <c r="AU204" s="255" t="s">
        <v>85</v>
      </c>
      <c r="AV204" s="13" t="s">
        <v>83</v>
      </c>
      <c r="AW204" s="13" t="s">
        <v>33</v>
      </c>
      <c r="AX204" s="13" t="s">
        <v>76</v>
      </c>
      <c r="AY204" s="255" t="s">
        <v>178</v>
      </c>
    </row>
    <row r="205" s="14" customFormat="1">
      <c r="A205" s="14"/>
      <c r="B205" s="256"/>
      <c r="C205" s="257"/>
      <c r="D205" s="241" t="s">
        <v>189</v>
      </c>
      <c r="E205" s="258" t="s">
        <v>1</v>
      </c>
      <c r="F205" s="259" t="s">
        <v>1583</v>
      </c>
      <c r="G205" s="257"/>
      <c r="H205" s="260">
        <v>59.340000000000003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6" t="s">
        <v>189</v>
      </c>
      <c r="AU205" s="266" t="s">
        <v>85</v>
      </c>
      <c r="AV205" s="14" t="s">
        <v>85</v>
      </c>
      <c r="AW205" s="14" t="s">
        <v>33</v>
      </c>
      <c r="AX205" s="14" t="s">
        <v>76</v>
      </c>
      <c r="AY205" s="266" t="s">
        <v>178</v>
      </c>
    </row>
    <row r="206" s="13" customFormat="1">
      <c r="A206" s="13"/>
      <c r="B206" s="246"/>
      <c r="C206" s="247"/>
      <c r="D206" s="241" t="s">
        <v>189</v>
      </c>
      <c r="E206" s="248" t="s">
        <v>1</v>
      </c>
      <c r="F206" s="249" t="s">
        <v>1584</v>
      </c>
      <c r="G206" s="247"/>
      <c r="H206" s="248" t="s">
        <v>1</v>
      </c>
      <c r="I206" s="250"/>
      <c r="J206" s="247"/>
      <c r="K206" s="247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189</v>
      </c>
      <c r="AU206" s="255" t="s">
        <v>85</v>
      </c>
      <c r="AV206" s="13" t="s">
        <v>83</v>
      </c>
      <c r="AW206" s="13" t="s">
        <v>33</v>
      </c>
      <c r="AX206" s="13" t="s">
        <v>76</v>
      </c>
      <c r="AY206" s="255" t="s">
        <v>178</v>
      </c>
    </row>
    <row r="207" s="14" customFormat="1">
      <c r="A207" s="14"/>
      <c r="B207" s="256"/>
      <c r="C207" s="257"/>
      <c r="D207" s="241" t="s">
        <v>189</v>
      </c>
      <c r="E207" s="258" t="s">
        <v>1</v>
      </c>
      <c r="F207" s="259" t="s">
        <v>1585</v>
      </c>
      <c r="G207" s="257"/>
      <c r="H207" s="260">
        <v>4.4199999999999999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6" t="s">
        <v>189</v>
      </c>
      <c r="AU207" s="266" t="s">
        <v>85</v>
      </c>
      <c r="AV207" s="14" t="s">
        <v>85</v>
      </c>
      <c r="AW207" s="14" t="s">
        <v>33</v>
      </c>
      <c r="AX207" s="14" t="s">
        <v>76</v>
      </c>
      <c r="AY207" s="266" t="s">
        <v>178</v>
      </c>
    </row>
    <row r="208" s="13" customFormat="1">
      <c r="A208" s="13"/>
      <c r="B208" s="246"/>
      <c r="C208" s="247"/>
      <c r="D208" s="241" t="s">
        <v>189</v>
      </c>
      <c r="E208" s="248" t="s">
        <v>1</v>
      </c>
      <c r="F208" s="249" t="s">
        <v>241</v>
      </c>
      <c r="G208" s="247"/>
      <c r="H208" s="248" t="s">
        <v>1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5" t="s">
        <v>189</v>
      </c>
      <c r="AU208" s="255" t="s">
        <v>85</v>
      </c>
      <c r="AV208" s="13" t="s">
        <v>83</v>
      </c>
      <c r="AW208" s="13" t="s">
        <v>33</v>
      </c>
      <c r="AX208" s="13" t="s">
        <v>76</v>
      </c>
      <c r="AY208" s="255" t="s">
        <v>178</v>
      </c>
    </row>
    <row r="209" s="14" customFormat="1">
      <c r="A209" s="14"/>
      <c r="B209" s="256"/>
      <c r="C209" s="257"/>
      <c r="D209" s="241" t="s">
        <v>189</v>
      </c>
      <c r="E209" s="258" t="s">
        <v>1</v>
      </c>
      <c r="F209" s="259" t="s">
        <v>1585</v>
      </c>
      <c r="G209" s="257"/>
      <c r="H209" s="260">
        <v>4.4199999999999999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6" t="s">
        <v>189</v>
      </c>
      <c r="AU209" s="266" t="s">
        <v>85</v>
      </c>
      <c r="AV209" s="14" t="s">
        <v>85</v>
      </c>
      <c r="AW209" s="14" t="s">
        <v>33</v>
      </c>
      <c r="AX209" s="14" t="s">
        <v>76</v>
      </c>
      <c r="AY209" s="266" t="s">
        <v>178</v>
      </c>
    </row>
    <row r="210" s="15" customFormat="1">
      <c r="A210" s="15"/>
      <c r="B210" s="267"/>
      <c r="C210" s="268"/>
      <c r="D210" s="241" t="s">
        <v>189</v>
      </c>
      <c r="E210" s="269" t="s">
        <v>1</v>
      </c>
      <c r="F210" s="270" t="s">
        <v>193</v>
      </c>
      <c r="G210" s="268"/>
      <c r="H210" s="271">
        <v>179.83999999999998</v>
      </c>
      <c r="I210" s="272"/>
      <c r="J210" s="268"/>
      <c r="K210" s="268"/>
      <c r="L210" s="273"/>
      <c r="M210" s="274"/>
      <c r="N210" s="275"/>
      <c r="O210" s="275"/>
      <c r="P210" s="275"/>
      <c r="Q210" s="275"/>
      <c r="R210" s="275"/>
      <c r="S210" s="275"/>
      <c r="T210" s="27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7" t="s">
        <v>189</v>
      </c>
      <c r="AU210" s="277" t="s">
        <v>85</v>
      </c>
      <c r="AV210" s="15" t="s">
        <v>185</v>
      </c>
      <c r="AW210" s="15" t="s">
        <v>33</v>
      </c>
      <c r="AX210" s="15" t="s">
        <v>83</v>
      </c>
      <c r="AY210" s="277" t="s">
        <v>178</v>
      </c>
    </row>
    <row r="211" s="2" customFormat="1">
      <c r="A211" s="39"/>
      <c r="B211" s="40"/>
      <c r="C211" s="228" t="s">
        <v>292</v>
      </c>
      <c r="D211" s="228" t="s">
        <v>180</v>
      </c>
      <c r="E211" s="229" t="s">
        <v>588</v>
      </c>
      <c r="F211" s="230" t="s">
        <v>589</v>
      </c>
      <c r="G211" s="231" t="s">
        <v>183</v>
      </c>
      <c r="H211" s="232">
        <v>52.32</v>
      </c>
      <c r="I211" s="233"/>
      <c r="J211" s="234">
        <f>ROUND(I211*H211,2)</f>
        <v>0</v>
      </c>
      <c r="K211" s="230" t="s">
        <v>184</v>
      </c>
      <c r="L211" s="45"/>
      <c r="M211" s="235" t="s">
        <v>1</v>
      </c>
      <c r="N211" s="236" t="s">
        <v>41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185</v>
      </c>
      <c r="AT211" s="239" t="s">
        <v>180</v>
      </c>
      <c r="AU211" s="239" t="s">
        <v>85</v>
      </c>
      <c r="AY211" s="18" t="s">
        <v>178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83</v>
      </c>
      <c r="BK211" s="240">
        <f>ROUND(I211*H211,2)</f>
        <v>0</v>
      </c>
      <c r="BL211" s="18" t="s">
        <v>185</v>
      </c>
      <c r="BM211" s="239" t="s">
        <v>1586</v>
      </c>
    </row>
    <row r="212" s="2" customFormat="1">
      <c r="A212" s="39"/>
      <c r="B212" s="40"/>
      <c r="C212" s="41"/>
      <c r="D212" s="241" t="s">
        <v>187</v>
      </c>
      <c r="E212" s="41"/>
      <c r="F212" s="242" t="s">
        <v>591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187</v>
      </c>
      <c r="AU212" s="18" t="s">
        <v>85</v>
      </c>
    </row>
    <row r="213" s="13" customFormat="1">
      <c r="A213" s="13"/>
      <c r="B213" s="246"/>
      <c r="C213" s="247"/>
      <c r="D213" s="241" t="s">
        <v>189</v>
      </c>
      <c r="E213" s="248" t="s">
        <v>1</v>
      </c>
      <c r="F213" s="249" t="s">
        <v>1550</v>
      </c>
      <c r="G213" s="247"/>
      <c r="H213" s="248" t="s">
        <v>1</v>
      </c>
      <c r="I213" s="250"/>
      <c r="J213" s="247"/>
      <c r="K213" s="247"/>
      <c r="L213" s="251"/>
      <c r="M213" s="252"/>
      <c r="N213" s="253"/>
      <c r="O213" s="253"/>
      <c r="P213" s="253"/>
      <c r="Q213" s="253"/>
      <c r="R213" s="253"/>
      <c r="S213" s="253"/>
      <c r="T213" s="25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189</v>
      </c>
      <c r="AU213" s="255" t="s">
        <v>85</v>
      </c>
      <c r="AV213" s="13" t="s">
        <v>83</v>
      </c>
      <c r="AW213" s="13" t="s">
        <v>33</v>
      </c>
      <c r="AX213" s="13" t="s">
        <v>76</v>
      </c>
      <c r="AY213" s="255" t="s">
        <v>178</v>
      </c>
    </row>
    <row r="214" s="13" customFormat="1">
      <c r="A214" s="13"/>
      <c r="B214" s="246"/>
      <c r="C214" s="247"/>
      <c r="D214" s="241" t="s">
        <v>189</v>
      </c>
      <c r="E214" s="248" t="s">
        <v>1</v>
      </c>
      <c r="F214" s="249" t="s">
        <v>1587</v>
      </c>
      <c r="G214" s="247"/>
      <c r="H214" s="248" t="s">
        <v>1</v>
      </c>
      <c r="I214" s="250"/>
      <c r="J214" s="247"/>
      <c r="K214" s="247"/>
      <c r="L214" s="251"/>
      <c r="M214" s="252"/>
      <c r="N214" s="253"/>
      <c r="O214" s="253"/>
      <c r="P214" s="253"/>
      <c r="Q214" s="253"/>
      <c r="R214" s="253"/>
      <c r="S214" s="253"/>
      <c r="T214" s="25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5" t="s">
        <v>189</v>
      </c>
      <c r="AU214" s="255" t="s">
        <v>85</v>
      </c>
      <c r="AV214" s="13" t="s">
        <v>83</v>
      </c>
      <c r="AW214" s="13" t="s">
        <v>33</v>
      </c>
      <c r="AX214" s="13" t="s">
        <v>76</v>
      </c>
      <c r="AY214" s="255" t="s">
        <v>178</v>
      </c>
    </row>
    <row r="215" s="14" customFormat="1">
      <c r="A215" s="14"/>
      <c r="B215" s="256"/>
      <c r="C215" s="257"/>
      <c r="D215" s="241" t="s">
        <v>189</v>
      </c>
      <c r="E215" s="258" t="s">
        <v>1</v>
      </c>
      <c r="F215" s="259" t="s">
        <v>1588</v>
      </c>
      <c r="G215" s="257"/>
      <c r="H215" s="260">
        <v>52.32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6" t="s">
        <v>189</v>
      </c>
      <c r="AU215" s="266" t="s">
        <v>85</v>
      </c>
      <c r="AV215" s="14" t="s">
        <v>85</v>
      </c>
      <c r="AW215" s="14" t="s">
        <v>33</v>
      </c>
      <c r="AX215" s="14" t="s">
        <v>76</v>
      </c>
      <c r="AY215" s="266" t="s">
        <v>178</v>
      </c>
    </row>
    <row r="216" s="15" customFormat="1">
      <c r="A216" s="15"/>
      <c r="B216" s="267"/>
      <c r="C216" s="268"/>
      <c r="D216" s="241" t="s">
        <v>189</v>
      </c>
      <c r="E216" s="269" t="s">
        <v>1</v>
      </c>
      <c r="F216" s="270" t="s">
        <v>193</v>
      </c>
      <c r="G216" s="268"/>
      <c r="H216" s="271">
        <v>52.32</v>
      </c>
      <c r="I216" s="272"/>
      <c r="J216" s="268"/>
      <c r="K216" s="268"/>
      <c r="L216" s="273"/>
      <c r="M216" s="274"/>
      <c r="N216" s="275"/>
      <c r="O216" s="275"/>
      <c r="P216" s="275"/>
      <c r="Q216" s="275"/>
      <c r="R216" s="275"/>
      <c r="S216" s="275"/>
      <c r="T216" s="276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7" t="s">
        <v>189</v>
      </c>
      <c r="AU216" s="277" t="s">
        <v>85</v>
      </c>
      <c r="AV216" s="15" t="s">
        <v>185</v>
      </c>
      <c r="AW216" s="15" t="s">
        <v>33</v>
      </c>
      <c r="AX216" s="15" t="s">
        <v>83</v>
      </c>
      <c r="AY216" s="277" t="s">
        <v>178</v>
      </c>
    </row>
    <row r="217" s="2" customFormat="1" ht="30" customHeight="1">
      <c r="A217" s="39"/>
      <c r="B217" s="40"/>
      <c r="C217" s="228" t="s">
        <v>8</v>
      </c>
      <c r="D217" s="228" t="s">
        <v>180</v>
      </c>
      <c r="E217" s="229" t="s">
        <v>221</v>
      </c>
      <c r="F217" s="230" t="s">
        <v>222</v>
      </c>
      <c r="G217" s="231" t="s">
        <v>183</v>
      </c>
      <c r="H217" s="232">
        <v>235.58000000000001</v>
      </c>
      <c r="I217" s="233"/>
      <c r="J217" s="234">
        <f>ROUND(I217*H217,2)</f>
        <v>0</v>
      </c>
      <c r="K217" s="230" t="s">
        <v>184</v>
      </c>
      <c r="L217" s="45"/>
      <c r="M217" s="235" t="s">
        <v>1</v>
      </c>
      <c r="N217" s="236" t="s">
        <v>41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185</v>
      </c>
      <c r="AT217" s="239" t="s">
        <v>180</v>
      </c>
      <c r="AU217" s="239" t="s">
        <v>85</v>
      </c>
      <c r="AY217" s="18" t="s">
        <v>178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83</v>
      </c>
      <c r="BK217" s="240">
        <f>ROUND(I217*H217,2)</f>
        <v>0</v>
      </c>
      <c r="BL217" s="18" t="s">
        <v>185</v>
      </c>
      <c r="BM217" s="239" t="s">
        <v>1589</v>
      </c>
    </row>
    <row r="218" s="2" customFormat="1">
      <c r="A218" s="39"/>
      <c r="B218" s="40"/>
      <c r="C218" s="41"/>
      <c r="D218" s="241" t="s">
        <v>187</v>
      </c>
      <c r="E218" s="41"/>
      <c r="F218" s="242" t="s">
        <v>224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187</v>
      </c>
      <c r="AU218" s="18" t="s">
        <v>85</v>
      </c>
    </row>
    <row r="219" s="13" customFormat="1">
      <c r="A219" s="13"/>
      <c r="B219" s="246"/>
      <c r="C219" s="247"/>
      <c r="D219" s="241" t="s">
        <v>189</v>
      </c>
      <c r="E219" s="248" t="s">
        <v>1</v>
      </c>
      <c r="F219" s="249" t="s">
        <v>1550</v>
      </c>
      <c r="G219" s="247"/>
      <c r="H219" s="248" t="s">
        <v>1</v>
      </c>
      <c r="I219" s="250"/>
      <c r="J219" s="247"/>
      <c r="K219" s="247"/>
      <c r="L219" s="251"/>
      <c r="M219" s="252"/>
      <c r="N219" s="253"/>
      <c r="O219" s="253"/>
      <c r="P219" s="253"/>
      <c r="Q219" s="253"/>
      <c r="R219" s="253"/>
      <c r="S219" s="253"/>
      <c r="T219" s="25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5" t="s">
        <v>189</v>
      </c>
      <c r="AU219" s="255" t="s">
        <v>85</v>
      </c>
      <c r="AV219" s="13" t="s">
        <v>83</v>
      </c>
      <c r="AW219" s="13" t="s">
        <v>33</v>
      </c>
      <c r="AX219" s="13" t="s">
        <v>76</v>
      </c>
      <c r="AY219" s="255" t="s">
        <v>178</v>
      </c>
    </row>
    <row r="220" s="13" customFormat="1">
      <c r="A220" s="13"/>
      <c r="B220" s="246"/>
      <c r="C220" s="247"/>
      <c r="D220" s="241" t="s">
        <v>189</v>
      </c>
      <c r="E220" s="248" t="s">
        <v>1</v>
      </c>
      <c r="F220" s="249" t="s">
        <v>1590</v>
      </c>
      <c r="G220" s="247"/>
      <c r="H220" s="248" t="s">
        <v>1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5" t="s">
        <v>189</v>
      </c>
      <c r="AU220" s="255" t="s">
        <v>85</v>
      </c>
      <c r="AV220" s="13" t="s">
        <v>83</v>
      </c>
      <c r="AW220" s="13" t="s">
        <v>33</v>
      </c>
      <c r="AX220" s="13" t="s">
        <v>76</v>
      </c>
      <c r="AY220" s="255" t="s">
        <v>178</v>
      </c>
    </row>
    <row r="221" s="13" customFormat="1">
      <c r="A221" s="13"/>
      <c r="B221" s="246"/>
      <c r="C221" s="247"/>
      <c r="D221" s="241" t="s">
        <v>189</v>
      </c>
      <c r="E221" s="248" t="s">
        <v>1</v>
      </c>
      <c r="F221" s="249" t="s">
        <v>1591</v>
      </c>
      <c r="G221" s="247"/>
      <c r="H221" s="248" t="s">
        <v>1</v>
      </c>
      <c r="I221" s="250"/>
      <c r="J221" s="247"/>
      <c r="K221" s="247"/>
      <c r="L221" s="251"/>
      <c r="M221" s="252"/>
      <c r="N221" s="253"/>
      <c r="O221" s="253"/>
      <c r="P221" s="253"/>
      <c r="Q221" s="253"/>
      <c r="R221" s="253"/>
      <c r="S221" s="253"/>
      <c r="T221" s="25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5" t="s">
        <v>189</v>
      </c>
      <c r="AU221" s="255" t="s">
        <v>85</v>
      </c>
      <c r="AV221" s="13" t="s">
        <v>83</v>
      </c>
      <c r="AW221" s="13" t="s">
        <v>33</v>
      </c>
      <c r="AX221" s="13" t="s">
        <v>76</v>
      </c>
      <c r="AY221" s="255" t="s">
        <v>178</v>
      </c>
    </row>
    <row r="222" s="14" customFormat="1">
      <c r="A222" s="14"/>
      <c r="B222" s="256"/>
      <c r="C222" s="257"/>
      <c r="D222" s="241" t="s">
        <v>189</v>
      </c>
      <c r="E222" s="258" t="s">
        <v>1</v>
      </c>
      <c r="F222" s="259" t="s">
        <v>1592</v>
      </c>
      <c r="G222" s="257"/>
      <c r="H222" s="260">
        <v>235.58000000000001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189</v>
      </c>
      <c r="AU222" s="266" t="s">
        <v>85</v>
      </c>
      <c r="AV222" s="14" t="s">
        <v>85</v>
      </c>
      <c r="AW222" s="14" t="s">
        <v>33</v>
      </c>
      <c r="AX222" s="14" t="s">
        <v>76</v>
      </c>
      <c r="AY222" s="266" t="s">
        <v>178</v>
      </c>
    </row>
    <row r="223" s="15" customFormat="1">
      <c r="A223" s="15"/>
      <c r="B223" s="267"/>
      <c r="C223" s="268"/>
      <c r="D223" s="241" t="s">
        <v>189</v>
      </c>
      <c r="E223" s="269" t="s">
        <v>1</v>
      </c>
      <c r="F223" s="270" t="s">
        <v>193</v>
      </c>
      <c r="G223" s="268"/>
      <c r="H223" s="271">
        <v>235.58000000000001</v>
      </c>
      <c r="I223" s="272"/>
      <c r="J223" s="268"/>
      <c r="K223" s="268"/>
      <c r="L223" s="273"/>
      <c r="M223" s="274"/>
      <c r="N223" s="275"/>
      <c r="O223" s="275"/>
      <c r="P223" s="275"/>
      <c r="Q223" s="275"/>
      <c r="R223" s="275"/>
      <c r="S223" s="275"/>
      <c r="T223" s="27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7" t="s">
        <v>189</v>
      </c>
      <c r="AU223" s="277" t="s">
        <v>85</v>
      </c>
      <c r="AV223" s="15" t="s">
        <v>185</v>
      </c>
      <c r="AW223" s="15" t="s">
        <v>33</v>
      </c>
      <c r="AX223" s="15" t="s">
        <v>83</v>
      </c>
      <c r="AY223" s="277" t="s">
        <v>178</v>
      </c>
    </row>
    <row r="224" s="2" customFormat="1">
      <c r="A224" s="39"/>
      <c r="B224" s="40"/>
      <c r="C224" s="228" t="s">
        <v>305</v>
      </c>
      <c r="D224" s="228" t="s">
        <v>180</v>
      </c>
      <c r="E224" s="229" t="s">
        <v>230</v>
      </c>
      <c r="F224" s="230" t="s">
        <v>231</v>
      </c>
      <c r="G224" s="231" t="s">
        <v>183</v>
      </c>
      <c r="H224" s="232">
        <v>1177.9000000000001</v>
      </c>
      <c r="I224" s="233"/>
      <c r="J224" s="234">
        <f>ROUND(I224*H224,2)</f>
        <v>0</v>
      </c>
      <c r="K224" s="230" t="s">
        <v>184</v>
      </c>
      <c r="L224" s="45"/>
      <c r="M224" s="235" t="s">
        <v>1</v>
      </c>
      <c r="N224" s="236" t="s">
        <v>41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185</v>
      </c>
      <c r="AT224" s="239" t="s">
        <v>180</v>
      </c>
      <c r="AU224" s="239" t="s">
        <v>85</v>
      </c>
      <c r="AY224" s="18" t="s">
        <v>178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83</v>
      </c>
      <c r="BK224" s="240">
        <f>ROUND(I224*H224,2)</f>
        <v>0</v>
      </c>
      <c r="BL224" s="18" t="s">
        <v>185</v>
      </c>
      <c r="BM224" s="239" t="s">
        <v>1593</v>
      </c>
    </row>
    <row r="225" s="2" customFormat="1">
      <c r="A225" s="39"/>
      <c r="B225" s="40"/>
      <c r="C225" s="41"/>
      <c r="D225" s="241" t="s">
        <v>187</v>
      </c>
      <c r="E225" s="41"/>
      <c r="F225" s="242" t="s">
        <v>233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187</v>
      </c>
      <c r="AU225" s="18" t="s">
        <v>85</v>
      </c>
    </row>
    <row r="226" s="13" customFormat="1">
      <c r="A226" s="13"/>
      <c r="B226" s="246"/>
      <c r="C226" s="247"/>
      <c r="D226" s="241" t="s">
        <v>189</v>
      </c>
      <c r="E226" s="248" t="s">
        <v>1</v>
      </c>
      <c r="F226" s="249" t="s">
        <v>1550</v>
      </c>
      <c r="G226" s="247"/>
      <c r="H226" s="248" t="s">
        <v>1</v>
      </c>
      <c r="I226" s="250"/>
      <c r="J226" s="247"/>
      <c r="K226" s="247"/>
      <c r="L226" s="251"/>
      <c r="M226" s="252"/>
      <c r="N226" s="253"/>
      <c r="O226" s="253"/>
      <c r="P226" s="253"/>
      <c r="Q226" s="253"/>
      <c r="R226" s="253"/>
      <c r="S226" s="253"/>
      <c r="T226" s="25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5" t="s">
        <v>189</v>
      </c>
      <c r="AU226" s="255" t="s">
        <v>85</v>
      </c>
      <c r="AV226" s="13" t="s">
        <v>83</v>
      </c>
      <c r="AW226" s="13" t="s">
        <v>33</v>
      </c>
      <c r="AX226" s="13" t="s">
        <v>76</v>
      </c>
      <c r="AY226" s="255" t="s">
        <v>178</v>
      </c>
    </row>
    <row r="227" s="13" customFormat="1">
      <c r="A227" s="13"/>
      <c r="B227" s="246"/>
      <c r="C227" s="247"/>
      <c r="D227" s="241" t="s">
        <v>189</v>
      </c>
      <c r="E227" s="248" t="s">
        <v>1</v>
      </c>
      <c r="F227" s="249" t="s">
        <v>485</v>
      </c>
      <c r="G227" s="247"/>
      <c r="H227" s="248" t="s">
        <v>1</v>
      </c>
      <c r="I227" s="250"/>
      <c r="J227" s="247"/>
      <c r="K227" s="247"/>
      <c r="L227" s="251"/>
      <c r="M227" s="252"/>
      <c r="N227" s="253"/>
      <c r="O227" s="253"/>
      <c r="P227" s="253"/>
      <c r="Q227" s="253"/>
      <c r="R227" s="253"/>
      <c r="S227" s="253"/>
      <c r="T227" s="25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5" t="s">
        <v>189</v>
      </c>
      <c r="AU227" s="255" t="s">
        <v>85</v>
      </c>
      <c r="AV227" s="13" t="s">
        <v>83</v>
      </c>
      <c r="AW227" s="13" t="s">
        <v>33</v>
      </c>
      <c r="AX227" s="13" t="s">
        <v>76</v>
      </c>
      <c r="AY227" s="255" t="s">
        <v>178</v>
      </c>
    </row>
    <row r="228" s="14" customFormat="1">
      <c r="A228" s="14"/>
      <c r="B228" s="256"/>
      <c r="C228" s="257"/>
      <c r="D228" s="241" t="s">
        <v>189</v>
      </c>
      <c r="E228" s="258" t="s">
        <v>1</v>
      </c>
      <c r="F228" s="259" t="s">
        <v>1594</v>
      </c>
      <c r="G228" s="257"/>
      <c r="H228" s="260">
        <v>1177.9000000000001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6" t="s">
        <v>189</v>
      </c>
      <c r="AU228" s="266" t="s">
        <v>85</v>
      </c>
      <c r="AV228" s="14" t="s">
        <v>85</v>
      </c>
      <c r="AW228" s="14" t="s">
        <v>33</v>
      </c>
      <c r="AX228" s="14" t="s">
        <v>76</v>
      </c>
      <c r="AY228" s="266" t="s">
        <v>178</v>
      </c>
    </row>
    <row r="229" s="15" customFormat="1">
      <c r="A229" s="15"/>
      <c r="B229" s="267"/>
      <c r="C229" s="268"/>
      <c r="D229" s="241" t="s">
        <v>189</v>
      </c>
      <c r="E229" s="269" t="s">
        <v>1</v>
      </c>
      <c r="F229" s="270" t="s">
        <v>193</v>
      </c>
      <c r="G229" s="268"/>
      <c r="H229" s="271">
        <v>1177.9000000000001</v>
      </c>
      <c r="I229" s="272"/>
      <c r="J229" s="268"/>
      <c r="K229" s="268"/>
      <c r="L229" s="273"/>
      <c r="M229" s="274"/>
      <c r="N229" s="275"/>
      <c r="O229" s="275"/>
      <c r="P229" s="275"/>
      <c r="Q229" s="275"/>
      <c r="R229" s="275"/>
      <c r="S229" s="275"/>
      <c r="T229" s="276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7" t="s">
        <v>189</v>
      </c>
      <c r="AU229" s="277" t="s">
        <v>85</v>
      </c>
      <c r="AV229" s="15" t="s">
        <v>185</v>
      </c>
      <c r="AW229" s="15" t="s">
        <v>33</v>
      </c>
      <c r="AX229" s="15" t="s">
        <v>83</v>
      </c>
      <c r="AY229" s="277" t="s">
        <v>178</v>
      </c>
    </row>
    <row r="230" s="2" customFormat="1">
      <c r="A230" s="39"/>
      <c r="B230" s="40"/>
      <c r="C230" s="228" t="s">
        <v>311</v>
      </c>
      <c r="D230" s="228" t="s">
        <v>180</v>
      </c>
      <c r="E230" s="229" t="s">
        <v>237</v>
      </c>
      <c r="F230" s="230" t="s">
        <v>238</v>
      </c>
      <c r="G230" s="231" t="s">
        <v>183</v>
      </c>
      <c r="H230" s="232">
        <v>116.08</v>
      </c>
      <c r="I230" s="233"/>
      <c r="J230" s="234">
        <f>ROUND(I230*H230,2)</f>
        <v>0</v>
      </c>
      <c r="K230" s="230" t="s">
        <v>184</v>
      </c>
      <c r="L230" s="45"/>
      <c r="M230" s="235" t="s">
        <v>1</v>
      </c>
      <c r="N230" s="236" t="s">
        <v>41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185</v>
      </c>
      <c r="AT230" s="239" t="s">
        <v>180</v>
      </c>
      <c r="AU230" s="239" t="s">
        <v>85</v>
      </c>
      <c r="AY230" s="18" t="s">
        <v>178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83</v>
      </c>
      <c r="BK230" s="240">
        <f>ROUND(I230*H230,2)</f>
        <v>0</v>
      </c>
      <c r="BL230" s="18" t="s">
        <v>185</v>
      </c>
      <c r="BM230" s="239" t="s">
        <v>1595</v>
      </c>
    </row>
    <row r="231" s="2" customFormat="1">
      <c r="A231" s="39"/>
      <c r="B231" s="40"/>
      <c r="C231" s="41"/>
      <c r="D231" s="241" t="s">
        <v>187</v>
      </c>
      <c r="E231" s="41"/>
      <c r="F231" s="242" t="s">
        <v>240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187</v>
      </c>
      <c r="AU231" s="18" t="s">
        <v>85</v>
      </c>
    </row>
    <row r="232" s="13" customFormat="1">
      <c r="A232" s="13"/>
      <c r="B232" s="246"/>
      <c r="C232" s="247"/>
      <c r="D232" s="241" t="s">
        <v>189</v>
      </c>
      <c r="E232" s="248" t="s">
        <v>1</v>
      </c>
      <c r="F232" s="249" t="s">
        <v>1550</v>
      </c>
      <c r="G232" s="247"/>
      <c r="H232" s="248" t="s">
        <v>1</v>
      </c>
      <c r="I232" s="250"/>
      <c r="J232" s="247"/>
      <c r="K232" s="247"/>
      <c r="L232" s="251"/>
      <c r="M232" s="252"/>
      <c r="N232" s="253"/>
      <c r="O232" s="253"/>
      <c r="P232" s="253"/>
      <c r="Q232" s="253"/>
      <c r="R232" s="253"/>
      <c r="S232" s="253"/>
      <c r="T232" s="25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5" t="s">
        <v>189</v>
      </c>
      <c r="AU232" s="255" t="s">
        <v>85</v>
      </c>
      <c r="AV232" s="13" t="s">
        <v>83</v>
      </c>
      <c r="AW232" s="13" t="s">
        <v>33</v>
      </c>
      <c r="AX232" s="13" t="s">
        <v>76</v>
      </c>
      <c r="AY232" s="255" t="s">
        <v>178</v>
      </c>
    </row>
    <row r="233" s="13" customFormat="1">
      <c r="A233" s="13"/>
      <c r="B233" s="246"/>
      <c r="C233" s="247"/>
      <c r="D233" s="241" t="s">
        <v>189</v>
      </c>
      <c r="E233" s="248" t="s">
        <v>1</v>
      </c>
      <c r="F233" s="249" t="s">
        <v>586</v>
      </c>
      <c r="G233" s="247"/>
      <c r="H233" s="248" t="s">
        <v>1</v>
      </c>
      <c r="I233" s="250"/>
      <c r="J233" s="247"/>
      <c r="K233" s="247"/>
      <c r="L233" s="251"/>
      <c r="M233" s="252"/>
      <c r="N233" s="253"/>
      <c r="O233" s="253"/>
      <c r="P233" s="253"/>
      <c r="Q233" s="253"/>
      <c r="R233" s="253"/>
      <c r="S233" s="253"/>
      <c r="T233" s="25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5" t="s">
        <v>189</v>
      </c>
      <c r="AU233" s="255" t="s">
        <v>85</v>
      </c>
      <c r="AV233" s="13" t="s">
        <v>83</v>
      </c>
      <c r="AW233" s="13" t="s">
        <v>33</v>
      </c>
      <c r="AX233" s="13" t="s">
        <v>76</v>
      </c>
      <c r="AY233" s="255" t="s">
        <v>178</v>
      </c>
    </row>
    <row r="234" s="14" customFormat="1">
      <c r="A234" s="14"/>
      <c r="B234" s="256"/>
      <c r="C234" s="257"/>
      <c r="D234" s="241" t="s">
        <v>189</v>
      </c>
      <c r="E234" s="258" t="s">
        <v>1</v>
      </c>
      <c r="F234" s="259" t="s">
        <v>1581</v>
      </c>
      <c r="G234" s="257"/>
      <c r="H234" s="260">
        <v>111.66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6" t="s">
        <v>189</v>
      </c>
      <c r="AU234" s="266" t="s">
        <v>85</v>
      </c>
      <c r="AV234" s="14" t="s">
        <v>85</v>
      </c>
      <c r="AW234" s="14" t="s">
        <v>33</v>
      </c>
      <c r="AX234" s="14" t="s">
        <v>76</v>
      </c>
      <c r="AY234" s="266" t="s">
        <v>178</v>
      </c>
    </row>
    <row r="235" s="13" customFormat="1">
      <c r="A235" s="13"/>
      <c r="B235" s="246"/>
      <c r="C235" s="247"/>
      <c r="D235" s="241" t="s">
        <v>189</v>
      </c>
      <c r="E235" s="248" t="s">
        <v>1</v>
      </c>
      <c r="F235" s="249" t="s">
        <v>1596</v>
      </c>
      <c r="G235" s="247"/>
      <c r="H235" s="248" t="s">
        <v>1</v>
      </c>
      <c r="I235" s="250"/>
      <c r="J235" s="247"/>
      <c r="K235" s="247"/>
      <c r="L235" s="251"/>
      <c r="M235" s="252"/>
      <c r="N235" s="253"/>
      <c r="O235" s="253"/>
      <c r="P235" s="253"/>
      <c r="Q235" s="253"/>
      <c r="R235" s="253"/>
      <c r="S235" s="253"/>
      <c r="T235" s="25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5" t="s">
        <v>189</v>
      </c>
      <c r="AU235" s="255" t="s">
        <v>85</v>
      </c>
      <c r="AV235" s="13" t="s">
        <v>83</v>
      </c>
      <c r="AW235" s="13" t="s">
        <v>33</v>
      </c>
      <c r="AX235" s="13" t="s">
        <v>76</v>
      </c>
      <c r="AY235" s="255" t="s">
        <v>178</v>
      </c>
    </row>
    <row r="236" s="14" customFormat="1">
      <c r="A236" s="14"/>
      <c r="B236" s="256"/>
      <c r="C236" s="257"/>
      <c r="D236" s="241" t="s">
        <v>189</v>
      </c>
      <c r="E236" s="258" t="s">
        <v>1</v>
      </c>
      <c r="F236" s="259" t="s">
        <v>1585</v>
      </c>
      <c r="G236" s="257"/>
      <c r="H236" s="260">
        <v>4.4199999999999999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6" t="s">
        <v>189</v>
      </c>
      <c r="AU236" s="266" t="s">
        <v>85</v>
      </c>
      <c r="AV236" s="14" t="s">
        <v>85</v>
      </c>
      <c r="AW236" s="14" t="s">
        <v>33</v>
      </c>
      <c r="AX236" s="14" t="s">
        <v>76</v>
      </c>
      <c r="AY236" s="266" t="s">
        <v>178</v>
      </c>
    </row>
    <row r="237" s="15" customFormat="1">
      <c r="A237" s="15"/>
      <c r="B237" s="267"/>
      <c r="C237" s="268"/>
      <c r="D237" s="241" t="s">
        <v>189</v>
      </c>
      <c r="E237" s="269" t="s">
        <v>1</v>
      </c>
      <c r="F237" s="270" t="s">
        <v>193</v>
      </c>
      <c r="G237" s="268"/>
      <c r="H237" s="271">
        <v>116.08</v>
      </c>
      <c r="I237" s="272"/>
      <c r="J237" s="268"/>
      <c r="K237" s="268"/>
      <c r="L237" s="273"/>
      <c r="M237" s="274"/>
      <c r="N237" s="275"/>
      <c r="O237" s="275"/>
      <c r="P237" s="275"/>
      <c r="Q237" s="275"/>
      <c r="R237" s="275"/>
      <c r="S237" s="275"/>
      <c r="T237" s="276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7" t="s">
        <v>189</v>
      </c>
      <c r="AU237" s="277" t="s">
        <v>85</v>
      </c>
      <c r="AV237" s="15" t="s">
        <v>185</v>
      </c>
      <c r="AW237" s="15" t="s">
        <v>33</v>
      </c>
      <c r="AX237" s="15" t="s">
        <v>83</v>
      </c>
      <c r="AY237" s="277" t="s">
        <v>178</v>
      </c>
    </row>
    <row r="238" s="2" customFormat="1" ht="14.4" customHeight="1">
      <c r="A238" s="39"/>
      <c r="B238" s="40"/>
      <c r="C238" s="228" t="s">
        <v>318</v>
      </c>
      <c r="D238" s="228" t="s">
        <v>180</v>
      </c>
      <c r="E238" s="229" t="s">
        <v>245</v>
      </c>
      <c r="F238" s="230" t="s">
        <v>246</v>
      </c>
      <c r="G238" s="231" t="s">
        <v>183</v>
      </c>
      <c r="H238" s="232">
        <v>116.08</v>
      </c>
      <c r="I238" s="233"/>
      <c r="J238" s="234">
        <f>ROUND(I238*H238,2)</f>
        <v>0</v>
      </c>
      <c r="K238" s="230" t="s">
        <v>184</v>
      </c>
      <c r="L238" s="45"/>
      <c r="M238" s="235" t="s">
        <v>1</v>
      </c>
      <c r="N238" s="236" t="s">
        <v>41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185</v>
      </c>
      <c r="AT238" s="239" t="s">
        <v>180</v>
      </c>
      <c r="AU238" s="239" t="s">
        <v>85</v>
      </c>
      <c r="AY238" s="18" t="s">
        <v>178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83</v>
      </c>
      <c r="BK238" s="240">
        <f>ROUND(I238*H238,2)</f>
        <v>0</v>
      </c>
      <c r="BL238" s="18" t="s">
        <v>185</v>
      </c>
      <c r="BM238" s="239" t="s">
        <v>1597</v>
      </c>
    </row>
    <row r="239" s="2" customFormat="1">
      <c r="A239" s="39"/>
      <c r="B239" s="40"/>
      <c r="C239" s="41"/>
      <c r="D239" s="241" t="s">
        <v>187</v>
      </c>
      <c r="E239" s="41"/>
      <c r="F239" s="242" t="s">
        <v>246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187</v>
      </c>
      <c r="AU239" s="18" t="s">
        <v>85</v>
      </c>
    </row>
    <row r="240" s="13" customFormat="1">
      <c r="A240" s="13"/>
      <c r="B240" s="246"/>
      <c r="C240" s="247"/>
      <c r="D240" s="241" t="s">
        <v>189</v>
      </c>
      <c r="E240" s="248" t="s">
        <v>1</v>
      </c>
      <c r="F240" s="249" t="s">
        <v>1550</v>
      </c>
      <c r="G240" s="247"/>
      <c r="H240" s="248" t="s">
        <v>1</v>
      </c>
      <c r="I240" s="250"/>
      <c r="J240" s="247"/>
      <c r="K240" s="247"/>
      <c r="L240" s="251"/>
      <c r="M240" s="252"/>
      <c r="N240" s="253"/>
      <c r="O240" s="253"/>
      <c r="P240" s="253"/>
      <c r="Q240" s="253"/>
      <c r="R240" s="253"/>
      <c r="S240" s="253"/>
      <c r="T240" s="25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5" t="s">
        <v>189</v>
      </c>
      <c r="AU240" s="255" t="s">
        <v>85</v>
      </c>
      <c r="AV240" s="13" t="s">
        <v>83</v>
      </c>
      <c r="AW240" s="13" t="s">
        <v>33</v>
      </c>
      <c r="AX240" s="13" t="s">
        <v>76</v>
      </c>
      <c r="AY240" s="255" t="s">
        <v>178</v>
      </c>
    </row>
    <row r="241" s="13" customFormat="1">
      <c r="A241" s="13"/>
      <c r="B241" s="246"/>
      <c r="C241" s="247"/>
      <c r="D241" s="241" t="s">
        <v>189</v>
      </c>
      <c r="E241" s="248" t="s">
        <v>1</v>
      </c>
      <c r="F241" s="249" t="s">
        <v>1598</v>
      </c>
      <c r="G241" s="247"/>
      <c r="H241" s="248" t="s">
        <v>1</v>
      </c>
      <c r="I241" s="250"/>
      <c r="J241" s="247"/>
      <c r="K241" s="247"/>
      <c r="L241" s="251"/>
      <c r="M241" s="252"/>
      <c r="N241" s="253"/>
      <c r="O241" s="253"/>
      <c r="P241" s="253"/>
      <c r="Q241" s="253"/>
      <c r="R241" s="253"/>
      <c r="S241" s="253"/>
      <c r="T241" s="25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5" t="s">
        <v>189</v>
      </c>
      <c r="AU241" s="255" t="s">
        <v>85</v>
      </c>
      <c r="AV241" s="13" t="s">
        <v>83</v>
      </c>
      <c r="AW241" s="13" t="s">
        <v>33</v>
      </c>
      <c r="AX241" s="13" t="s">
        <v>76</v>
      </c>
      <c r="AY241" s="255" t="s">
        <v>178</v>
      </c>
    </row>
    <row r="242" s="13" customFormat="1">
      <c r="A242" s="13"/>
      <c r="B242" s="246"/>
      <c r="C242" s="247"/>
      <c r="D242" s="241" t="s">
        <v>189</v>
      </c>
      <c r="E242" s="248" t="s">
        <v>1</v>
      </c>
      <c r="F242" s="249" t="s">
        <v>1599</v>
      </c>
      <c r="G242" s="247"/>
      <c r="H242" s="248" t="s">
        <v>1</v>
      </c>
      <c r="I242" s="250"/>
      <c r="J242" s="247"/>
      <c r="K242" s="247"/>
      <c r="L242" s="251"/>
      <c r="M242" s="252"/>
      <c r="N242" s="253"/>
      <c r="O242" s="253"/>
      <c r="P242" s="253"/>
      <c r="Q242" s="253"/>
      <c r="R242" s="253"/>
      <c r="S242" s="253"/>
      <c r="T242" s="25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5" t="s">
        <v>189</v>
      </c>
      <c r="AU242" s="255" t="s">
        <v>85</v>
      </c>
      <c r="AV242" s="13" t="s">
        <v>83</v>
      </c>
      <c r="AW242" s="13" t="s">
        <v>33</v>
      </c>
      <c r="AX242" s="13" t="s">
        <v>76</v>
      </c>
      <c r="AY242" s="255" t="s">
        <v>178</v>
      </c>
    </row>
    <row r="243" s="14" customFormat="1">
      <c r="A243" s="14"/>
      <c r="B243" s="256"/>
      <c r="C243" s="257"/>
      <c r="D243" s="241" t="s">
        <v>189</v>
      </c>
      <c r="E243" s="258" t="s">
        <v>1</v>
      </c>
      <c r="F243" s="259" t="s">
        <v>1581</v>
      </c>
      <c r="G243" s="257"/>
      <c r="H243" s="260">
        <v>111.66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6" t="s">
        <v>189</v>
      </c>
      <c r="AU243" s="266" t="s">
        <v>85</v>
      </c>
      <c r="AV243" s="14" t="s">
        <v>85</v>
      </c>
      <c r="AW243" s="14" t="s">
        <v>33</v>
      </c>
      <c r="AX243" s="14" t="s">
        <v>76</v>
      </c>
      <c r="AY243" s="266" t="s">
        <v>178</v>
      </c>
    </row>
    <row r="244" s="13" customFormat="1">
      <c r="A244" s="13"/>
      <c r="B244" s="246"/>
      <c r="C244" s="247"/>
      <c r="D244" s="241" t="s">
        <v>189</v>
      </c>
      <c r="E244" s="248" t="s">
        <v>1</v>
      </c>
      <c r="F244" s="249" t="s">
        <v>1600</v>
      </c>
      <c r="G244" s="247"/>
      <c r="H244" s="248" t="s">
        <v>1</v>
      </c>
      <c r="I244" s="250"/>
      <c r="J244" s="247"/>
      <c r="K244" s="247"/>
      <c r="L244" s="251"/>
      <c r="M244" s="252"/>
      <c r="N244" s="253"/>
      <c r="O244" s="253"/>
      <c r="P244" s="253"/>
      <c r="Q244" s="253"/>
      <c r="R244" s="253"/>
      <c r="S244" s="253"/>
      <c r="T244" s="25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5" t="s">
        <v>189</v>
      </c>
      <c r="AU244" s="255" t="s">
        <v>85</v>
      </c>
      <c r="AV244" s="13" t="s">
        <v>83</v>
      </c>
      <c r="AW244" s="13" t="s">
        <v>33</v>
      </c>
      <c r="AX244" s="13" t="s">
        <v>76</v>
      </c>
      <c r="AY244" s="255" t="s">
        <v>178</v>
      </c>
    </row>
    <row r="245" s="14" customFormat="1">
      <c r="A245" s="14"/>
      <c r="B245" s="256"/>
      <c r="C245" s="257"/>
      <c r="D245" s="241" t="s">
        <v>189</v>
      </c>
      <c r="E245" s="258" t="s">
        <v>1</v>
      </c>
      <c r="F245" s="259" t="s">
        <v>1585</v>
      </c>
      <c r="G245" s="257"/>
      <c r="H245" s="260">
        <v>4.4199999999999999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189</v>
      </c>
      <c r="AU245" s="266" t="s">
        <v>85</v>
      </c>
      <c r="AV245" s="14" t="s">
        <v>85</v>
      </c>
      <c r="AW245" s="14" t="s">
        <v>33</v>
      </c>
      <c r="AX245" s="14" t="s">
        <v>76</v>
      </c>
      <c r="AY245" s="266" t="s">
        <v>178</v>
      </c>
    </row>
    <row r="246" s="15" customFormat="1">
      <c r="A246" s="15"/>
      <c r="B246" s="267"/>
      <c r="C246" s="268"/>
      <c r="D246" s="241" t="s">
        <v>189</v>
      </c>
      <c r="E246" s="269" t="s">
        <v>1</v>
      </c>
      <c r="F246" s="270" t="s">
        <v>193</v>
      </c>
      <c r="G246" s="268"/>
      <c r="H246" s="271">
        <v>116.08</v>
      </c>
      <c r="I246" s="272"/>
      <c r="J246" s="268"/>
      <c r="K246" s="268"/>
      <c r="L246" s="273"/>
      <c r="M246" s="274"/>
      <c r="N246" s="275"/>
      <c r="O246" s="275"/>
      <c r="P246" s="275"/>
      <c r="Q246" s="275"/>
      <c r="R246" s="275"/>
      <c r="S246" s="275"/>
      <c r="T246" s="276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7" t="s">
        <v>189</v>
      </c>
      <c r="AU246" s="277" t="s">
        <v>85</v>
      </c>
      <c r="AV246" s="15" t="s">
        <v>185</v>
      </c>
      <c r="AW246" s="15" t="s">
        <v>33</v>
      </c>
      <c r="AX246" s="15" t="s">
        <v>83</v>
      </c>
      <c r="AY246" s="277" t="s">
        <v>178</v>
      </c>
    </row>
    <row r="247" s="2" customFormat="1" ht="30" customHeight="1">
      <c r="A247" s="39"/>
      <c r="B247" s="40"/>
      <c r="C247" s="228" t="s">
        <v>324</v>
      </c>
      <c r="D247" s="228" t="s">
        <v>180</v>
      </c>
      <c r="E247" s="229" t="s">
        <v>251</v>
      </c>
      <c r="F247" s="230" t="s">
        <v>252</v>
      </c>
      <c r="G247" s="231" t="s">
        <v>253</v>
      </c>
      <c r="H247" s="232">
        <v>400.48599999999999</v>
      </c>
      <c r="I247" s="233"/>
      <c r="J247" s="234">
        <f>ROUND(I247*H247,2)</f>
        <v>0</v>
      </c>
      <c r="K247" s="230" t="s">
        <v>184</v>
      </c>
      <c r="L247" s="45"/>
      <c r="M247" s="235" t="s">
        <v>1</v>
      </c>
      <c r="N247" s="236" t="s">
        <v>41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185</v>
      </c>
      <c r="AT247" s="239" t="s">
        <v>180</v>
      </c>
      <c r="AU247" s="239" t="s">
        <v>85</v>
      </c>
      <c r="AY247" s="18" t="s">
        <v>178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83</v>
      </c>
      <c r="BK247" s="240">
        <f>ROUND(I247*H247,2)</f>
        <v>0</v>
      </c>
      <c r="BL247" s="18" t="s">
        <v>185</v>
      </c>
      <c r="BM247" s="239" t="s">
        <v>1601</v>
      </c>
    </row>
    <row r="248" s="2" customFormat="1">
      <c r="A248" s="39"/>
      <c r="B248" s="40"/>
      <c r="C248" s="41"/>
      <c r="D248" s="241" t="s">
        <v>187</v>
      </c>
      <c r="E248" s="41"/>
      <c r="F248" s="242" t="s">
        <v>255</v>
      </c>
      <c r="G248" s="41"/>
      <c r="H248" s="41"/>
      <c r="I248" s="243"/>
      <c r="J248" s="41"/>
      <c r="K248" s="41"/>
      <c r="L248" s="45"/>
      <c r="M248" s="244"/>
      <c r="N248" s="245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187</v>
      </c>
      <c r="AU248" s="18" t="s">
        <v>85</v>
      </c>
    </row>
    <row r="249" s="13" customFormat="1">
      <c r="A249" s="13"/>
      <c r="B249" s="246"/>
      <c r="C249" s="247"/>
      <c r="D249" s="241" t="s">
        <v>189</v>
      </c>
      <c r="E249" s="248" t="s">
        <v>1</v>
      </c>
      <c r="F249" s="249" t="s">
        <v>1550</v>
      </c>
      <c r="G249" s="247"/>
      <c r="H249" s="248" t="s">
        <v>1</v>
      </c>
      <c r="I249" s="250"/>
      <c r="J249" s="247"/>
      <c r="K249" s="247"/>
      <c r="L249" s="251"/>
      <c r="M249" s="252"/>
      <c r="N249" s="253"/>
      <c r="O249" s="253"/>
      <c r="P249" s="253"/>
      <c r="Q249" s="253"/>
      <c r="R249" s="253"/>
      <c r="S249" s="253"/>
      <c r="T249" s="25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5" t="s">
        <v>189</v>
      </c>
      <c r="AU249" s="255" t="s">
        <v>85</v>
      </c>
      <c r="AV249" s="13" t="s">
        <v>83</v>
      </c>
      <c r="AW249" s="13" t="s">
        <v>33</v>
      </c>
      <c r="AX249" s="13" t="s">
        <v>76</v>
      </c>
      <c r="AY249" s="255" t="s">
        <v>178</v>
      </c>
    </row>
    <row r="250" s="13" customFormat="1">
      <c r="A250" s="13"/>
      <c r="B250" s="246"/>
      <c r="C250" s="247"/>
      <c r="D250" s="241" t="s">
        <v>189</v>
      </c>
      <c r="E250" s="248" t="s">
        <v>1</v>
      </c>
      <c r="F250" s="249" t="s">
        <v>1602</v>
      </c>
      <c r="G250" s="247"/>
      <c r="H250" s="248" t="s">
        <v>1</v>
      </c>
      <c r="I250" s="250"/>
      <c r="J250" s="247"/>
      <c r="K250" s="247"/>
      <c r="L250" s="251"/>
      <c r="M250" s="252"/>
      <c r="N250" s="253"/>
      <c r="O250" s="253"/>
      <c r="P250" s="253"/>
      <c r="Q250" s="253"/>
      <c r="R250" s="253"/>
      <c r="S250" s="253"/>
      <c r="T250" s="25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5" t="s">
        <v>189</v>
      </c>
      <c r="AU250" s="255" t="s">
        <v>85</v>
      </c>
      <c r="AV250" s="13" t="s">
        <v>83</v>
      </c>
      <c r="AW250" s="13" t="s">
        <v>33</v>
      </c>
      <c r="AX250" s="13" t="s">
        <v>76</v>
      </c>
      <c r="AY250" s="255" t="s">
        <v>178</v>
      </c>
    </row>
    <row r="251" s="14" customFormat="1">
      <c r="A251" s="14"/>
      <c r="B251" s="256"/>
      <c r="C251" s="257"/>
      <c r="D251" s="241" t="s">
        <v>189</v>
      </c>
      <c r="E251" s="258" t="s">
        <v>1</v>
      </c>
      <c r="F251" s="259" t="s">
        <v>1603</v>
      </c>
      <c r="G251" s="257"/>
      <c r="H251" s="260">
        <v>400.48599999999999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6" t="s">
        <v>189</v>
      </c>
      <c r="AU251" s="266" t="s">
        <v>85</v>
      </c>
      <c r="AV251" s="14" t="s">
        <v>85</v>
      </c>
      <c r="AW251" s="14" t="s">
        <v>33</v>
      </c>
      <c r="AX251" s="14" t="s">
        <v>76</v>
      </c>
      <c r="AY251" s="266" t="s">
        <v>178</v>
      </c>
    </row>
    <row r="252" s="15" customFormat="1">
      <c r="A252" s="15"/>
      <c r="B252" s="267"/>
      <c r="C252" s="268"/>
      <c r="D252" s="241" t="s">
        <v>189</v>
      </c>
      <c r="E252" s="269" t="s">
        <v>1</v>
      </c>
      <c r="F252" s="270" t="s">
        <v>193</v>
      </c>
      <c r="G252" s="268"/>
      <c r="H252" s="271">
        <v>400.48599999999999</v>
      </c>
      <c r="I252" s="272"/>
      <c r="J252" s="268"/>
      <c r="K252" s="268"/>
      <c r="L252" s="273"/>
      <c r="M252" s="274"/>
      <c r="N252" s="275"/>
      <c r="O252" s="275"/>
      <c r="P252" s="275"/>
      <c r="Q252" s="275"/>
      <c r="R252" s="275"/>
      <c r="S252" s="275"/>
      <c r="T252" s="276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7" t="s">
        <v>189</v>
      </c>
      <c r="AU252" s="277" t="s">
        <v>85</v>
      </c>
      <c r="AV252" s="15" t="s">
        <v>185</v>
      </c>
      <c r="AW252" s="15" t="s">
        <v>33</v>
      </c>
      <c r="AX252" s="15" t="s">
        <v>83</v>
      </c>
      <c r="AY252" s="277" t="s">
        <v>178</v>
      </c>
    </row>
    <row r="253" s="2" customFormat="1">
      <c r="A253" s="39"/>
      <c r="B253" s="40"/>
      <c r="C253" s="228" t="s">
        <v>331</v>
      </c>
      <c r="D253" s="228" t="s">
        <v>180</v>
      </c>
      <c r="E253" s="229" t="s">
        <v>259</v>
      </c>
      <c r="F253" s="230" t="s">
        <v>260</v>
      </c>
      <c r="G253" s="231" t="s">
        <v>183</v>
      </c>
      <c r="H253" s="232">
        <v>4.4199999999999999</v>
      </c>
      <c r="I253" s="233"/>
      <c r="J253" s="234">
        <f>ROUND(I253*H253,2)</f>
        <v>0</v>
      </c>
      <c r="K253" s="230" t="s">
        <v>184</v>
      </c>
      <c r="L253" s="45"/>
      <c r="M253" s="235" t="s">
        <v>1</v>
      </c>
      <c r="N253" s="236" t="s">
        <v>41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185</v>
      </c>
      <c r="AT253" s="239" t="s">
        <v>180</v>
      </c>
      <c r="AU253" s="239" t="s">
        <v>85</v>
      </c>
      <c r="AY253" s="18" t="s">
        <v>178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83</v>
      </c>
      <c r="BK253" s="240">
        <f>ROUND(I253*H253,2)</f>
        <v>0</v>
      </c>
      <c r="BL253" s="18" t="s">
        <v>185</v>
      </c>
      <c r="BM253" s="239" t="s">
        <v>1604</v>
      </c>
    </row>
    <row r="254" s="2" customFormat="1">
      <c r="A254" s="39"/>
      <c r="B254" s="40"/>
      <c r="C254" s="41"/>
      <c r="D254" s="241" t="s">
        <v>187</v>
      </c>
      <c r="E254" s="41"/>
      <c r="F254" s="242" t="s">
        <v>1605</v>
      </c>
      <c r="G254" s="41"/>
      <c r="H254" s="41"/>
      <c r="I254" s="243"/>
      <c r="J254" s="41"/>
      <c r="K254" s="41"/>
      <c r="L254" s="45"/>
      <c r="M254" s="244"/>
      <c r="N254" s="245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187</v>
      </c>
      <c r="AU254" s="18" t="s">
        <v>85</v>
      </c>
    </row>
    <row r="255" s="13" customFormat="1">
      <c r="A255" s="13"/>
      <c r="B255" s="246"/>
      <c r="C255" s="247"/>
      <c r="D255" s="241" t="s">
        <v>189</v>
      </c>
      <c r="E255" s="248" t="s">
        <v>1</v>
      </c>
      <c r="F255" s="249" t="s">
        <v>1550</v>
      </c>
      <c r="G255" s="247"/>
      <c r="H255" s="248" t="s">
        <v>1</v>
      </c>
      <c r="I255" s="250"/>
      <c r="J255" s="247"/>
      <c r="K255" s="247"/>
      <c r="L255" s="251"/>
      <c r="M255" s="252"/>
      <c r="N255" s="253"/>
      <c r="O255" s="253"/>
      <c r="P255" s="253"/>
      <c r="Q255" s="253"/>
      <c r="R255" s="253"/>
      <c r="S255" s="253"/>
      <c r="T255" s="25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5" t="s">
        <v>189</v>
      </c>
      <c r="AU255" s="255" t="s">
        <v>85</v>
      </c>
      <c r="AV255" s="13" t="s">
        <v>83</v>
      </c>
      <c r="AW255" s="13" t="s">
        <v>33</v>
      </c>
      <c r="AX255" s="13" t="s">
        <v>76</v>
      </c>
      <c r="AY255" s="255" t="s">
        <v>178</v>
      </c>
    </row>
    <row r="256" s="13" customFormat="1">
      <c r="A256" s="13"/>
      <c r="B256" s="246"/>
      <c r="C256" s="247"/>
      <c r="D256" s="241" t="s">
        <v>189</v>
      </c>
      <c r="E256" s="248" t="s">
        <v>1</v>
      </c>
      <c r="F256" s="249" t="s">
        <v>1606</v>
      </c>
      <c r="G256" s="247"/>
      <c r="H256" s="248" t="s">
        <v>1</v>
      </c>
      <c r="I256" s="250"/>
      <c r="J256" s="247"/>
      <c r="K256" s="247"/>
      <c r="L256" s="251"/>
      <c r="M256" s="252"/>
      <c r="N256" s="253"/>
      <c r="O256" s="253"/>
      <c r="P256" s="253"/>
      <c r="Q256" s="253"/>
      <c r="R256" s="253"/>
      <c r="S256" s="253"/>
      <c r="T256" s="25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5" t="s">
        <v>189</v>
      </c>
      <c r="AU256" s="255" t="s">
        <v>85</v>
      </c>
      <c r="AV256" s="13" t="s">
        <v>83</v>
      </c>
      <c r="AW256" s="13" t="s">
        <v>33</v>
      </c>
      <c r="AX256" s="13" t="s">
        <v>76</v>
      </c>
      <c r="AY256" s="255" t="s">
        <v>178</v>
      </c>
    </row>
    <row r="257" s="14" customFormat="1">
      <c r="A257" s="14"/>
      <c r="B257" s="256"/>
      <c r="C257" s="257"/>
      <c r="D257" s="241" t="s">
        <v>189</v>
      </c>
      <c r="E257" s="258" t="s">
        <v>1</v>
      </c>
      <c r="F257" s="259" t="s">
        <v>1585</v>
      </c>
      <c r="G257" s="257"/>
      <c r="H257" s="260">
        <v>4.4199999999999999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6" t="s">
        <v>189</v>
      </c>
      <c r="AU257" s="266" t="s">
        <v>85</v>
      </c>
      <c r="AV257" s="14" t="s">
        <v>85</v>
      </c>
      <c r="AW257" s="14" t="s">
        <v>33</v>
      </c>
      <c r="AX257" s="14" t="s">
        <v>76</v>
      </c>
      <c r="AY257" s="266" t="s">
        <v>178</v>
      </c>
    </row>
    <row r="258" s="15" customFormat="1">
      <c r="A258" s="15"/>
      <c r="B258" s="267"/>
      <c r="C258" s="268"/>
      <c r="D258" s="241" t="s">
        <v>189</v>
      </c>
      <c r="E258" s="269" t="s">
        <v>1</v>
      </c>
      <c r="F258" s="270" t="s">
        <v>193</v>
      </c>
      <c r="G258" s="268"/>
      <c r="H258" s="271">
        <v>4.4199999999999999</v>
      </c>
      <c r="I258" s="272"/>
      <c r="J258" s="268"/>
      <c r="K258" s="268"/>
      <c r="L258" s="273"/>
      <c r="M258" s="274"/>
      <c r="N258" s="275"/>
      <c r="O258" s="275"/>
      <c r="P258" s="275"/>
      <c r="Q258" s="275"/>
      <c r="R258" s="275"/>
      <c r="S258" s="275"/>
      <c r="T258" s="276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7" t="s">
        <v>189</v>
      </c>
      <c r="AU258" s="277" t="s">
        <v>85</v>
      </c>
      <c r="AV258" s="15" t="s">
        <v>185</v>
      </c>
      <c r="AW258" s="15" t="s">
        <v>33</v>
      </c>
      <c r="AX258" s="15" t="s">
        <v>83</v>
      </c>
      <c r="AY258" s="277" t="s">
        <v>178</v>
      </c>
    </row>
    <row r="259" s="2" customFormat="1">
      <c r="A259" s="39"/>
      <c r="B259" s="40"/>
      <c r="C259" s="228" t="s">
        <v>7</v>
      </c>
      <c r="D259" s="228" t="s">
        <v>180</v>
      </c>
      <c r="E259" s="229" t="s">
        <v>614</v>
      </c>
      <c r="F259" s="230" t="s">
        <v>615</v>
      </c>
      <c r="G259" s="231" t="s">
        <v>268</v>
      </c>
      <c r="H259" s="232">
        <v>174.40000000000001</v>
      </c>
      <c r="I259" s="233"/>
      <c r="J259" s="234">
        <f>ROUND(I259*H259,2)</f>
        <v>0</v>
      </c>
      <c r="K259" s="230" t="s">
        <v>184</v>
      </c>
      <c r="L259" s="45"/>
      <c r="M259" s="235" t="s">
        <v>1</v>
      </c>
      <c r="N259" s="236" t="s">
        <v>41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185</v>
      </c>
      <c r="AT259" s="239" t="s">
        <v>180</v>
      </c>
      <c r="AU259" s="239" t="s">
        <v>85</v>
      </c>
      <c r="AY259" s="18" t="s">
        <v>178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83</v>
      </c>
      <c r="BK259" s="240">
        <f>ROUND(I259*H259,2)</f>
        <v>0</v>
      </c>
      <c r="BL259" s="18" t="s">
        <v>185</v>
      </c>
      <c r="BM259" s="239" t="s">
        <v>1607</v>
      </c>
    </row>
    <row r="260" s="2" customFormat="1">
      <c r="A260" s="39"/>
      <c r="B260" s="40"/>
      <c r="C260" s="41"/>
      <c r="D260" s="241" t="s">
        <v>187</v>
      </c>
      <c r="E260" s="41"/>
      <c r="F260" s="242" t="s">
        <v>617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187</v>
      </c>
      <c r="AU260" s="18" t="s">
        <v>85</v>
      </c>
    </row>
    <row r="261" s="13" customFormat="1">
      <c r="A261" s="13"/>
      <c r="B261" s="246"/>
      <c r="C261" s="247"/>
      <c r="D261" s="241" t="s">
        <v>189</v>
      </c>
      <c r="E261" s="248" t="s">
        <v>1</v>
      </c>
      <c r="F261" s="249" t="s">
        <v>1550</v>
      </c>
      <c r="G261" s="247"/>
      <c r="H261" s="248" t="s">
        <v>1</v>
      </c>
      <c r="I261" s="250"/>
      <c r="J261" s="247"/>
      <c r="K261" s="247"/>
      <c r="L261" s="251"/>
      <c r="M261" s="252"/>
      <c r="N261" s="253"/>
      <c r="O261" s="253"/>
      <c r="P261" s="253"/>
      <c r="Q261" s="253"/>
      <c r="R261" s="253"/>
      <c r="S261" s="253"/>
      <c r="T261" s="25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5" t="s">
        <v>189</v>
      </c>
      <c r="AU261" s="255" t="s">
        <v>85</v>
      </c>
      <c r="AV261" s="13" t="s">
        <v>83</v>
      </c>
      <c r="AW261" s="13" t="s">
        <v>33</v>
      </c>
      <c r="AX261" s="13" t="s">
        <v>76</v>
      </c>
      <c r="AY261" s="255" t="s">
        <v>178</v>
      </c>
    </row>
    <row r="262" s="13" customFormat="1">
      <c r="A262" s="13"/>
      <c r="B262" s="246"/>
      <c r="C262" s="247"/>
      <c r="D262" s="241" t="s">
        <v>189</v>
      </c>
      <c r="E262" s="248" t="s">
        <v>1</v>
      </c>
      <c r="F262" s="249" t="s">
        <v>1608</v>
      </c>
      <c r="G262" s="247"/>
      <c r="H262" s="248" t="s">
        <v>1</v>
      </c>
      <c r="I262" s="250"/>
      <c r="J262" s="247"/>
      <c r="K262" s="247"/>
      <c r="L262" s="251"/>
      <c r="M262" s="252"/>
      <c r="N262" s="253"/>
      <c r="O262" s="253"/>
      <c r="P262" s="253"/>
      <c r="Q262" s="253"/>
      <c r="R262" s="253"/>
      <c r="S262" s="253"/>
      <c r="T262" s="25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5" t="s">
        <v>189</v>
      </c>
      <c r="AU262" s="255" t="s">
        <v>85</v>
      </c>
      <c r="AV262" s="13" t="s">
        <v>83</v>
      </c>
      <c r="AW262" s="13" t="s">
        <v>33</v>
      </c>
      <c r="AX262" s="13" t="s">
        <v>76</v>
      </c>
      <c r="AY262" s="255" t="s">
        <v>178</v>
      </c>
    </row>
    <row r="263" s="14" customFormat="1">
      <c r="A263" s="14"/>
      <c r="B263" s="256"/>
      <c r="C263" s="257"/>
      <c r="D263" s="241" t="s">
        <v>189</v>
      </c>
      <c r="E263" s="258" t="s">
        <v>1</v>
      </c>
      <c r="F263" s="259" t="s">
        <v>1609</v>
      </c>
      <c r="G263" s="257"/>
      <c r="H263" s="260">
        <v>174.40000000000001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6" t="s">
        <v>189</v>
      </c>
      <c r="AU263" s="266" t="s">
        <v>85</v>
      </c>
      <c r="AV263" s="14" t="s">
        <v>85</v>
      </c>
      <c r="AW263" s="14" t="s">
        <v>33</v>
      </c>
      <c r="AX263" s="14" t="s">
        <v>76</v>
      </c>
      <c r="AY263" s="266" t="s">
        <v>178</v>
      </c>
    </row>
    <row r="264" s="15" customFormat="1">
      <c r="A264" s="15"/>
      <c r="B264" s="267"/>
      <c r="C264" s="268"/>
      <c r="D264" s="241" t="s">
        <v>189</v>
      </c>
      <c r="E264" s="269" t="s">
        <v>1</v>
      </c>
      <c r="F264" s="270" t="s">
        <v>193</v>
      </c>
      <c r="G264" s="268"/>
      <c r="H264" s="271">
        <v>174.40000000000001</v>
      </c>
      <c r="I264" s="272"/>
      <c r="J264" s="268"/>
      <c r="K264" s="268"/>
      <c r="L264" s="273"/>
      <c r="M264" s="274"/>
      <c r="N264" s="275"/>
      <c r="O264" s="275"/>
      <c r="P264" s="275"/>
      <c r="Q264" s="275"/>
      <c r="R264" s="275"/>
      <c r="S264" s="275"/>
      <c r="T264" s="276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7" t="s">
        <v>189</v>
      </c>
      <c r="AU264" s="277" t="s">
        <v>85</v>
      </c>
      <c r="AV264" s="15" t="s">
        <v>185</v>
      </c>
      <c r="AW264" s="15" t="s">
        <v>33</v>
      </c>
      <c r="AX264" s="15" t="s">
        <v>83</v>
      </c>
      <c r="AY264" s="277" t="s">
        <v>178</v>
      </c>
    </row>
    <row r="265" s="2" customFormat="1">
      <c r="A265" s="39"/>
      <c r="B265" s="40"/>
      <c r="C265" s="228" t="s">
        <v>347</v>
      </c>
      <c r="D265" s="228" t="s">
        <v>180</v>
      </c>
      <c r="E265" s="229" t="s">
        <v>1610</v>
      </c>
      <c r="F265" s="230" t="s">
        <v>1611</v>
      </c>
      <c r="G265" s="231" t="s">
        <v>268</v>
      </c>
      <c r="H265" s="232">
        <v>197.80000000000001</v>
      </c>
      <c r="I265" s="233"/>
      <c r="J265" s="234">
        <f>ROUND(I265*H265,2)</f>
        <v>0</v>
      </c>
      <c r="K265" s="230" t="s">
        <v>184</v>
      </c>
      <c r="L265" s="45"/>
      <c r="M265" s="235" t="s">
        <v>1</v>
      </c>
      <c r="N265" s="236" t="s">
        <v>41</v>
      </c>
      <c r="O265" s="92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185</v>
      </c>
      <c r="AT265" s="239" t="s">
        <v>180</v>
      </c>
      <c r="AU265" s="239" t="s">
        <v>85</v>
      </c>
      <c r="AY265" s="18" t="s">
        <v>178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83</v>
      </c>
      <c r="BK265" s="240">
        <f>ROUND(I265*H265,2)</f>
        <v>0</v>
      </c>
      <c r="BL265" s="18" t="s">
        <v>185</v>
      </c>
      <c r="BM265" s="239" t="s">
        <v>1612</v>
      </c>
    </row>
    <row r="266" s="2" customFormat="1">
      <c r="A266" s="39"/>
      <c r="B266" s="40"/>
      <c r="C266" s="41"/>
      <c r="D266" s="241" t="s">
        <v>187</v>
      </c>
      <c r="E266" s="41"/>
      <c r="F266" s="242" t="s">
        <v>1613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187</v>
      </c>
      <c r="AU266" s="18" t="s">
        <v>85</v>
      </c>
    </row>
    <row r="267" s="13" customFormat="1">
      <c r="A267" s="13"/>
      <c r="B267" s="246"/>
      <c r="C267" s="247"/>
      <c r="D267" s="241" t="s">
        <v>189</v>
      </c>
      <c r="E267" s="248" t="s">
        <v>1</v>
      </c>
      <c r="F267" s="249" t="s">
        <v>1550</v>
      </c>
      <c r="G267" s="247"/>
      <c r="H267" s="248" t="s">
        <v>1</v>
      </c>
      <c r="I267" s="250"/>
      <c r="J267" s="247"/>
      <c r="K267" s="247"/>
      <c r="L267" s="251"/>
      <c r="M267" s="252"/>
      <c r="N267" s="253"/>
      <c r="O267" s="253"/>
      <c r="P267" s="253"/>
      <c r="Q267" s="253"/>
      <c r="R267" s="253"/>
      <c r="S267" s="253"/>
      <c r="T267" s="25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5" t="s">
        <v>189</v>
      </c>
      <c r="AU267" s="255" t="s">
        <v>85</v>
      </c>
      <c r="AV267" s="13" t="s">
        <v>83</v>
      </c>
      <c r="AW267" s="13" t="s">
        <v>33</v>
      </c>
      <c r="AX267" s="13" t="s">
        <v>76</v>
      </c>
      <c r="AY267" s="255" t="s">
        <v>178</v>
      </c>
    </row>
    <row r="268" s="14" customFormat="1">
      <c r="A268" s="14"/>
      <c r="B268" s="256"/>
      <c r="C268" s="257"/>
      <c r="D268" s="241" t="s">
        <v>189</v>
      </c>
      <c r="E268" s="258" t="s">
        <v>1</v>
      </c>
      <c r="F268" s="259" t="s">
        <v>1614</v>
      </c>
      <c r="G268" s="257"/>
      <c r="H268" s="260">
        <v>197.80000000000001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6" t="s">
        <v>189</v>
      </c>
      <c r="AU268" s="266" t="s">
        <v>85</v>
      </c>
      <c r="AV268" s="14" t="s">
        <v>85</v>
      </c>
      <c r="AW268" s="14" t="s">
        <v>33</v>
      </c>
      <c r="AX268" s="14" t="s">
        <v>76</v>
      </c>
      <c r="AY268" s="266" t="s">
        <v>178</v>
      </c>
    </row>
    <row r="269" s="15" customFormat="1">
      <c r="A269" s="15"/>
      <c r="B269" s="267"/>
      <c r="C269" s="268"/>
      <c r="D269" s="241" t="s">
        <v>189</v>
      </c>
      <c r="E269" s="269" t="s">
        <v>1</v>
      </c>
      <c r="F269" s="270" t="s">
        <v>193</v>
      </c>
      <c r="G269" s="268"/>
      <c r="H269" s="271">
        <v>197.80000000000001</v>
      </c>
      <c r="I269" s="272"/>
      <c r="J269" s="268"/>
      <c r="K269" s="268"/>
      <c r="L269" s="273"/>
      <c r="M269" s="274"/>
      <c r="N269" s="275"/>
      <c r="O269" s="275"/>
      <c r="P269" s="275"/>
      <c r="Q269" s="275"/>
      <c r="R269" s="275"/>
      <c r="S269" s="275"/>
      <c r="T269" s="276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7" t="s">
        <v>189</v>
      </c>
      <c r="AU269" s="277" t="s">
        <v>85</v>
      </c>
      <c r="AV269" s="15" t="s">
        <v>185</v>
      </c>
      <c r="AW269" s="15" t="s">
        <v>33</v>
      </c>
      <c r="AX269" s="15" t="s">
        <v>83</v>
      </c>
      <c r="AY269" s="277" t="s">
        <v>178</v>
      </c>
    </row>
    <row r="270" s="2" customFormat="1">
      <c r="A270" s="39"/>
      <c r="B270" s="40"/>
      <c r="C270" s="228" t="s">
        <v>354</v>
      </c>
      <c r="D270" s="228" t="s">
        <v>180</v>
      </c>
      <c r="E270" s="229" t="s">
        <v>1615</v>
      </c>
      <c r="F270" s="230" t="s">
        <v>1616</v>
      </c>
      <c r="G270" s="231" t="s">
        <v>268</v>
      </c>
      <c r="H270" s="232">
        <v>1681.8</v>
      </c>
      <c r="I270" s="233"/>
      <c r="J270" s="234">
        <f>ROUND(I270*H270,2)</f>
        <v>0</v>
      </c>
      <c r="K270" s="230" t="s">
        <v>184</v>
      </c>
      <c r="L270" s="45"/>
      <c r="M270" s="235" t="s">
        <v>1</v>
      </c>
      <c r="N270" s="236" t="s">
        <v>41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185</v>
      </c>
      <c r="AT270" s="239" t="s">
        <v>180</v>
      </c>
      <c r="AU270" s="239" t="s">
        <v>85</v>
      </c>
      <c r="AY270" s="18" t="s">
        <v>178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83</v>
      </c>
      <c r="BK270" s="240">
        <f>ROUND(I270*H270,2)</f>
        <v>0</v>
      </c>
      <c r="BL270" s="18" t="s">
        <v>185</v>
      </c>
      <c r="BM270" s="239" t="s">
        <v>1617</v>
      </c>
    </row>
    <row r="271" s="2" customFormat="1">
      <c r="A271" s="39"/>
      <c r="B271" s="40"/>
      <c r="C271" s="41"/>
      <c r="D271" s="241" t="s">
        <v>187</v>
      </c>
      <c r="E271" s="41"/>
      <c r="F271" s="242" t="s">
        <v>1618</v>
      </c>
      <c r="G271" s="41"/>
      <c r="H271" s="41"/>
      <c r="I271" s="243"/>
      <c r="J271" s="41"/>
      <c r="K271" s="41"/>
      <c r="L271" s="45"/>
      <c r="M271" s="244"/>
      <c r="N271" s="245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187</v>
      </c>
      <c r="AU271" s="18" t="s">
        <v>85</v>
      </c>
    </row>
    <row r="272" s="13" customFormat="1">
      <c r="A272" s="13"/>
      <c r="B272" s="246"/>
      <c r="C272" s="247"/>
      <c r="D272" s="241" t="s">
        <v>189</v>
      </c>
      <c r="E272" s="248" t="s">
        <v>1</v>
      </c>
      <c r="F272" s="249" t="s">
        <v>1550</v>
      </c>
      <c r="G272" s="247"/>
      <c r="H272" s="248" t="s">
        <v>1</v>
      </c>
      <c r="I272" s="250"/>
      <c r="J272" s="247"/>
      <c r="K272" s="247"/>
      <c r="L272" s="251"/>
      <c r="M272" s="252"/>
      <c r="N272" s="253"/>
      <c r="O272" s="253"/>
      <c r="P272" s="253"/>
      <c r="Q272" s="253"/>
      <c r="R272" s="253"/>
      <c r="S272" s="253"/>
      <c r="T272" s="25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5" t="s">
        <v>189</v>
      </c>
      <c r="AU272" s="255" t="s">
        <v>85</v>
      </c>
      <c r="AV272" s="13" t="s">
        <v>83</v>
      </c>
      <c r="AW272" s="13" t="s">
        <v>33</v>
      </c>
      <c r="AX272" s="13" t="s">
        <v>76</v>
      </c>
      <c r="AY272" s="255" t="s">
        <v>178</v>
      </c>
    </row>
    <row r="273" s="13" customFormat="1">
      <c r="A273" s="13"/>
      <c r="B273" s="246"/>
      <c r="C273" s="247"/>
      <c r="D273" s="241" t="s">
        <v>189</v>
      </c>
      <c r="E273" s="248" t="s">
        <v>1</v>
      </c>
      <c r="F273" s="249" t="s">
        <v>1619</v>
      </c>
      <c r="G273" s="247"/>
      <c r="H273" s="248" t="s">
        <v>1</v>
      </c>
      <c r="I273" s="250"/>
      <c r="J273" s="247"/>
      <c r="K273" s="247"/>
      <c r="L273" s="251"/>
      <c r="M273" s="252"/>
      <c r="N273" s="253"/>
      <c r="O273" s="253"/>
      <c r="P273" s="253"/>
      <c r="Q273" s="253"/>
      <c r="R273" s="253"/>
      <c r="S273" s="253"/>
      <c r="T273" s="25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5" t="s">
        <v>189</v>
      </c>
      <c r="AU273" s="255" t="s">
        <v>85</v>
      </c>
      <c r="AV273" s="13" t="s">
        <v>83</v>
      </c>
      <c r="AW273" s="13" t="s">
        <v>33</v>
      </c>
      <c r="AX273" s="13" t="s">
        <v>76</v>
      </c>
      <c r="AY273" s="255" t="s">
        <v>178</v>
      </c>
    </row>
    <row r="274" s="14" customFormat="1">
      <c r="A274" s="14"/>
      <c r="B274" s="256"/>
      <c r="C274" s="257"/>
      <c r="D274" s="241" t="s">
        <v>189</v>
      </c>
      <c r="E274" s="258" t="s">
        <v>1</v>
      </c>
      <c r="F274" s="259" t="s">
        <v>1614</v>
      </c>
      <c r="G274" s="257"/>
      <c r="H274" s="260">
        <v>197.80000000000001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6" t="s">
        <v>189</v>
      </c>
      <c r="AU274" s="266" t="s">
        <v>85</v>
      </c>
      <c r="AV274" s="14" t="s">
        <v>85</v>
      </c>
      <c r="AW274" s="14" t="s">
        <v>33</v>
      </c>
      <c r="AX274" s="14" t="s">
        <v>76</v>
      </c>
      <c r="AY274" s="266" t="s">
        <v>178</v>
      </c>
    </row>
    <row r="275" s="13" customFormat="1">
      <c r="A275" s="13"/>
      <c r="B275" s="246"/>
      <c r="C275" s="247"/>
      <c r="D275" s="241" t="s">
        <v>189</v>
      </c>
      <c r="E275" s="248" t="s">
        <v>1</v>
      </c>
      <c r="F275" s="249" t="s">
        <v>1620</v>
      </c>
      <c r="G275" s="247"/>
      <c r="H275" s="248" t="s">
        <v>1</v>
      </c>
      <c r="I275" s="250"/>
      <c r="J275" s="247"/>
      <c r="K275" s="247"/>
      <c r="L275" s="251"/>
      <c r="M275" s="252"/>
      <c r="N275" s="253"/>
      <c r="O275" s="253"/>
      <c r="P275" s="253"/>
      <c r="Q275" s="253"/>
      <c r="R275" s="253"/>
      <c r="S275" s="253"/>
      <c r="T275" s="25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5" t="s">
        <v>189</v>
      </c>
      <c r="AU275" s="255" t="s">
        <v>85</v>
      </c>
      <c r="AV275" s="13" t="s">
        <v>83</v>
      </c>
      <c r="AW275" s="13" t="s">
        <v>33</v>
      </c>
      <c r="AX275" s="13" t="s">
        <v>76</v>
      </c>
      <c r="AY275" s="255" t="s">
        <v>178</v>
      </c>
    </row>
    <row r="276" s="14" customFormat="1">
      <c r="A276" s="14"/>
      <c r="B276" s="256"/>
      <c r="C276" s="257"/>
      <c r="D276" s="241" t="s">
        <v>189</v>
      </c>
      <c r="E276" s="258" t="s">
        <v>1</v>
      </c>
      <c r="F276" s="259" t="s">
        <v>1621</v>
      </c>
      <c r="G276" s="257"/>
      <c r="H276" s="260">
        <v>1484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6" t="s">
        <v>189</v>
      </c>
      <c r="AU276" s="266" t="s">
        <v>85</v>
      </c>
      <c r="AV276" s="14" t="s">
        <v>85</v>
      </c>
      <c r="AW276" s="14" t="s">
        <v>33</v>
      </c>
      <c r="AX276" s="14" t="s">
        <v>76</v>
      </c>
      <c r="AY276" s="266" t="s">
        <v>178</v>
      </c>
    </row>
    <row r="277" s="15" customFormat="1">
      <c r="A277" s="15"/>
      <c r="B277" s="267"/>
      <c r="C277" s="268"/>
      <c r="D277" s="241" t="s">
        <v>189</v>
      </c>
      <c r="E277" s="269" t="s">
        <v>1</v>
      </c>
      <c r="F277" s="270" t="s">
        <v>193</v>
      </c>
      <c r="G277" s="268"/>
      <c r="H277" s="271">
        <v>1681.8</v>
      </c>
      <c r="I277" s="272"/>
      <c r="J277" s="268"/>
      <c r="K277" s="268"/>
      <c r="L277" s="273"/>
      <c r="M277" s="274"/>
      <c r="N277" s="275"/>
      <c r="O277" s="275"/>
      <c r="P277" s="275"/>
      <c r="Q277" s="275"/>
      <c r="R277" s="275"/>
      <c r="S277" s="275"/>
      <c r="T277" s="276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7" t="s">
        <v>189</v>
      </c>
      <c r="AU277" s="277" t="s">
        <v>85</v>
      </c>
      <c r="AV277" s="15" t="s">
        <v>185</v>
      </c>
      <c r="AW277" s="15" t="s">
        <v>33</v>
      </c>
      <c r="AX277" s="15" t="s">
        <v>83</v>
      </c>
      <c r="AY277" s="277" t="s">
        <v>178</v>
      </c>
    </row>
    <row r="278" s="2" customFormat="1" ht="14.4" customHeight="1">
      <c r="A278" s="39"/>
      <c r="B278" s="40"/>
      <c r="C278" s="278" t="s">
        <v>361</v>
      </c>
      <c r="D278" s="278" t="s">
        <v>386</v>
      </c>
      <c r="E278" s="279" t="s">
        <v>1622</v>
      </c>
      <c r="F278" s="280" t="s">
        <v>1623</v>
      </c>
      <c r="G278" s="281" t="s">
        <v>629</v>
      </c>
      <c r="H278" s="282">
        <v>51.968000000000004</v>
      </c>
      <c r="I278" s="283"/>
      <c r="J278" s="284">
        <f>ROUND(I278*H278,2)</f>
        <v>0</v>
      </c>
      <c r="K278" s="280" t="s">
        <v>184</v>
      </c>
      <c r="L278" s="285"/>
      <c r="M278" s="286" t="s">
        <v>1</v>
      </c>
      <c r="N278" s="287" t="s">
        <v>41</v>
      </c>
      <c r="O278" s="92"/>
      <c r="P278" s="237">
        <f>O278*H278</f>
        <v>0</v>
      </c>
      <c r="Q278" s="237">
        <v>0.001</v>
      </c>
      <c r="R278" s="237">
        <f>Q278*H278</f>
        <v>0.051968000000000007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244</v>
      </c>
      <c r="AT278" s="239" t="s">
        <v>386</v>
      </c>
      <c r="AU278" s="239" t="s">
        <v>85</v>
      </c>
      <c r="AY278" s="18" t="s">
        <v>178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83</v>
      </c>
      <c r="BK278" s="240">
        <f>ROUND(I278*H278,2)</f>
        <v>0</v>
      </c>
      <c r="BL278" s="18" t="s">
        <v>185</v>
      </c>
      <c r="BM278" s="239" t="s">
        <v>1624</v>
      </c>
    </row>
    <row r="279" s="2" customFormat="1">
      <c r="A279" s="39"/>
      <c r="B279" s="40"/>
      <c r="C279" s="41"/>
      <c r="D279" s="241" t="s">
        <v>187</v>
      </c>
      <c r="E279" s="41"/>
      <c r="F279" s="242" t="s">
        <v>1623</v>
      </c>
      <c r="G279" s="41"/>
      <c r="H279" s="41"/>
      <c r="I279" s="243"/>
      <c r="J279" s="41"/>
      <c r="K279" s="41"/>
      <c r="L279" s="45"/>
      <c r="M279" s="244"/>
      <c r="N279" s="245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187</v>
      </c>
      <c r="AU279" s="18" t="s">
        <v>85</v>
      </c>
    </row>
    <row r="280" s="13" customFormat="1">
      <c r="A280" s="13"/>
      <c r="B280" s="246"/>
      <c r="C280" s="247"/>
      <c r="D280" s="241" t="s">
        <v>189</v>
      </c>
      <c r="E280" s="248" t="s">
        <v>1</v>
      </c>
      <c r="F280" s="249" t="s">
        <v>1625</v>
      </c>
      <c r="G280" s="247"/>
      <c r="H280" s="248" t="s">
        <v>1</v>
      </c>
      <c r="I280" s="250"/>
      <c r="J280" s="247"/>
      <c r="K280" s="247"/>
      <c r="L280" s="251"/>
      <c r="M280" s="252"/>
      <c r="N280" s="253"/>
      <c r="O280" s="253"/>
      <c r="P280" s="253"/>
      <c r="Q280" s="253"/>
      <c r="R280" s="253"/>
      <c r="S280" s="253"/>
      <c r="T280" s="25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5" t="s">
        <v>189</v>
      </c>
      <c r="AU280" s="255" t="s">
        <v>85</v>
      </c>
      <c r="AV280" s="13" t="s">
        <v>83</v>
      </c>
      <c r="AW280" s="13" t="s">
        <v>33</v>
      </c>
      <c r="AX280" s="13" t="s">
        <v>76</v>
      </c>
      <c r="AY280" s="255" t="s">
        <v>178</v>
      </c>
    </row>
    <row r="281" s="14" customFormat="1">
      <c r="A281" s="14"/>
      <c r="B281" s="256"/>
      <c r="C281" s="257"/>
      <c r="D281" s="241" t="s">
        <v>189</v>
      </c>
      <c r="E281" s="258" t="s">
        <v>1</v>
      </c>
      <c r="F281" s="259" t="s">
        <v>1626</v>
      </c>
      <c r="G281" s="257"/>
      <c r="H281" s="260">
        <v>51.968000000000004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6" t="s">
        <v>189</v>
      </c>
      <c r="AU281" s="266" t="s">
        <v>85</v>
      </c>
      <c r="AV281" s="14" t="s">
        <v>85</v>
      </c>
      <c r="AW281" s="14" t="s">
        <v>33</v>
      </c>
      <c r="AX281" s="14" t="s">
        <v>76</v>
      </c>
      <c r="AY281" s="266" t="s">
        <v>178</v>
      </c>
    </row>
    <row r="282" s="15" customFormat="1">
      <c r="A282" s="15"/>
      <c r="B282" s="267"/>
      <c r="C282" s="268"/>
      <c r="D282" s="241" t="s">
        <v>189</v>
      </c>
      <c r="E282" s="269" t="s">
        <v>1</v>
      </c>
      <c r="F282" s="270" t="s">
        <v>193</v>
      </c>
      <c r="G282" s="268"/>
      <c r="H282" s="271">
        <v>51.968000000000004</v>
      </c>
      <c r="I282" s="272"/>
      <c r="J282" s="268"/>
      <c r="K282" s="268"/>
      <c r="L282" s="273"/>
      <c r="M282" s="274"/>
      <c r="N282" s="275"/>
      <c r="O282" s="275"/>
      <c r="P282" s="275"/>
      <c r="Q282" s="275"/>
      <c r="R282" s="275"/>
      <c r="S282" s="275"/>
      <c r="T282" s="276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7" t="s">
        <v>189</v>
      </c>
      <c r="AU282" s="277" t="s">
        <v>85</v>
      </c>
      <c r="AV282" s="15" t="s">
        <v>185</v>
      </c>
      <c r="AW282" s="15" t="s">
        <v>33</v>
      </c>
      <c r="AX282" s="15" t="s">
        <v>83</v>
      </c>
      <c r="AY282" s="277" t="s">
        <v>178</v>
      </c>
    </row>
    <row r="283" s="2" customFormat="1">
      <c r="A283" s="39"/>
      <c r="B283" s="40"/>
      <c r="C283" s="228" t="s">
        <v>367</v>
      </c>
      <c r="D283" s="228" t="s">
        <v>180</v>
      </c>
      <c r="E283" s="229" t="s">
        <v>1627</v>
      </c>
      <c r="F283" s="230" t="s">
        <v>1628</v>
      </c>
      <c r="G283" s="231" t="s">
        <v>268</v>
      </c>
      <c r="H283" s="232">
        <v>1549</v>
      </c>
      <c r="I283" s="233"/>
      <c r="J283" s="234">
        <f>ROUND(I283*H283,2)</f>
        <v>0</v>
      </c>
      <c r="K283" s="230" t="s">
        <v>184</v>
      </c>
      <c r="L283" s="45"/>
      <c r="M283" s="235" t="s">
        <v>1</v>
      </c>
      <c r="N283" s="236" t="s">
        <v>41</v>
      </c>
      <c r="O283" s="92"/>
      <c r="P283" s="237">
        <f>O283*H283</f>
        <v>0</v>
      </c>
      <c r="Q283" s="237">
        <v>0</v>
      </c>
      <c r="R283" s="237">
        <f>Q283*H283</f>
        <v>0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185</v>
      </c>
      <c r="AT283" s="239" t="s">
        <v>180</v>
      </c>
      <c r="AU283" s="239" t="s">
        <v>85</v>
      </c>
      <c r="AY283" s="18" t="s">
        <v>178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83</v>
      </c>
      <c r="BK283" s="240">
        <f>ROUND(I283*H283,2)</f>
        <v>0</v>
      </c>
      <c r="BL283" s="18" t="s">
        <v>185</v>
      </c>
      <c r="BM283" s="239" t="s">
        <v>1629</v>
      </c>
    </row>
    <row r="284" s="2" customFormat="1">
      <c r="A284" s="39"/>
      <c r="B284" s="40"/>
      <c r="C284" s="41"/>
      <c r="D284" s="241" t="s">
        <v>187</v>
      </c>
      <c r="E284" s="41"/>
      <c r="F284" s="242" t="s">
        <v>1630</v>
      </c>
      <c r="G284" s="41"/>
      <c r="H284" s="41"/>
      <c r="I284" s="243"/>
      <c r="J284" s="41"/>
      <c r="K284" s="41"/>
      <c r="L284" s="45"/>
      <c r="M284" s="244"/>
      <c r="N284" s="245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187</v>
      </c>
      <c r="AU284" s="18" t="s">
        <v>85</v>
      </c>
    </row>
    <row r="285" s="13" customFormat="1">
      <c r="A285" s="13"/>
      <c r="B285" s="246"/>
      <c r="C285" s="247"/>
      <c r="D285" s="241" t="s">
        <v>189</v>
      </c>
      <c r="E285" s="248" t="s">
        <v>1</v>
      </c>
      <c r="F285" s="249" t="s">
        <v>1550</v>
      </c>
      <c r="G285" s="247"/>
      <c r="H285" s="248" t="s">
        <v>1</v>
      </c>
      <c r="I285" s="250"/>
      <c r="J285" s="247"/>
      <c r="K285" s="247"/>
      <c r="L285" s="251"/>
      <c r="M285" s="252"/>
      <c r="N285" s="253"/>
      <c r="O285" s="253"/>
      <c r="P285" s="253"/>
      <c r="Q285" s="253"/>
      <c r="R285" s="253"/>
      <c r="S285" s="253"/>
      <c r="T285" s="25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5" t="s">
        <v>189</v>
      </c>
      <c r="AU285" s="255" t="s">
        <v>85</v>
      </c>
      <c r="AV285" s="13" t="s">
        <v>83</v>
      </c>
      <c r="AW285" s="13" t="s">
        <v>33</v>
      </c>
      <c r="AX285" s="13" t="s">
        <v>76</v>
      </c>
      <c r="AY285" s="255" t="s">
        <v>178</v>
      </c>
    </row>
    <row r="286" s="13" customFormat="1">
      <c r="A286" s="13"/>
      <c r="B286" s="246"/>
      <c r="C286" s="247"/>
      <c r="D286" s="241" t="s">
        <v>189</v>
      </c>
      <c r="E286" s="248" t="s">
        <v>1</v>
      </c>
      <c r="F286" s="249" t="s">
        <v>1619</v>
      </c>
      <c r="G286" s="247"/>
      <c r="H286" s="248" t="s">
        <v>1</v>
      </c>
      <c r="I286" s="250"/>
      <c r="J286" s="247"/>
      <c r="K286" s="247"/>
      <c r="L286" s="251"/>
      <c r="M286" s="252"/>
      <c r="N286" s="253"/>
      <c r="O286" s="253"/>
      <c r="P286" s="253"/>
      <c r="Q286" s="253"/>
      <c r="R286" s="253"/>
      <c r="S286" s="253"/>
      <c r="T286" s="25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5" t="s">
        <v>189</v>
      </c>
      <c r="AU286" s="255" t="s">
        <v>85</v>
      </c>
      <c r="AV286" s="13" t="s">
        <v>83</v>
      </c>
      <c r="AW286" s="13" t="s">
        <v>33</v>
      </c>
      <c r="AX286" s="13" t="s">
        <v>76</v>
      </c>
      <c r="AY286" s="255" t="s">
        <v>178</v>
      </c>
    </row>
    <row r="287" s="14" customFormat="1">
      <c r="A287" s="14"/>
      <c r="B287" s="256"/>
      <c r="C287" s="257"/>
      <c r="D287" s="241" t="s">
        <v>189</v>
      </c>
      <c r="E287" s="258" t="s">
        <v>1</v>
      </c>
      <c r="F287" s="259" t="s">
        <v>830</v>
      </c>
      <c r="G287" s="257"/>
      <c r="H287" s="260">
        <v>65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6" t="s">
        <v>189</v>
      </c>
      <c r="AU287" s="266" t="s">
        <v>85</v>
      </c>
      <c r="AV287" s="14" t="s">
        <v>85</v>
      </c>
      <c r="AW287" s="14" t="s">
        <v>33</v>
      </c>
      <c r="AX287" s="14" t="s">
        <v>76</v>
      </c>
      <c r="AY287" s="266" t="s">
        <v>178</v>
      </c>
    </row>
    <row r="288" s="13" customFormat="1">
      <c r="A288" s="13"/>
      <c r="B288" s="246"/>
      <c r="C288" s="247"/>
      <c r="D288" s="241" t="s">
        <v>189</v>
      </c>
      <c r="E288" s="248" t="s">
        <v>1</v>
      </c>
      <c r="F288" s="249" t="s">
        <v>1631</v>
      </c>
      <c r="G288" s="247"/>
      <c r="H288" s="248" t="s">
        <v>1</v>
      </c>
      <c r="I288" s="250"/>
      <c r="J288" s="247"/>
      <c r="K288" s="247"/>
      <c r="L288" s="251"/>
      <c r="M288" s="252"/>
      <c r="N288" s="253"/>
      <c r="O288" s="253"/>
      <c r="P288" s="253"/>
      <c r="Q288" s="253"/>
      <c r="R288" s="253"/>
      <c r="S288" s="253"/>
      <c r="T288" s="25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5" t="s">
        <v>189</v>
      </c>
      <c r="AU288" s="255" t="s">
        <v>85</v>
      </c>
      <c r="AV288" s="13" t="s">
        <v>83</v>
      </c>
      <c r="AW288" s="13" t="s">
        <v>33</v>
      </c>
      <c r="AX288" s="13" t="s">
        <v>76</v>
      </c>
      <c r="AY288" s="255" t="s">
        <v>178</v>
      </c>
    </row>
    <row r="289" s="14" customFormat="1">
      <c r="A289" s="14"/>
      <c r="B289" s="256"/>
      <c r="C289" s="257"/>
      <c r="D289" s="241" t="s">
        <v>189</v>
      </c>
      <c r="E289" s="258" t="s">
        <v>1</v>
      </c>
      <c r="F289" s="259" t="s">
        <v>1621</v>
      </c>
      <c r="G289" s="257"/>
      <c r="H289" s="260">
        <v>1484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6" t="s">
        <v>189</v>
      </c>
      <c r="AU289" s="266" t="s">
        <v>85</v>
      </c>
      <c r="AV289" s="14" t="s">
        <v>85</v>
      </c>
      <c r="AW289" s="14" t="s">
        <v>33</v>
      </c>
      <c r="AX289" s="14" t="s">
        <v>76</v>
      </c>
      <c r="AY289" s="266" t="s">
        <v>178</v>
      </c>
    </row>
    <row r="290" s="15" customFormat="1">
      <c r="A290" s="15"/>
      <c r="B290" s="267"/>
      <c r="C290" s="268"/>
      <c r="D290" s="241" t="s">
        <v>189</v>
      </c>
      <c r="E290" s="269" t="s">
        <v>1</v>
      </c>
      <c r="F290" s="270" t="s">
        <v>193</v>
      </c>
      <c r="G290" s="268"/>
      <c r="H290" s="271">
        <v>1549</v>
      </c>
      <c r="I290" s="272"/>
      <c r="J290" s="268"/>
      <c r="K290" s="268"/>
      <c r="L290" s="273"/>
      <c r="M290" s="274"/>
      <c r="N290" s="275"/>
      <c r="O290" s="275"/>
      <c r="P290" s="275"/>
      <c r="Q290" s="275"/>
      <c r="R290" s="275"/>
      <c r="S290" s="275"/>
      <c r="T290" s="276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7" t="s">
        <v>189</v>
      </c>
      <c r="AU290" s="277" t="s">
        <v>85</v>
      </c>
      <c r="AV290" s="15" t="s">
        <v>185</v>
      </c>
      <c r="AW290" s="15" t="s">
        <v>33</v>
      </c>
      <c r="AX290" s="15" t="s">
        <v>83</v>
      </c>
      <c r="AY290" s="277" t="s">
        <v>178</v>
      </c>
    </row>
    <row r="291" s="2" customFormat="1">
      <c r="A291" s="39"/>
      <c r="B291" s="40"/>
      <c r="C291" s="228" t="s">
        <v>373</v>
      </c>
      <c r="D291" s="228" t="s">
        <v>180</v>
      </c>
      <c r="E291" s="229" t="s">
        <v>276</v>
      </c>
      <c r="F291" s="230" t="s">
        <v>277</v>
      </c>
      <c r="G291" s="231" t="s">
        <v>268</v>
      </c>
      <c r="H291" s="232">
        <v>275</v>
      </c>
      <c r="I291" s="233"/>
      <c r="J291" s="234">
        <f>ROUND(I291*H291,2)</f>
        <v>0</v>
      </c>
      <c r="K291" s="230" t="s">
        <v>184</v>
      </c>
      <c r="L291" s="45"/>
      <c r="M291" s="235" t="s">
        <v>1</v>
      </c>
      <c r="N291" s="236" t="s">
        <v>41</v>
      </c>
      <c r="O291" s="92"/>
      <c r="P291" s="237">
        <f>O291*H291</f>
        <v>0</v>
      </c>
      <c r="Q291" s="237">
        <v>0</v>
      </c>
      <c r="R291" s="237">
        <f>Q291*H291</f>
        <v>0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185</v>
      </c>
      <c r="AT291" s="239" t="s">
        <v>180</v>
      </c>
      <c r="AU291" s="239" t="s">
        <v>85</v>
      </c>
      <c r="AY291" s="18" t="s">
        <v>178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83</v>
      </c>
      <c r="BK291" s="240">
        <f>ROUND(I291*H291,2)</f>
        <v>0</v>
      </c>
      <c r="BL291" s="18" t="s">
        <v>185</v>
      </c>
      <c r="BM291" s="239" t="s">
        <v>1632</v>
      </c>
    </row>
    <row r="292" s="2" customFormat="1">
      <c r="A292" s="39"/>
      <c r="B292" s="40"/>
      <c r="C292" s="41"/>
      <c r="D292" s="241" t="s">
        <v>187</v>
      </c>
      <c r="E292" s="41"/>
      <c r="F292" s="242" t="s">
        <v>279</v>
      </c>
      <c r="G292" s="41"/>
      <c r="H292" s="41"/>
      <c r="I292" s="243"/>
      <c r="J292" s="41"/>
      <c r="K292" s="41"/>
      <c r="L292" s="45"/>
      <c r="M292" s="244"/>
      <c r="N292" s="245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187</v>
      </c>
      <c r="AU292" s="18" t="s">
        <v>85</v>
      </c>
    </row>
    <row r="293" s="13" customFormat="1">
      <c r="A293" s="13"/>
      <c r="B293" s="246"/>
      <c r="C293" s="247"/>
      <c r="D293" s="241" t="s">
        <v>189</v>
      </c>
      <c r="E293" s="248" t="s">
        <v>1</v>
      </c>
      <c r="F293" s="249" t="s">
        <v>1550</v>
      </c>
      <c r="G293" s="247"/>
      <c r="H293" s="248" t="s">
        <v>1</v>
      </c>
      <c r="I293" s="250"/>
      <c r="J293" s="247"/>
      <c r="K293" s="247"/>
      <c r="L293" s="251"/>
      <c r="M293" s="252"/>
      <c r="N293" s="253"/>
      <c r="O293" s="253"/>
      <c r="P293" s="253"/>
      <c r="Q293" s="253"/>
      <c r="R293" s="253"/>
      <c r="S293" s="253"/>
      <c r="T293" s="25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5" t="s">
        <v>189</v>
      </c>
      <c r="AU293" s="255" t="s">
        <v>85</v>
      </c>
      <c r="AV293" s="13" t="s">
        <v>83</v>
      </c>
      <c r="AW293" s="13" t="s">
        <v>33</v>
      </c>
      <c r="AX293" s="13" t="s">
        <v>76</v>
      </c>
      <c r="AY293" s="255" t="s">
        <v>178</v>
      </c>
    </row>
    <row r="294" s="13" customFormat="1">
      <c r="A294" s="13"/>
      <c r="B294" s="246"/>
      <c r="C294" s="247"/>
      <c r="D294" s="241" t="s">
        <v>189</v>
      </c>
      <c r="E294" s="248" t="s">
        <v>1</v>
      </c>
      <c r="F294" s="249" t="s">
        <v>1619</v>
      </c>
      <c r="G294" s="247"/>
      <c r="H294" s="248" t="s">
        <v>1</v>
      </c>
      <c r="I294" s="250"/>
      <c r="J294" s="247"/>
      <c r="K294" s="247"/>
      <c r="L294" s="251"/>
      <c r="M294" s="252"/>
      <c r="N294" s="253"/>
      <c r="O294" s="253"/>
      <c r="P294" s="253"/>
      <c r="Q294" s="253"/>
      <c r="R294" s="253"/>
      <c r="S294" s="253"/>
      <c r="T294" s="25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5" t="s">
        <v>189</v>
      </c>
      <c r="AU294" s="255" t="s">
        <v>85</v>
      </c>
      <c r="AV294" s="13" t="s">
        <v>83</v>
      </c>
      <c r="AW294" s="13" t="s">
        <v>33</v>
      </c>
      <c r="AX294" s="13" t="s">
        <v>76</v>
      </c>
      <c r="AY294" s="255" t="s">
        <v>178</v>
      </c>
    </row>
    <row r="295" s="14" customFormat="1">
      <c r="A295" s="14"/>
      <c r="B295" s="256"/>
      <c r="C295" s="257"/>
      <c r="D295" s="241" t="s">
        <v>189</v>
      </c>
      <c r="E295" s="258" t="s">
        <v>1</v>
      </c>
      <c r="F295" s="259" t="s">
        <v>1633</v>
      </c>
      <c r="G295" s="257"/>
      <c r="H295" s="260">
        <v>275</v>
      </c>
      <c r="I295" s="261"/>
      <c r="J295" s="257"/>
      <c r="K295" s="257"/>
      <c r="L295" s="262"/>
      <c r="M295" s="263"/>
      <c r="N295" s="264"/>
      <c r="O295" s="264"/>
      <c r="P295" s="264"/>
      <c r="Q295" s="264"/>
      <c r="R295" s="264"/>
      <c r="S295" s="264"/>
      <c r="T295" s="26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6" t="s">
        <v>189</v>
      </c>
      <c r="AU295" s="266" t="s">
        <v>85</v>
      </c>
      <c r="AV295" s="14" t="s">
        <v>85</v>
      </c>
      <c r="AW295" s="14" t="s">
        <v>33</v>
      </c>
      <c r="AX295" s="14" t="s">
        <v>76</v>
      </c>
      <c r="AY295" s="266" t="s">
        <v>178</v>
      </c>
    </row>
    <row r="296" s="15" customFormat="1">
      <c r="A296" s="15"/>
      <c r="B296" s="267"/>
      <c r="C296" s="268"/>
      <c r="D296" s="241" t="s">
        <v>189</v>
      </c>
      <c r="E296" s="269" t="s">
        <v>1</v>
      </c>
      <c r="F296" s="270" t="s">
        <v>193</v>
      </c>
      <c r="G296" s="268"/>
      <c r="H296" s="271">
        <v>275</v>
      </c>
      <c r="I296" s="272"/>
      <c r="J296" s="268"/>
      <c r="K296" s="268"/>
      <c r="L296" s="273"/>
      <c r="M296" s="274"/>
      <c r="N296" s="275"/>
      <c r="O296" s="275"/>
      <c r="P296" s="275"/>
      <c r="Q296" s="275"/>
      <c r="R296" s="275"/>
      <c r="S296" s="275"/>
      <c r="T296" s="276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7" t="s">
        <v>189</v>
      </c>
      <c r="AU296" s="277" t="s">
        <v>85</v>
      </c>
      <c r="AV296" s="15" t="s">
        <v>185</v>
      </c>
      <c r="AW296" s="15" t="s">
        <v>33</v>
      </c>
      <c r="AX296" s="15" t="s">
        <v>83</v>
      </c>
      <c r="AY296" s="277" t="s">
        <v>178</v>
      </c>
    </row>
    <row r="297" s="12" customFormat="1" ht="22.8" customHeight="1">
      <c r="A297" s="12"/>
      <c r="B297" s="212"/>
      <c r="C297" s="213"/>
      <c r="D297" s="214" t="s">
        <v>75</v>
      </c>
      <c r="E297" s="226" t="s">
        <v>250</v>
      </c>
      <c r="F297" s="226" t="s">
        <v>441</v>
      </c>
      <c r="G297" s="213"/>
      <c r="H297" s="213"/>
      <c r="I297" s="216"/>
      <c r="J297" s="227">
        <f>BK297</f>
        <v>0</v>
      </c>
      <c r="K297" s="213"/>
      <c r="L297" s="218"/>
      <c r="M297" s="219"/>
      <c r="N297" s="220"/>
      <c r="O297" s="220"/>
      <c r="P297" s="221">
        <v>0</v>
      </c>
      <c r="Q297" s="220"/>
      <c r="R297" s="221">
        <v>0</v>
      </c>
      <c r="S297" s="220"/>
      <c r="T297" s="222"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23" t="s">
        <v>83</v>
      </c>
      <c r="AT297" s="224" t="s">
        <v>75</v>
      </c>
      <c r="AU297" s="224" t="s">
        <v>83</v>
      </c>
      <c r="AY297" s="223" t="s">
        <v>178</v>
      </c>
      <c r="BK297" s="225">
        <v>0</v>
      </c>
    </row>
    <row r="298" s="12" customFormat="1" ht="22.8" customHeight="1">
      <c r="A298" s="12"/>
      <c r="B298" s="212"/>
      <c r="C298" s="213"/>
      <c r="D298" s="214" t="s">
        <v>75</v>
      </c>
      <c r="E298" s="226" t="s">
        <v>477</v>
      </c>
      <c r="F298" s="226" t="s">
        <v>478</v>
      </c>
      <c r="G298" s="213"/>
      <c r="H298" s="213"/>
      <c r="I298" s="216"/>
      <c r="J298" s="227">
        <f>BK298</f>
        <v>0</v>
      </c>
      <c r="K298" s="213"/>
      <c r="L298" s="218"/>
      <c r="M298" s="219"/>
      <c r="N298" s="220"/>
      <c r="O298" s="220"/>
      <c r="P298" s="221">
        <f>SUM(P299:P306)</f>
        <v>0</v>
      </c>
      <c r="Q298" s="220"/>
      <c r="R298" s="221">
        <f>SUM(R299:R306)</f>
        <v>0</v>
      </c>
      <c r="S298" s="220"/>
      <c r="T298" s="222">
        <f>SUM(T299:T306)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23" t="s">
        <v>83</v>
      </c>
      <c r="AT298" s="224" t="s">
        <v>75</v>
      </c>
      <c r="AU298" s="224" t="s">
        <v>83</v>
      </c>
      <c r="AY298" s="223" t="s">
        <v>178</v>
      </c>
      <c r="BK298" s="225">
        <f>SUM(BK299:BK306)</f>
        <v>0</v>
      </c>
    </row>
    <row r="299" s="2" customFormat="1">
      <c r="A299" s="39"/>
      <c r="B299" s="40"/>
      <c r="C299" s="228" t="s">
        <v>379</v>
      </c>
      <c r="D299" s="228" t="s">
        <v>180</v>
      </c>
      <c r="E299" s="229" t="s">
        <v>1634</v>
      </c>
      <c r="F299" s="230" t="s">
        <v>1635</v>
      </c>
      <c r="G299" s="231" t="s">
        <v>253</v>
      </c>
      <c r="H299" s="232">
        <v>0.71599999999999997</v>
      </c>
      <c r="I299" s="233"/>
      <c r="J299" s="234">
        <f>ROUND(I299*H299,2)</f>
        <v>0</v>
      </c>
      <c r="K299" s="230" t="s">
        <v>1</v>
      </c>
      <c r="L299" s="45"/>
      <c r="M299" s="235" t="s">
        <v>1</v>
      </c>
      <c r="N299" s="236" t="s">
        <v>41</v>
      </c>
      <c r="O299" s="92"/>
      <c r="P299" s="237">
        <f>O299*H299</f>
        <v>0</v>
      </c>
      <c r="Q299" s="237">
        <v>0</v>
      </c>
      <c r="R299" s="237">
        <f>Q299*H299</f>
        <v>0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185</v>
      </c>
      <c r="AT299" s="239" t="s">
        <v>180</v>
      </c>
      <c r="AU299" s="239" t="s">
        <v>85</v>
      </c>
      <c r="AY299" s="18" t="s">
        <v>178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83</v>
      </c>
      <c r="BK299" s="240">
        <f>ROUND(I299*H299,2)</f>
        <v>0</v>
      </c>
      <c r="BL299" s="18" t="s">
        <v>185</v>
      </c>
      <c r="BM299" s="239" t="s">
        <v>1636</v>
      </c>
    </row>
    <row r="300" s="2" customFormat="1">
      <c r="A300" s="39"/>
      <c r="B300" s="40"/>
      <c r="C300" s="41"/>
      <c r="D300" s="241" t="s">
        <v>187</v>
      </c>
      <c r="E300" s="41"/>
      <c r="F300" s="242" t="s">
        <v>1635</v>
      </c>
      <c r="G300" s="41"/>
      <c r="H300" s="41"/>
      <c r="I300" s="243"/>
      <c r="J300" s="41"/>
      <c r="K300" s="41"/>
      <c r="L300" s="45"/>
      <c r="M300" s="244"/>
      <c r="N300" s="245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187</v>
      </c>
      <c r="AU300" s="18" t="s">
        <v>85</v>
      </c>
    </row>
    <row r="301" s="13" customFormat="1">
      <c r="A301" s="13"/>
      <c r="B301" s="246"/>
      <c r="C301" s="247"/>
      <c r="D301" s="241" t="s">
        <v>189</v>
      </c>
      <c r="E301" s="248" t="s">
        <v>1</v>
      </c>
      <c r="F301" s="249" t="s">
        <v>1525</v>
      </c>
      <c r="G301" s="247"/>
      <c r="H301" s="248" t="s">
        <v>1</v>
      </c>
      <c r="I301" s="250"/>
      <c r="J301" s="247"/>
      <c r="K301" s="247"/>
      <c r="L301" s="251"/>
      <c r="M301" s="252"/>
      <c r="N301" s="253"/>
      <c r="O301" s="253"/>
      <c r="P301" s="253"/>
      <c r="Q301" s="253"/>
      <c r="R301" s="253"/>
      <c r="S301" s="253"/>
      <c r="T301" s="25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5" t="s">
        <v>189</v>
      </c>
      <c r="AU301" s="255" t="s">
        <v>85</v>
      </c>
      <c r="AV301" s="13" t="s">
        <v>83</v>
      </c>
      <c r="AW301" s="13" t="s">
        <v>33</v>
      </c>
      <c r="AX301" s="13" t="s">
        <v>76</v>
      </c>
      <c r="AY301" s="255" t="s">
        <v>178</v>
      </c>
    </row>
    <row r="302" s="13" customFormat="1">
      <c r="A302" s="13"/>
      <c r="B302" s="246"/>
      <c r="C302" s="247"/>
      <c r="D302" s="241" t="s">
        <v>189</v>
      </c>
      <c r="E302" s="248" t="s">
        <v>1</v>
      </c>
      <c r="F302" s="249" t="s">
        <v>1637</v>
      </c>
      <c r="G302" s="247"/>
      <c r="H302" s="248" t="s">
        <v>1</v>
      </c>
      <c r="I302" s="250"/>
      <c r="J302" s="247"/>
      <c r="K302" s="247"/>
      <c r="L302" s="251"/>
      <c r="M302" s="252"/>
      <c r="N302" s="253"/>
      <c r="O302" s="253"/>
      <c r="P302" s="253"/>
      <c r="Q302" s="253"/>
      <c r="R302" s="253"/>
      <c r="S302" s="253"/>
      <c r="T302" s="25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5" t="s">
        <v>189</v>
      </c>
      <c r="AU302" s="255" t="s">
        <v>85</v>
      </c>
      <c r="AV302" s="13" t="s">
        <v>83</v>
      </c>
      <c r="AW302" s="13" t="s">
        <v>33</v>
      </c>
      <c r="AX302" s="13" t="s">
        <v>76</v>
      </c>
      <c r="AY302" s="255" t="s">
        <v>178</v>
      </c>
    </row>
    <row r="303" s="14" customFormat="1">
      <c r="A303" s="14"/>
      <c r="B303" s="256"/>
      <c r="C303" s="257"/>
      <c r="D303" s="241" t="s">
        <v>189</v>
      </c>
      <c r="E303" s="258" t="s">
        <v>1</v>
      </c>
      <c r="F303" s="259" t="s">
        <v>1638</v>
      </c>
      <c r="G303" s="257"/>
      <c r="H303" s="260">
        <v>0.216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6" t="s">
        <v>189</v>
      </c>
      <c r="AU303" s="266" t="s">
        <v>85</v>
      </c>
      <c r="AV303" s="14" t="s">
        <v>85</v>
      </c>
      <c r="AW303" s="14" t="s">
        <v>33</v>
      </c>
      <c r="AX303" s="14" t="s">
        <v>76</v>
      </c>
      <c r="AY303" s="266" t="s">
        <v>178</v>
      </c>
    </row>
    <row r="304" s="13" customFormat="1">
      <c r="A304" s="13"/>
      <c r="B304" s="246"/>
      <c r="C304" s="247"/>
      <c r="D304" s="241" t="s">
        <v>189</v>
      </c>
      <c r="E304" s="248" t="s">
        <v>1</v>
      </c>
      <c r="F304" s="249" t="s">
        <v>1639</v>
      </c>
      <c r="G304" s="247"/>
      <c r="H304" s="248" t="s">
        <v>1</v>
      </c>
      <c r="I304" s="250"/>
      <c r="J304" s="247"/>
      <c r="K304" s="247"/>
      <c r="L304" s="251"/>
      <c r="M304" s="252"/>
      <c r="N304" s="253"/>
      <c r="O304" s="253"/>
      <c r="P304" s="253"/>
      <c r="Q304" s="253"/>
      <c r="R304" s="253"/>
      <c r="S304" s="253"/>
      <c r="T304" s="25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5" t="s">
        <v>189</v>
      </c>
      <c r="AU304" s="255" t="s">
        <v>85</v>
      </c>
      <c r="AV304" s="13" t="s">
        <v>83</v>
      </c>
      <c r="AW304" s="13" t="s">
        <v>33</v>
      </c>
      <c r="AX304" s="13" t="s">
        <v>76</v>
      </c>
      <c r="AY304" s="255" t="s">
        <v>178</v>
      </c>
    </row>
    <row r="305" s="14" customFormat="1">
      <c r="A305" s="14"/>
      <c r="B305" s="256"/>
      <c r="C305" s="257"/>
      <c r="D305" s="241" t="s">
        <v>189</v>
      </c>
      <c r="E305" s="258" t="s">
        <v>1</v>
      </c>
      <c r="F305" s="259" t="s">
        <v>1640</v>
      </c>
      <c r="G305" s="257"/>
      <c r="H305" s="260">
        <v>0.5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6" t="s">
        <v>189</v>
      </c>
      <c r="AU305" s="266" t="s">
        <v>85</v>
      </c>
      <c r="AV305" s="14" t="s">
        <v>85</v>
      </c>
      <c r="AW305" s="14" t="s">
        <v>33</v>
      </c>
      <c r="AX305" s="14" t="s">
        <v>76</v>
      </c>
      <c r="AY305" s="266" t="s">
        <v>178</v>
      </c>
    </row>
    <row r="306" s="15" customFormat="1">
      <c r="A306" s="15"/>
      <c r="B306" s="267"/>
      <c r="C306" s="268"/>
      <c r="D306" s="241" t="s">
        <v>189</v>
      </c>
      <c r="E306" s="269" t="s">
        <v>1</v>
      </c>
      <c r="F306" s="270" t="s">
        <v>193</v>
      </c>
      <c r="G306" s="268"/>
      <c r="H306" s="271">
        <v>0.71599999999999997</v>
      </c>
      <c r="I306" s="272"/>
      <c r="J306" s="268"/>
      <c r="K306" s="268"/>
      <c r="L306" s="273"/>
      <c r="M306" s="274"/>
      <c r="N306" s="275"/>
      <c r="O306" s="275"/>
      <c r="P306" s="275"/>
      <c r="Q306" s="275"/>
      <c r="R306" s="275"/>
      <c r="S306" s="275"/>
      <c r="T306" s="276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7" t="s">
        <v>189</v>
      </c>
      <c r="AU306" s="277" t="s">
        <v>85</v>
      </c>
      <c r="AV306" s="15" t="s">
        <v>185</v>
      </c>
      <c r="AW306" s="15" t="s">
        <v>33</v>
      </c>
      <c r="AX306" s="15" t="s">
        <v>83</v>
      </c>
      <c r="AY306" s="277" t="s">
        <v>178</v>
      </c>
    </row>
    <row r="307" s="12" customFormat="1" ht="22.8" customHeight="1">
      <c r="A307" s="12"/>
      <c r="B307" s="212"/>
      <c r="C307" s="213"/>
      <c r="D307" s="214" t="s">
        <v>75</v>
      </c>
      <c r="E307" s="226" t="s">
        <v>498</v>
      </c>
      <c r="F307" s="226" t="s">
        <v>499</v>
      </c>
      <c r="G307" s="213"/>
      <c r="H307" s="213"/>
      <c r="I307" s="216"/>
      <c r="J307" s="227">
        <f>BK307</f>
        <v>0</v>
      </c>
      <c r="K307" s="213"/>
      <c r="L307" s="218"/>
      <c r="M307" s="219"/>
      <c r="N307" s="220"/>
      <c r="O307" s="220"/>
      <c r="P307" s="221">
        <f>SUM(P308:P309)</f>
        <v>0</v>
      </c>
      <c r="Q307" s="220"/>
      <c r="R307" s="221">
        <f>SUM(R308:R309)</f>
        <v>0</v>
      </c>
      <c r="S307" s="220"/>
      <c r="T307" s="222">
        <f>SUM(T308:T309)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3" t="s">
        <v>83</v>
      </c>
      <c r="AT307" s="224" t="s">
        <v>75</v>
      </c>
      <c r="AU307" s="224" t="s">
        <v>83</v>
      </c>
      <c r="AY307" s="223" t="s">
        <v>178</v>
      </c>
      <c r="BK307" s="225">
        <f>SUM(BK308:BK309)</f>
        <v>0</v>
      </c>
    </row>
    <row r="308" s="2" customFormat="1" ht="14.4" customHeight="1">
      <c r="A308" s="39"/>
      <c r="B308" s="40"/>
      <c r="C308" s="228" t="s">
        <v>385</v>
      </c>
      <c r="D308" s="228" t="s">
        <v>180</v>
      </c>
      <c r="E308" s="229" t="s">
        <v>1641</v>
      </c>
      <c r="F308" s="230" t="s">
        <v>1642</v>
      </c>
      <c r="G308" s="231" t="s">
        <v>253</v>
      </c>
      <c r="H308" s="232">
        <v>0.052999999999999998</v>
      </c>
      <c r="I308" s="233"/>
      <c r="J308" s="234">
        <f>ROUND(I308*H308,2)</f>
        <v>0</v>
      </c>
      <c r="K308" s="230" t="s">
        <v>184</v>
      </c>
      <c r="L308" s="45"/>
      <c r="M308" s="235" t="s">
        <v>1</v>
      </c>
      <c r="N308" s="236" t="s">
        <v>41</v>
      </c>
      <c r="O308" s="92"/>
      <c r="P308" s="237">
        <f>O308*H308</f>
        <v>0</v>
      </c>
      <c r="Q308" s="237">
        <v>0</v>
      </c>
      <c r="R308" s="237">
        <f>Q308*H308</f>
        <v>0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185</v>
      </c>
      <c r="AT308" s="239" t="s">
        <v>180</v>
      </c>
      <c r="AU308" s="239" t="s">
        <v>85</v>
      </c>
      <c r="AY308" s="18" t="s">
        <v>178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83</v>
      </c>
      <c r="BK308" s="240">
        <f>ROUND(I308*H308,2)</f>
        <v>0</v>
      </c>
      <c r="BL308" s="18" t="s">
        <v>185</v>
      </c>
      <c r="BM308" s="239" t="s">
        <v>1643</v>
      </c>
    </row>
    <row r="309" s="2" customFormat="1">
      <c r="A309" s="39"/>
      <c r="B309" s="40"/>
      <c r="C309" s="41"/>
      <c r="D309" s="241" t="s">
        <v>187</v>
      </c>
      <c r="E309" s="41"/>
      <c r="F309" s="242" t="s">
        <v>1644</v>
      </c>
      <c r="G309" s="41"/>
      <c r="H309" s="41"/>
      <c r="I309" s="243"/>
      <c r="J309" s="41"/>
      <c r="K309" s="41"/>
      <c r="L309" s="45"/>
      <c r="M309" s="289"/>
      <c r="N309" s="290"/>
      <c r="O309" s="291"/>
      <c r="P309" s="291"/>
      <c r="Q309" s="291"/>
      <c r="R309" s="291"/>
      <c r="S309" s="291"/>
      <c r="T309" s="292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187</v>
      </c>
      <c r="AU309" s="18" t="s">
        <v>85</v>
      </c>
    </row>
    <row r="310" s="2" customFormat="1" ht="6.96" customHeight="1">
      <c r="A310" s="39"/>
      <c r="B310" s="67"/>
      <c r="C310" s="68"/>
      <c r="D310" s="68"/>
      <c r="E310" s="68"/>
      <c r="F310" s="68"/>
      <c r="G310" s="68"/>
      <c r="H310" s="68"/>
      <c r="I310" s="68"/>
      <c r="J310" s="68"/>
      <c r="K310" s="68"/>
      <c r="L310" s="45"/>
      <c r="M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</sheetData>
  <sheetProtection sheet="1" autoFilter="0" formatColumns="0" formatRows="0" objects="1" scenarios="1" spinCount="100000" saltValue="CJnP+M61RObTFVP8OcaU8y9SKiijghEiYaAHAZzHSxQONU8Bk/XXWz815l92Fw0QA97dCs2R5zw2poqQoVoG5w==" hashValue="IkeWzpeB441kqBU3PjgHM7PHpOfjkPZLbNC9+o2dsGHLWocDL8N8SilerFFlkCpJd33XEot0zbjFSxbL1a+Qxg==" algorithmName="SHA-512" password="CC35"/>
  <autoFilter ref="C124:K30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144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4.4" customHeight="1">
      <c r="B7" s="21"/>
      <c r="E7" s="153" t="str">
        <f>'Rekapitulace stavby'!K6</f>
        <v>Realizace SZ Budišovsko</v>
      </c>
      <c r="F7" s="152"/>
      <c r="G7" s="152"/>
      <c r="H7" s="152"/>
      <c r="L7" s="21"/>
    </row>
    <row r="8" s="1" customFormat="1" ht="12" customHeight="1">
      <c r="B8" s="21"/>
      <c r="D8" s="152" t="s">
        <v>145</v>
      </c>
      <c r="L8" s="21"/>
    </row>
    <row r="9" s="2" customFormat="1" ht="14.4" customHeight="1">
      <c r="A9" s="39"/>
      <c r="B9" s="45"/>
      <c r="C9" s="39"/>
      <c r="D9" s="39"/>
      <c r="E9" s="153" t="s">
        <v>1517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5.6" customHeight="1">
      <c r="A11" s="39"/>
      <c r="B11" s="45"/>
      <c r="C11" s="39"/>
      <c r="D11" s="39"/>
      <c r="E11" s="154" t="s">
        <v>1645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1. 4. 2021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34</v>
      </c>
      <c r="E25" s="39"/>
      <c r="F25" s="39"/>
      <c r="G25" s="39"/>
      <c r="H25" s="39"/>
      <c r="I25" s="152" t="s">
        <v>25</v>
      </c>
      <c r="J25" s="142" t="s">
        <v>31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32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.4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ROUND((SUM(BE124:BE307)),  2)</f>
        <v>0</v>
      </c>
      <c r="G35" s="39"/>
      <c r="H35" s="39"/>
      <c r="I35" s="166">
        <v>0.20999999999999999</v>
      </c>
      <c r="J35" s="165">
        <f>ROUND(((SUM(BE124:BE307))*I35),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ROUND((SUM(BF124:BF307)),  2)</f>
        <v>0</v>
      </c>
      <c r="G36" s="39"/>
      <c r="H36" s="39"/>
      <c r="I36" s="166">
        <v>0.14999999999999999</v>
      </c>
      <c r="J36" s="165">
        <f>ROUND(((SUM(BF124:BF307))*I36),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ROUND((SUM(BG124:BG307)),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ROUND((SUM(BH124:BH307)),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ROUND((SUM(BI124:BI307)),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85" t="str">
        <f>E7</f>
        <v>Realizace SZ Budišovsko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85" t="s">
        <v>1517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6" customHeight="1">
      <c r="A89" s="39"/>
      <c r="B89" s="40"/>
      <c r="C89" s="41"/>
      <c r="D89" s="41"/>
      <c r="E89" s="77" t="str">
        <f>E11</f>
        <v>SO 02 - Tůň T2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Budišov n./B., Podlesí n./O., Staré Oldřůvky</v>
      </c>
      <c r="G91" s="41"/>
      <c r="H91" s="41"/>
      <c r="I91" s="33" t="s">
        <v>22</v>
      </c>
      <c r="J91" s="80" t="str">
        <f>IF(J14="","",J14)</f>
        <v>1. 4. 2021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55.2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AGPOL s.r.o., Jungmannova 153/12, 77900 Olomouc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55.2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>AGPOL s.r.o., Jungmannova 153/12, 77900 Olomouc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150</v>
      </c>
      <c r="D96" s="187"/>
      <c r="E96" s="187"/>
      <c r="F96" s="187"/>
      <c r="G96" s="187"/>
      <c r="H96" s="187"/>
      <c r="I96" s="187"/>
      <c r="J96" s="188" t="s">
        <v>151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152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153</v>
      </c>
    </row>
    <row r="99" s="9" customFormat="1" ht="24.96" customHeight="1">
      <c r="A99" s="9"/>
      <c r="B99" s="190"/>
      <c r="C99" s="191"/>
      <c r="D99" s="192" t="s">
        <v>154</v>
      </c>
      <c r="E99" s="193"/>
      <c r="F99" s="193"/>
      <c r="G99" s="193"/>
      <c r="H99" s="193"/>
      <c r="I99" s="193"/>
      <c r="J99" s="194">
        <f>J125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1519</v>
      </c>
      <c r="E100" s="198"/>
      <c r="F100" s="198"/>
      <c r="G100" s="198"/>
      <c r="H100" s="198"/>
      <c r="I100" s="198"/>
      <c r="J100" s="199">
        <f>J126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161</v>
      </c>
      <c r="E101" s="198"/>
      <c r="F101" s="198"/>
      <c r="G101" s="198"/>
      <c r="H101" s="198"/>
      <c r="I101" s="198"/>
      <c r="J101" s="199">
        <f>J296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162</v>
      </c>
      <c r="E102" s="198"/>
      <c r="F102" s="198"/>
      <c r="G102" s="198"/>
      <c r="H102" s="198"/>
      <c r="I102" s="198"/>
      <c r="J102" s="199">
        <f>J305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163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4.4" customHeight="1">
      <c r="A112" s="39"/>
      <c r="B112" s="40"/>
      <c r="C112" s="41"/>
      <c r="D112" s="41"/>
      <c r="E112" s="185" t="str">
        <f>E7</f>
        <v>Realizace SZ Budišovsko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145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4.4" customHeight="1">
      <c r="A114" s="39"/>
      <c r="B114" s="40"/>
      <c r="C114" s="41"/>
      <c r="D114" s="41"/>
      <c r="E114" s="185" t="s">
        <v>1517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147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6" customHeight="1">
      <c r="A116" s="39"/>
      <c r="B116" s="40"/>
      <c r="C116" s="41"/>
      <c r="D116" s="41"/>
      <c r="E116" s="77" t="str">
        <f>E11</f>
        <v>SO 02 - Tůň T2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Budišov n./B., Podlesí n./O., Staré Oldřůvky</v>
      </c>
      <c r="G118" s="41"/>
      <c r="H118" s="41"/>
      <c r="I118" s="33" t="s">
        <v>22</v>
      </c>
      <c r="J118" s="80" t="str">
        <f>IF(J14="","",J14)</f>
        <v>1. 4. 2021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55.2" customHeight="1">
      <c r="A120" s="39"/>
      <c r="B120" s="40"/>
      <c r="C120" s="33" t="s">
        <v>24</v>
      </c>
      <c r="D120" s="41"/>
      <c r="E120" s="41"/>
      <c r="F120" s="28" t="str">
        <f>E17</f>
        <v xml:space="preserve"> </v>
      </c>
      <c r="G120" s="41"/>
      <c r="H120" s="41"/>
      <c r="I120" s="33" t="s">
        <v>30</v>
      </c>
      <c r="J120" s="37" t="str">
        <f>E23</f>
        <v>AGPOL s.r.o., Jungmannova 153/12, 77900 Olomouc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55.2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34</v>
      </c>
      <c r="J121" s="37" t="str">
        <f>E26</f>
        <v>AGPOL s.r.o., Jungmannova 153/12, 77900 Olomouc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1"/>
      <c r="B123" s="202"/>
      <c r="C123" s="203" t="s">
        <v>164</v>
      </c>
      <c r="D123" s="204" t="s">
        <v>61</v>
      </c>
      <c r="E123" s="204" t="s">
        <v>57</v>
      </c>
      <c r="F123" s="204" t="s">
        <v>58</v>
      </c>
      <c r="G123" s="204" t="s">
        <v>165</v>
      </c>
      <c r="H123" s="204" t="s">
        <v>166</v>
      </c>
      <c r="I123" s="204" t="s">
        <v>167</v>
      </c>
      <c r="J123" s="204" t="s">
        <v>151</v>
      </c>
      <c r="K123" s="205" t="s">
        <v>168</v>
      </c>
      <c r="L123" s="206"/>
      <c r="M123" s="101" t="s">
        <v>1</v>
      </c>
      <c r="N123" s="102" t="s">
        <v>40</v>
      </c>
      <c r="O123" s="102" t="s">
        <v>169</v>
      </c>
      <c r="P123" s="102" t="s">
        <v>170</v>
      </c>
      <c r="Q123" s="102" t="s">
        <v>171</v>
      </c>
      <c r="R123" s="102" t="s">
        <v>172</v>
      </c>
      <c r="S123" s="102" t="s">
        <v>173</v>
      </c>
      <c r="T123" s="103" t="s">
        <v>174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39"/>
      <c r="B124" s="40"/>
      <c r="C124" s="108" t="s">
        <v>175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</f>
        <v>0</v>
      </c>
      <c r="Q124" s="105"/>
      <c r="R124" s="209">
        <f>R125</f>
        <v>0.059798000000000004</v>
      </c>
      <c r="S124" s="105"/>
      <c r="T124" s="210">
        <f>T125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153</v>
      </c>
      <c r="BK124" s="211">
        <f>BK125</f>
        <v>0</v>
      </c>
    </row>
    <row r="125" s="12" customFormat="1" ht="25.92" customHeight="1">
      <c r="A125" s="12"/>
      <c r="B125" s="212"/>
      <c r="C125" s="213"/>
      <c r="D125" s="214" t="s">
        <v>75</v>
      </c>
      <c r="E125" s="215" t="s">
        <v>176</v>
      </c>
      <c r="F125" s="215" t="s">
        <v>177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P126+P296+P305</f>
        <v>0</v>
      </c>
      <c r="Q125" s="220"/>
      <c r="R125" s="221">
        <f>R126+R296+R305</f>
        <v>0.059798000000000004</v>
      </c>
      <c r="S125" s="220"/>
      <c r="T125" s="222">
        <f>T126+T296+T305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83</v>
      </c>
      <c r="AT125" s="224" t="s">
        <v>75</v>
      </c>
      <c r="AU125" s="224" t="s">
        <v>76</v>
      </c>
      <c r="AY125" s="223" t="s">
        <v>178</v>
      </c>
      <c r="BK125" s="225">
        <f>BK126+BK296+BK305</f>
        <v>0</v>
      </c>
    </row>
    <row r="126" s="12" customFormat="1" ht="22.8" customHeight="1">
      <c r="A126" s="12"/>
      <c r="B126" s="212"/>
      <c r="C126" s="213"/>
      <c r="D126" s="214" t="s">
        <v>75</v>
      </c>
      <c r="E126" s="226" t="s">
        <v>83</v>
      </c>
      <c r="F126" s="226" t="s">
        <v>1520</v>
      </c>
      <c r="G126" s="213"/>
      <c r="H126" s="213"/>
      <c r="I126" s="216"/>
      <c r="J126" s="227">
        <f>BK126</f>
        <v>0</v>
      </c>
      <c r="K126" s="213"/>
      <c r="L126" s="218"/>
      <c r="M126" s="219"/>
      <c r="N126" s="220"/>
      <c r="O126" s="220"/>
      <c r="P126" s="221">
        <f>SUM(P127:P295)</f>
        <v>0</v>
      </c>
      <c r="Q126" s="220"/>
      <c r="R126" s="221">
        <f>SUM(R127:R295)</f>
        <v>0.059798000000000004</v>
      </c>
      <c r="S126" s="220"/>
      <c r="T126" s="222">
        <f>SUM(T127:T295)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83</v>
      </c>
      <c r="AY126" s="223" t="s">
        <v>178</v>
      </c>
      <c r="BK126" s="225">
        <f>SUM(BK127:BK295)</f>
        <v>0</v>
      </c>
    </row>
    <row r="127" s="2" customFormat="1" ht="19.8" customHeight="1">
      <c r="A127" s="39"/>
      <c r="B127" s="40"/>
      <c r="C127" s="228" t="s">
        <v>83</v>
      </c>
      <c r="D127" s="228" t="s">
        <v>180</v>
      </c>
      <c r="E127" s="229" t="s">
        <v>1521</v>
      </c>
      <c r="F127" s="230" t="s">
        <v>1522</v>
      </c>
      <c r="G127" s="231" t="s">
        <v>438</v>
      </c>
      <c r="H127" s="232">
        <v>7</v>
      </c>
      <c r="I127" s="233"/>
      <c r="J127" s="234">
        <f>ROUND(I127*H127,2)</f>
        <v>0</v>
      </c>
      <c r="K127" s="230" t="s">
        <v>184</v>
      </c>
      <c r="L127" s="45"/>
      <c r="M127" s="235" t="s">
        <v>1</v>
      </c>
      <c r="N127" s="236" t="s">
        <v>41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185</v>
      </c>
      <c r="AT127" s="239" t="s">
        <v>180</v>
      </c>
      <c r="AU127" s="239" t="s">
        <v>85</v>
      </c>
      <c r="AY127" s="18" t="s">
        <v>178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83</v>
      </c>
      <c r="BK127" s="240">
        <f>ROUND(I127*H127,2)</f>
        <v>0</v>
      </c>
      <c r="BL127" s="18" t="s">
        <v>185</v>
      </c>
      <c r="BM127" s="239" t="s">
        <v>1646</v>
      </c>
    </row>
    <row r="128" s="2" customFormat="1">
      <c r="A128" s="39"/>
      <c r="B128" s="40"/>
      <c r="C128" s="41"/>
      <c r="D128" s="241" t="s">
        <v>187</v>
      </c>
      <c r="E128" s="41"/>
      <c r="F128" s="242" t="s">
        <v>1524</v>
      </c>
      <c r="G128" s="41"/>
      <c r="H128" s="41"/>
      <c r="I128" s="243"/>
      <c r="J128" s="41"/>
      <c r="K128" s="41"/>
      <c r="L128" s="45"/>
      <c r="M128" s="244"/>
      <c r="N128" s="245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187</v>
      </c>
      <c r="AU128" s="18" t="s">
        <v>85</v>
      </c>
    </row>
    <row r="129" s="13" customFormat="1">
      <c r="A129" s="13"/>
      <c r="B129" s="246"/>
      <c r="C129" s="247"/>
      <c r="D129" s="241" t="s">
        <v>189</v>
      </c>
      <c r="E129" s="248" t="s">
        <v>1</v>
      </c>
      <c r="F129" s="249" t="s">
        <v>1525</v>
      </c>
      <c r="G129" s="247"/>
      <c r="H129" s="248" t="s">
        <v>1</v>
      </c>
      <c r="I129" s="250"/>
      <c r="J129" s="247"/>
      <c r="K129" s="247"/>
      <c r="L129" s="251"/>
      <c r="M129" s="252"/>
      <c r="N129" s="253"/>
      <c r="O129" s="253"/>
      <c r="P129" s="253"/>
      <c r="Q129" s="253"/>
      <c r="R129" s="253"/>
      <c r="S129" s="253"/>
      <c r="T129" s="25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5" t="s">
        <v>189</v>
      </c>
      <c r="AU129" s="255" t="s">
        <v>85</v>
      </c>
      <c r="AV129" s="13" t="s">
        <v>83</v>
      </c>
      <c r="AW129" s="13" t="s">
        <v>33</v>
      </c>
      <c r="AX129" s="13" t="s">
        <v>76</v>
      </c>
      <c r="AY129" s="255" t="s">
        <v>178</v>
      </c>
    </row>
    <row r="130" s="14" customFormat="1">
      <c r="A130" s="14"/>
      <c r="B130" s="256"/>
      <c r="C130" s="257"/>
      <c r="D130" s="241" t="s">
        <v>189</v>
      </c>
      <c r="E130" s="258" t="s">
        <v>1</v>
      </c>
      <c r="F130" s="259" t="s">
        <v>236</v>
      </c>
      <c r="G130" s="257"/>
      <c r="H130" s="260">
        <v>7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6" t="s">
        <v>189</v>
      </c>
      <c r="AU130" s="266" t="s">
        <v>85</v>
      </c>
      <c r="AV130" s="14" t="s">
        <v>85</v>
      </c>
      <c r="AW130" s="14" t="s">
        <v>33</v>
      </c>
      <c r="AX130" s="14" t="s">
        <v>76</v>
      </c>
      <c r="AY130" s="266" t="s">
        <v>178</v>
      </c>
    </row>
    <row r="131" s="15" customFormat="1">
      <c r="A131" s="15"/>
      <c r="B131" s="267"/>
      <c r="C131" s="268"/>
      <c r="D131" s="241" t="s">
        <v>189</v>
      </c>
      <c r="E131" s="269" t="s">
        <v>1</v>
      </c>
      <c r="F131" s="270" t="s">
        <v>193</v>
      </c>
      <c r="G131" s="268"/>
      <c r="H131" s="271">
        <v>7</v>
      </c>
      <c r="I131" s="272"/>
      <c r="J131" s="268"/>
      <c r="K131" s="268"/>
      <c r="L131" s="273"/>
      <c r="M131" s="274"/>
      <c r="N131" s="275"/>
      <c r="O131" s="275"/>
      <c r="P131" s="275"/>
      <c r="Q131" s="275"/>
      <c r="R131" s="275"/>
      <c r="S131" s="275"/>
      <c r="T131" s="276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7" t="s">
        <v>189</v>
      </c>
      <c r="AU131" s="277" t="s">
        <v>85</v>
      </c>
      <c r="AV131" s="15" t="s">
        <v>185</v>
      </c>
      <c r="AW131" s="15" t="s">
        <v>33</v>
      </c>
      <c r="AX131" s="15" t="s">
        <v>83</v>
      </c>
      <c r="AY131" s="277" t="s">
        <v>178</v>
      </c>
    </row>
    <row r="132" s="2" customFormat="1" ht="14.4" customHeight="1">
      <c r="A132" s="39"/>
      <c r="B132" s="40"/>
      <c r="C132" s="228" t="s">
        <v>85</v>
      </c>
      <c r="D132" s="228" t="s">
        <v>180</v>
      </c>
      <c r="E132" s="229" t="s">
        <v>1526</v>
      </c>
      <c r="F132" s="230" t="s">
        <v>1527</v>
      </c>
      <c r="G132" s="231" t="s">
        <v>438</v>
      </c>
      <c r="H132" s="232">
        <v>7</v>
      </c>
      <c r="I132" s="233"/>
      <c r="J132" s="234">
        <f>ROUND(I132*H132,2)</f>
        <v>0</v>
      </c>
      <c r="K132" s="230" t="s">
        <v>184</v>
      </c>
      <c r="L132" s="45"/>
      <c r="M132" s="235" t="s">
        <v>1</v>
      </c>
      <c r="N132" s="236" t="s">
        <v>41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185</v>
      </c>
      <c r="AT132" s="239" t="s">
        <v>180</v>
      </c>
      <c r="AU132" s="239" t="s">
        <v>85</v>
      </c>
      <c r="AY132" s="18" t="s">
        <v>178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83</v>
      </c>
      <c r="BK132" s="240">
        <f>ROUND(I132*H132,2)</f>
        <v>0</v>
      </c>
      <c r="BL132" s="18" t="s">
        <v>185</v>
      </c>
      <c r="BM132" s="239" t="s">
        <v>1647</v>
      </c>
    </row>
    <row r="133" s="2" customFormat="1">
      <c r="A133" s="39"/>
      <c r="B133" s="40"/>
      <c r="C133" s="41"/>
      <c r="D133" s="241" t="s">
        <v>187</v>
      </c>
      <c r="E133" s="41"/>
      <c r="F133" s="242" t="s">
        <v>1529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187</v>
      </c>
      <c r="AU133" s="18" t="s">
        <v>85</v>
      </c>
    </row>
    <row r="134" s="13" customFormat="1">
      <c r="A134" s="13"/>
      <c r="B134" s="246"/>
      <c r="C134" s="247"/>
      <c r="D134" s="241" t="s">
        <v>189</v>
      </c>
      <c r="E134" s="248" t="s">
        <v>1</v>
      </c>
      <c r="F134" s="249" t="s">
        <v>1525</v>
      </c>
      <c r="G134" s="247"/>
      <c r="H134" s="248" t="s">
        <v>1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5" t="s">
        <v>189</v>
      </c>
      <c r="AU134" s="255" t="s">
        <v>85</v>
      </c>
      <c r="AV134" s="13" t="s">
        <v>83</v>
      </c>
      <c r="AW134" s="13" t="s">
        <v>33</v>
      </c>
      <c r="AX134" s="13" t="s">
        <v>76</v>
      </c>
      <c r="AY134" s="255" t="s">
        <v>178</v>
      </c>
    </row>
    <row r="135" s="14" customFormat="1">
      <c r="A135" s="14"/>
      <c r="B135" s="256"/>
      <c r="C135" s="257"/>
      <c r="D135" s="241" t="s">
        <v>189</v>
      </c>
      <c r="E135" s="258" t="s">
        <v>1</v>
      </c>
      <c r="F135" s="259" t="s">
        <v>236</v>
      </c>
      <c r="G135" s="257"/>
      <c r="H135" s="260">
        <v>7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6" t="s">
        <v>189</v>
      </c>
      <c r="AU135" s="266" t="s">
        <v>85</v>
      </c>
      <c r="AV135" s="14" t="s">
        <v>85</v>
      </c>
      <c r="AW135" s="14" t="s">
        <v>33</v>
      </c>
      <c r="AX135" s="14" t="s">
        <v>76</v>
      </c>
      <c r="AY135" s="266" t="s">
        <v>178</v>
      </c>
    </row>
    <row r="136" s="15" customFormat="1">
      <c r="A136" s="15"/>
      <c r="B136" s="267"/>
      <c r="C136" s="268"/>
      <c r="D136" s="241" t="s">
        <v>189</v>
      </c>
      <c r="E136" s="269" t="s">
        <v>1</v>
      </c>
      <c r="F136" s="270" t="s">
        <v>193</v>
      </c>
      <c r="G136" s="268"/>
      <c r="H136" s="271">
        <v>7</v>
      </c>
      <c r="I136" s="272"/>
      <c r="J136" s="268"/>
      <c r="K136" s="268"/>
      <c r="L136" s="273"/>
      <c r="M136" s="274"/>
      <c r="N136" s="275"/>
      <c r="O136" s="275"/>
      <c r="P136" s="275"/>
      <c r="Q136" s="275"/>
      <c r="R136" s="275"/>
      <c r="S136" s="275"/>
      <c r="T136" s="27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7" t="s">
        <v>189</v>
      </c>
      <c r="AU136" s="277" t="s">
        <v>85</v>
      </c>
      <c r="AV136" s="15" t="s">
        <v>185</v>
      </c>
      <c r="AW136" s="15" t="s">
        <v>33</v>
      </c>
      <c r="AX136" s="15" t="s">
        <v>83</v>
      </c>
      <c r="AY136" s="277" t="s">
        <v>178</v>
      </c>
    </row>
    <row r="137" s="2" customFormat="1">
      <c r="A137" s="39"/>
      <c r="B137" s="40"/>
      <c r="C137" s="228" t="s">
        <v>100</v>
      </c>
      <c r="D137" s="228" t="s">
        <v>180</v>
      </c>
      <c r="E137" s="229" t="s">
        <v>1530</v>
      </c>
      <c r="F137" s="230" t="s">
        <v>1531</v>
      </c>
      <c r="G137" s="231" t="s">
        <v>1532</v>
      </c>
      <c r="H137" s="232">
        <v>50</v>
      </c>
      <c r="I137" s="233"/>
      <c r="J137" s="234">
        <f>ROUND(I137*H137,2)</f>
        <v>0</v>
      </c>
      <c r="K137" s="230" t="s">
        <v>184</v>
      </c>
      <c r="L137" s="45"/>
      <c r="M137" s="235" t="s">
        <v>1</v>
      </c>
      <c r="N137" s="236" t="s">
        <v>41</v>
      </c>
      <c r="O137" s="92"/>
      <c r="P137" s="237">
        <f>O137*H137</f>
        <v>0</v>
      </c>
      <c r="Q137" s="237">
        <v>3.0000000000000001E-05</v>
      </c>
      <c r="R137" s="237">
        <f>Q137*H137</f>
        <v>0.0015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185</v>
      </c>
      <c r="AT137" s="239" t="s">
        <v>180</v>
      </c>
      <c r="AU137" s="239" t="s">
        <v>85</v>
      </c>
      <c r="AY137" s="18" t="s">
        <v>178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83</v>
      </c>
      <c r="BK137" s="240">
        <f>ROUND(I137*H137,2)</f>
        <v>0</v>
      </c>
      <c r="BL137" s="18" t="s">
        <v>185</v>
      </c>
      <c r="BM137" s="239" t="s">
        <v>1648</v>
      </c>
    </row>
    <row r="138" s="2" customFormat="1">
      <c r="A138" s="39"/>
      <c r="B138" s="40"/>
      <c r="C138" s="41"/>
      <c r="D138" s="241" t="s">
        <v>187</v>
      </c>
      <c r="E138" s="41"/>
      <c r="F138" s="242" t="s">
        <v>1534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187</v>
      </c>
      <c r="AU138" s="18" t="s">
        <v>85</v>
      </c>
    </row>
    <row r="139" s="13" customFormat="1">
      <c r="A139" s="13"/>
      <c r="B139" s="246"/>
      <c r="C139" s="247"/>
      <c r="D139" s="241" t="s">
        <v>189</v>
      </c>
      <c r="E139" s="248" t="s">
        <v>1</v>
      </c>
      <c r="F139" s="249" t="s">
        <v>1535</v>
      </c>
      <c r="G139" s="247"/>
      <c r="H139" s="248" t="s">
        <v>1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189</v>
      </c>
      <c r="AU139" s="255" t="s">
        <v>85</v>
      </c>
      <c r="AV139" s="13" t="s">
        <v>83</v>
      </c>
      <c r="AW139" s="13" t="s">
        <v>33</v>
      </c>
      <c r="AX139" s="13" t="s">
        <v>76</v>
      </c>
      <c r="AY139" s="255" t="s">
        <v>178</v>
      </c>
    </row>
    <row r="140" s="13" customFormat="1">
      <c r="A140" s="13"/>
      <c r="B140" s="246"/>
      <c r="C140" s="247"/>
      <c r="D140" s="241" t="s">
        <v>189</v>
      </c>
      <c r="E140" s="248" t="s">
        <v>1</v>
      </c>
      <c r="F140" s="249" t="s">
        <v>1536</v>
      </c>
      <c r="G140" s="247"/>
      <c r="H140" s="248" t="s">
        <v>1</v>
      </c>
      <c r="I140" s="250"/>
      <c r="J140" s="247"/>
      <c r="K140" s="247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189</v>
      </c>
      <c r="AU140" s="255" t="s">
        <v>85</v>
      </c>
      <c r="AV140" s="13" t="s">
        <v>83</v>
      </c>
      <c r="AW140" s="13" t="s">
        <v>33</v>
      </c>
      <c r="AX140" s="13" t="s">
        <v>76</v>
      </c>
      <c r="AY140" s="255" t="s">
        <v>178</v>
      </c>
    </row>
    <row r="141" s="14" customFormat="1">
      <c r="A141" s="14"/>
      <c r="B141" s="256"/>
      <c r="C141" s="257"/>
      <c r="D141" s="241" t="s">
        <v>189</v>
      </c>
      <c r="E141" s="258" t="s">
        <v>1</v>
      </c>
      <c r="F141" s="259" t="s">
        <v>772</v>
      </c>
      <c r="G141" s="257"/>
      <c r="H141" s="260">
        <v>50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189</v>
      </c>
      <c r="AU141" s="266" t="s">
        <v>85</v>
      </c>
      <c r="AV141" s="14" t="s">
        <v>85</v>
      </c>
      <c r="AW141" s="14" t="s">
        <v>33</v>
      </c>
      <c r="AX141" s="14" t="s">
        <v>76</v>
      </c>
      <c r="AY141" s="266" t="s">
        <v>178</v>
      </c>
    </row>
    <row r="142" s="15" customFormat="1">
      <c r="A142" s="15"/>
      <c r="B142" s="267"/>
      <c r="C142" s="268"/>
      <c r="D142" s="241" t="s">
        <v>189</v>
      </c>
      <c r="E142" s="269" t="s">
        <v>1</v>
      </c>
      <c r="F142" s="270" t="s">
        <v>193</v>
      </c>
      <c r="G142" s="268"/>
      <c r="H142" s="271">
        <v>50</v>
      </c>
      <c r="I142" s="272"/>
      <c r="J142" s="268"/>
      <c r="K142" s="268"/>
      <c r="L142" s="273"/>
      <c r="M142" s="274"/>
      <c r="N142" s="275"/>
      <c r="O142" s="275"/>
      <c r="P142" s="275"/>
      <c r="Q142" s="275"/>
      <c r="R142" s="275"/>
      <c r="S142" s="275"/>
      <c r="T142" s="276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7" t="s">
        <v>189</v>
      </c>
      <c r="AU142" s="277" t="s">
        <v>85</v>
      </c>
      <c r="AV142" s="15" t="s">
        <v>185</v>
      </c>
      <c r="AW142" s="15" t="s">
        <v>33</v>
      </c>
      <c r="AX142" s="15" t="s">
        <v>83</v>
      </c>
      <c r="AY142" s="277" t="s">
        <v>178</v>
      </c>
    </row>
    <row r="143" s="2" customFormat="1">
      <c r="A143" s="39"/>
      <c r="B143" s="40"/>
      <c r="C143" s="228" t="s">
        <v>185</v>
      </c>
      <c r="D143" s="228" t="s">
        <v>180</v>
      </c>
      <c r="E143" s="229" t="s">
        <v>1537</v>
      </c>
      <c r="F143" s="230" t="s">
        <v>1538</v>
      </c>
      <c r="G143" s="231" t="s">
        <v>1539</v>
      </c>
      <c r="H143" s="232">
        <v>10</v>
      </c>
      <c r="I143" s="233"/>
      <c r="J143" s="234">
        <f>ROUND(I143*H143,2)</f>
        <v>0</v>
      </c>
      <c r="K143" s="230" t="s">
        <v>184</v>
      </c>
      <c r="L143" s="45"/>
      <c r="M143" s="235" t="s">
        <v>1</v>
      </c>
      <c r="N143" s="236" t="s">
        <v>41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185</v>
      </c>
      <c r="AT143" s="239" t="s">
        <v>180</v>
      </c>
      <c r="AU143" s="239" t="s">
        <v>85</v>
      </c>
      <c r="AY143" s="18" t="s">
        <v>178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83</v>
      </c>
      <c r="BK143" s="240">
        <f>ROUND(I143*H143,2)</f>
        <v>0</v>
      </c>
      <c r="BL143" s="18" t="s">
        <v>185</v>
      </c>
      <c r="BM143" s="239" t="s">
        <v>1649</v>
      </c>
    </row>
    <row r="144" s="2" customFormat="1">
      <c r="A144" s="39"/>
      <c r="B144" s="40"/>
      <c r="C144" s="41"/>
      <c r="D144" s="241" t="s">
        <v>187</v>
      </c>
      <c r="E144" s="41"/>
      <c r="F144" s="242" t="s">
        <v>1541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187</v>
      </c>
      <c r="AU144" s="18" t="s">
        <v>85</v>
      </c>
    </row>
    <row r="145" s="13" customFormat="1">
      <c r="A145" s="13"/>
      <c r="B145" s="246"/>
      <c r="C145" s="247"/>
      <c r="D145" s="241" t="s">
        <v>189</v>
      </c>
      <c r="E145" s="248" t="s">
        <v>1</v>
      </c>
      <c r="F145" s="249" t="s">
        <v>1542</v>
      </c>
      <c r="G145" s="247"/>
      <c r="H145" s="248" t="s">
        <v>1</v>
      </c>
      <c r="I145" s="250"/>
      <c r="J145" s="247"/>
      <c r="K145" s="247"/>
      <c r="L145" s="251"/>
      <c r="M145" s="252"/>
      <c r="N145" s="253"/>
      <c r="O145" s="253"/>
      <c r="P145" s="253"/>
      <c r="Q145" s="253"/>
      <c r="R145" s="253"/>
      <c r="S145" s="253"/>
      <c r="T145" s="25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5" t="s">
        <v>189</v>
      </c>
      <c r="AU145" s="255" t="s">
        <v>85</v>
      </c>
      <c r="AV145" s="13" t="s">
        <v>83</v>
      </c>
      <c r="AW145" s="13" t="s">
        <v>33</v>
      </c>
      <c r="AX145" s="13" t="s">
        <v>76</v>
      </c>
      <c r="AY145" s="255" t="s">
        <v>178</v>
      </c>
    </row>
    <row r="146" s="13" customFormat="1">
      <c r="A146" s="13"/>
      <c r="B146" s="246"/>
      <c r="C146" s="247"/>
      <c r="D146" s="241" t="s">
        <v>189</v>
      </c>
      <c r="E146" s="248" t="s">
        <v>1</v>
      </c>
      <c r="F146" s="249" t="s">
        <v>1536</v>
      </c>
      <c r="G146" s="247"/>
      <c r="H146" s="248" t="s">
        <v>1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5" t="s">
        <v>189</v>
      </c>
      <c r="AU146" s="255" t="s">
        <v>85</v>
      </c>
      <c r="AV146" s="13" t="s">
        <v>83</v>
      </c>
      <c r="AW146" s="13" t="s">
        <v>33</v>
      </c>
      <c r="AX146" s="13" t="s">
        <v>76</v>
      </c>
      <c r="AY146" s="255" t="s">
        <v>178</v>
      </c>
    </row>
    <row r="147" s="14" customFormat="1">
      <c r="A147" s="14"/>
      <c r="B147" s="256"/>
      <c r="C147" s="257"/>
      <c r="D147" s="241" t="s">
        <v>189</v>
      </c>
      <c r="E147" s="258" t="s">
        <v>1</v>
      </c>
      <c r="F147" s="259" t="s">
        <v>258</v>
      </c>
      <c r="G147" s="257"/>
      <c r="H147" s="260">
        <v>10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6" t="s">
        <v>189</v>
      </c>
      <c r="AU147" s="266" t="s">
        <v>85</v>
      </c>
      <c r="AV147" s="14" t="s">
        <v>85</v>
      </c>
      <c r="AW147" s="14" t="s">
        <v>33</v>
      </c>
      <c r="AX147" s="14" t="s">
        <v>76</v>
      </c>
      <c r="AY147" s="266" t="s">
        <v>178</v>
      </c>
    </row>
    <row r="148" s="15" customFormat="1">
      <c r="A148" s="15"/>
      <c r="B148" s="267"/>
      <c r="C148" s="268"/>
      <c r="D148" s="241" t="s">
        <v>189</v>
      </c>
      <c r="E148" s="269" t="s">
        <v>1</v>
      </c>
      <c r="F148" s="270" t="s">
        <v>193</v>
      </c>
      <c r="G148" s="268"/>
      <c r="H148" s="271">
        <v>10</v>
      </c>
      <c r="I148" s="272"/>
      <c r="J148" s="268"/>
      <c r="K148" s="268"/>
      <c r="L148" s="273"/>
      <c r="M148" s="274"/>
      <c r="N148" s="275"/>
      <c r="O148" s="275"/>
      <c r="P148" s="275"/>
      <c r="Q148" s="275"/>
      <c r="R148" s="275"/>
      <c r="S148" s="275"/>
      <c r="T148" s="27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7" t="s">
        <v>189</v>
      </c>
      <c r="AU148" s="277" t="s">
        <v>85</v>
      </c>
      <c r="AV148" s="15" t="s">
        <v>185</v>
      </c>
      <c r="AW148" s="15" t="s">
        <v>33</v>
      </c>
      <c r="AX148" s="15" t="s">
        <v>83</v>
      </c>
      <c r="AY148" s="277" t="s">
        <v>178</v>
      </c>
    </row>
    <row r="149" s="2" customFormat="1">
      <c r="A149" s="39"/>
      <c r="B149" s="40"/>
      <c r="C149" s="228" t="s">
        <v>220</v>
      </c>
      <c r="D149" s="228" t="s">
        <v>180</v>
      </c>
      <c r="E149" s="229" t="s">
        <v>1543</v>
      </c>
      <c r="F149" s="230" t="s">
        <v>1544</v>
      </c>
      <c r="G149" s="231" t="s">
        <v>268</v>
      </c>
      <c r="H149" s="232">
        <v>468.75999999999999</v>
      </c>
      <c r="I149" s="233"/>
      <c r="J149" s="234">
        <f>ROUND(I149*H149,2)</f>
        <v>0</v>
      </c>
      <c r="K149" s="230" t="s">
        <v>184</v>
      </c>
      <c r="L149" s="45"/>
      <c r="M149" s="235" t="s">
        <v>1</v>
      </c>
      <c r="N149" s="236" t="s">
        <v>41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185</v>
      </c>
      <c r="AT149" s="239" t="s">
        <v>180</v>
      </c>
      <c r="AU149" s="239" t="s">
        <v>85</v>
      </c>
      <c r="AY149" s="18" t="s">
        <v>178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83</v>
      </c>
      <c r="BK149" s="240">
        <f>ROUND(I149*H149,2)</f>
        <v>0</v>
      </c>
      <c r="BL149" s="18" t="s">
        <v>185</v>
      </c>
      <c r="BM149" s="239" t="s">
        <v>1650</v>
      </c>
    </row>
    <row r="150" s="2" customFormat="1">
      <c r="A150" s="39"/>
      <c r="B150" s="40"/>
      <c r="C150" s="41"/>
      <c r="D150" s="241" t="s">
        <v>187</v>
      </c>
      <c r="E150" s="41"/>
      <c r="F150" s="242" t="s">
        <v>1546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187</v>
      </c>
      <c r="AU150" s="18" t="s">
        <v>85</v>
      </c>
    </row>
    <row r="151" s="13" customFormat="1">
      <c r="A151" s="13"/>
      <c r="B151" s="246"/>
      <c r="C151" s="247"/>
      <c r="D151" s="241" t="s">
        <v>189</v>
      </c>
      <c r="E151" s="248" t="s">
        <v>1</v>
      </c>
      <c r="F151" s="249" t="s">
        <v>1651</v>
      </c>
      <c r="G151" s="247"/>
      <c r="H151" s="248" t="s">
        <v>1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189</v>
      </c>
      <c r="AU151" s="255" t="s">
        <v>85</v>
      </c>
      <c r="AV151" s="13" t="s">
        <v>83</v>
      </c>
      <c r="AW151" s="13" t="s">
        <v>33</v>
      </c>
      <c r="AX151" s="13" t="s">
        <v>76</v>
      </c>
      <c r="AY151" s="255" t="s">
        <v>178</v>
      </c>
    </row>
    <row r="152" s="14" customFormat="1">
      <c r="A152" s="14"/>
      <c r="B152" s="256"/>
      <c r="C152" s="257"/>
      <c r="D152" s="241" t="s">
        <v>189</v>
      </c>
      <c r="E152" s="258" t="s">
        <v>1</v>
      </c>
      <c r="F152" s="259" t="s">
        <v>1652</v>
      </c>
      <c r="G152" s="257"/>
      <c r="H152" s="260">
        <v>468.75999999999999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189</v>
      </c>
      <c r="AU152" s="266" t="s">
        <v>85</v>
      </c>
      <c r="AV152" s="14" t="s">
        <v>85</v>
      </c>
      <c r="AW152" s="14" t="s">
        <v>33</v>
      </c>
      <c r="AX152" s="14" t="s">
        <v>76</v>
      </c>
      <c r="AY152" s="266" t="s">
        <v>178</v>
      </c>
    </row>
    <row r="153" s="15" customFormat="1">
      <c r="A153" s="15"/>
      <c r="B153" s="267"/>
      <c r="C153" s="268"/>
      <c r="D153" s="241" t="s">
        <v>189</v>
      </c>
      <c r="E153" s="269" t="s">
        <v>1</v>
      </c>
      <c r="F153" s="270" t="s">
        <v>193</v>
      </c>
      <c r="G153" s="268"/>
      <c r="H153" s="271">
        <v>468.75999999999999</v>
      </c>
      <c r="I153" s="272"/>
      <c r="J153" s="268"/>
      <c r="K153" s="268"/>
      <c r="L153" s="273"/>
      <c r="M153" s="274"/>
      <c r="N153" s="275"/>
      <c r="O153" s="275"/>
      <c r="P153" s="275"/>
      <c r="Q153" s="275"/>
      <c r="R153" s="275"/>
      <c r="S153" s="275"/>
      <c r="T153" s="27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7" t="s">
        <v>189</v>
      </c>
      <c r="AU153" s="277" t="s">
        <v>85</v>
      </c>
      <c r="AV153" s="15" t="s">
        <v>185</v>
      </c>
      <c r="AW153" s="15" t="s">
        <v>33</v>
      </c>
      <c r="AX153" s="15" t="s">
        <v>83</v>
      </c>
      <c r="AY153" s="277" t="s">
        <v>178</v>
      </c>
    </row>
    <row r="154" s="2" customFormat="1" ht="30" customHeight="1">
      <c r="A154" s="39"/>
      <c r="B154" s="40"/>
      <c r="C154" s="228" t="s">
        <v>229</v>
      </c>
      <c r="D154" s="228" t="s">
        <v>180</v>
      </c>
      <c r="E154" s="229" t="s">
        <v>924</v>
      </c>
      <c r="F154" s="230" t="s">
        <v>925</v>
      </c>
      <c r="G154" s="231" t="s">
        <v>183</v>
      </c>
      <c r="H154" s="232">
        <v>140.62799999999999</v>
      </c>
      <c r="I154" s="233"/>
      <c r="J154" s="234">
        <f>ROUND(I154*H154,2)</f>
        <v>0</v>
      </c>
      <c r="K154" s="230" t="s">
        <v>184</v>
      </c>
      <c r="L154" s="45"/>
      <c r="M154" s="235" t="s">
        <v>1</v>
      </c>
      <c r="N154" s="236" t="s">
        <v>41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185</v>
      </c>
      <c r="AT154" s="239" t="s">
        <v>180</v>
      </c>
      <c r="AU154" s="239" t="s">
        <v>85</v>
      </c>
      <c r="AY154" s="18" t="s">
        <v>178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83</v>
      </c>
      <c r="BK154" s="240">
        <f>ROUND(I154*H154,2)</f>
        <v>0</v>
      </c>
      <c r="BL154" s="18" t="s">
        <v>185</v>
      </c>
      <c r="BM154" s="239" t="s">
        <v>1653</v>
      </c>
    </row>
    <row r="155" s="2" customFormat="1">
      <c r="A155" s="39"/>
      <c r="B155" s="40"/>
      <c r="C155" s="41"/>
      <c r="D155" s="241" t="s">
        <v>187</v>
      </c>
      <c r="E155" s="41"/>
      <c r="F155" s="242" t="s">
        <v>927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187</v>
      </c>
      <c r="AU155" s="18" t="s">
        <v>85</v>
      </c>
    </row>
    <row r="156" s="13" customFormat="1">
      <c r="A156" s="13"/>
      <c r="B156" s="246"/>
      <c r="C156" s="247"/>
      <c r="D156" s="241" t="s">
        <v>189</v>
      </c>
      <c r="E156" s="248" t="s">
        <v>1</v>
      </c>
      <c r="F156" s="249" t="s">
        <v>1550</v>
      </c>
      <c r="G156" s="247"/>
      <c r="H156" s="248" t="s">
        <v>1</v>
      </c>
      <c r="I156" s="250"/>
      <c r="J156" s="247"/>
      <c r="K156" s="247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189</v>
      </c>
      <c r="AU156" s="255" t="s">
        <v>85</v>
      </c>
      <c r="AV156" s="13" t="s">
        <v>83</v>
      </c>
      <c r="AW156" s="13" t="s">
        <v>33</v>
      </c>
      <c r="AX156" s="13" t="s">
        <v>76</v>
      </c>
      <c r="AY156" s="255" t="s">
        <v>178</v>
      </c>
    </row>
    <row r="157" s="13" customFormat="1">
      <c r="A157" s="13"/>
      <c r="B157" s="246"/>
      <c r="C157" s="247"/>
      <c r="D157" s="241" t="s">
        <v>189</v>
      </c>
      <c r="E157" s="248" t="s">
        <v>1</v>
      </c>
      <c r="F157" s="249" t="s">
        <v>1551</v>
      </c>
      <c r="G157" s="247"/>
      <c r="H157" s="248" t="s">
        <v>1</v>
      </c>
      <c r="I157" s="250"/>
      <c r="J157" s="247"/>
      <c r="K157" s="247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189</v>
      </c>
      <c r="AU157" s="255" t="s">
        <v>85</v>
      </c>
      <c r="AV157" s="13" t="s">
        <v>83</v>
      </c>
      <c r="AW157" s="13" t="s">
        <v>33</v>
      </c>
      <c r="AX157" s="13" t="s">
        <v>76</v>
      </c>
      <c r="AY157" s="255" t="s">
        <v>178</v>
      </c>
    </row>
    <row r="158" s="14" customFormat="1">
      <c r="A158" s="14"/>
      <c r="B158" s="256"/>
      <c r="C158" s="257"/>
      <c r="D158" s="241" t="s">
        <v>189</v>
      </c>
      <c r="E158" s="258" t="s">
        <v>1</v>
      </c>
      <c r="F158" s="259" t="s">
        <v>1654</v>
      </c>
      <c r="G158" s="257"/>
      <c r="H158" s="260">
        <v>83.001000000000005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189</v>
      </c>
      <c r="AU158" s="266" t="s">
        <v>85</v>
      </c>
      <c r="AV158" s="14" t="s">
        <v>85</v>
      </c>
      <c r="AW158" s="14" t="s">
        <v>33</v>
      </c>
      <c r="AX158" s="14" t="s">
        <v>76</v>
      </c>
      <c r="AY158" s="266" t="s">
        <v>178</v>
      </c>
    </row>
    <row r="159" s="13" customFormat="1">
      <c r="A159" s="13"/>
      <c r="B159" s="246"/>
      <c r="C159" s="247"/>
      <c r="D159" s="241" t="s">
        <v>189</v>
      </c>
      <c r="E159" s="248" t="s">
        <v>1</v>
      </c>
      <c r="F159" s="249" t="s">
        <v>1553</v>
      </c>
      <c r="G159" s="247"/>
      <c r="H159" s="248" t="s">
        <v>1</v>
      </c>
      <c r="I159" s="250"/>
      <c r="J159" s="247"/>
      <c r="K159" s="247"/>
      <c r="L159" s="251"/>
      <c r="M159" s="252"/>
      <c r="N159" s="253"/>
      <c r="O159" s="253"/>
      <c r="P159" s="253"/>
      <c r="Q159" s="253"/>
      <c r="R159" s="253"/>
      <c r="S159" s="253"/>
      <c r="T159" s="25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5" t="s">
        <v>189</v>
      </c>
      <c r="AU159" s="255" t="s">
        <v>85</v>
      </c>
      <c r="AV159" s="13" t="s">
        <v>83</v>
      </c>
      <c r="AW159" s="13" t="s">
        <v>33</v>
      </c>
      <c r="AX159" s="13" t="s">
        <v>76</v>
      </c>
      <c r="AY159" s="255" t="s">
        <v>178</v>
      </c>
    </row>
    <row r="160" s="14" customFormat="1">
      <c r="A160" s="14"/>
      <c r="B160" s="256"/>
      <c r="C160" s="257"/>
      <c r="D160" s="241" t="s">
        <v>189</v>
      </c>
      <c r="E160" s="258" t="s">
        <v>1</v>
      </c>
      <c r="F160" s="259" t="s">
        <v>1655</v>
      </c>
      <c r="G160" s="257"/>
      <c r="H160" s="260">
        <v>57.627000000000002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6" t="s">
        <v>189</v>
      </c>
      <c r="AU160" s="266" t="s">
        <v>85</v>
      </c>
      <c r="AV160" s="14" t="s">
        <v>85</v>
      </c>
      <c r="AW160" s="14" t="s">
        <v>33</v>
      </c>
      <c r="AX160" s="14" t="s">
        <v>76</v>
      </c>
      <c r="AY160" s="266" t="s">
        <v>178</v>
      </c>
    </row>
    <row r="161" s="15" customFormat="1">
      <c r="A161" s="15"/>
      <c r="B161" s="267"/>
      <c r="C161" s="268"/>
      <c r="D161" s="241" t="s">
        <v>189</v>
      </c>
      <c r="E161" s="269" t="s">
        <v>1</v>
      </c>
      <c r="F161" s="270" t="s">
        <v>193</v>
      </c>
      <c r="G161" s="268"/>
      <c r="H161" s="271">
        <v>140.62800000000001</v>
      </c>
      <c r="I161" s="272"/>
      <c r="J161" s="268"/>
      <c r="K161" s="268"/>
      <c r="L161" s="273"/>
      <c r="M161" s="274"/>
      <c r="N161" s="275"/>
      <c r="O161" s="275"/>
      <c r="P161" s="275"/>
      <c r="Q161" s="275"/>
      <c r="R161" s="275"/>
      <c r="S161" s="275"/>
      <c r="T161" s="27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7" t="s">
        <v>189</v>
      </c>
      <c r="AU161" s="277" t="s">
        <v>85</v>
      </c>
      <c r="AV161" s="15" t="s">
        <v>185</v>
      </c>
      <c r="AW161" s="15" t="s">
        <v>33</v>
      </c>
      <c r="AX161" s="15" t="s">
        <v>83</v>
      </c>
      <c r="AY161" s="277" t="s">
        <v>178</v>
      </c>
    </row>
    <row r="162" s="2" customFormat="1">
      <c r="A162" s="39"/>
      <c r="B162" s="40"/>
      <c r="C162" s="228" t="s">
        <v>236</v>
      </c>
      <c r="D162" s="228" t="s">
        <v>180</v>
      </c>
      <c r="E162" s="229" t="s">
        <v>534</v>
      </c>
      <c r="F162" s="230" t="s">
        <v>535</v>
      </c>
      <c r="G162" s="231" t="s">
        <v>183</v>
      </c>
      <c r="H162" s="232">
        <v>260</v>
      </c>
      <c r="I162" s="233"/>
      <c r="J162" s="234">
        <f>ROUND(I162*H162,2)</f>
        <v>0</v>
      </c>
      <c r="K162" s="230" t="s">
        <v>184</v>
      </c>
      <c r="L162" s="45"/>
      <c r="M162" s="235" t="s">
        <v>1</v>
      </c>
      <c r="N162" s="236" t="s">
        <v>41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185</v>
      </c>
      <c r="AT162" s="239" t="s">
        <v>180</v>
      </c>
      <c r="AU162" s="239" t="s">
        <v>85</v>
      </c>
      <c r="AY162" s="18" t="s">
        <v>178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83</v>
      </c>
      <c r="BK162" s="240">
        <f>ROUND(I162*H162,2)</f>
        <v>0</v>
      </c>
      <c r="BL162" s="18" t="s">
        <v>185</v>
      </c>
      <c r="BM162" s="239" t="s">
        <v>1656</v>
      </c>
    </row>
    <row r="163" s="2" customFormat="1">
      <c r="A163" s="39"/>
      <c r="B163" s="40"/>
      <c r="C163" s="41"/>
      <c r="D163" s="241" t="s">
        <v>187</v>
      </c>
      <c r="E163" s="41"/>
      <c r="F163" s="242" t="s">
        <v>537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187</v>
      </c>
      <c r="AU163" s="18" t="s">
        <v>85</v>
      </c>
    </row>
    <row r="164" s="13" customFormat="1">
      <c r="A164" s="13"/>
      <c r="B164" s="246"/>
      <c r="C164" s="247"/>
      <c r="D164" s="241" t="s">
        <v>189</v>
      </c>
      <c r="E164" s="248" t="s">
        <v>1</v>
      </c>
      <c r="F164" s="249" t="s">
        <v>1657</v>
      </c>
      <c r="G164" s="247"/>
      <c r="H164" s="248" t="s">
        <v>1</v>
      </c>
      <c r="I164" s="250"/>
      <c r="J164" s="247"/>
      <c r="K164" s="247"/>
      <c r="L164" s="251"/>
      <c r="M164" s="252"/>
      <c r="N164" s="253"/>
      <c r="O164" s="253"/>
      <c r="P164" s="253"/>
      <c r="Q164" s="253"/>
      <c r="R164" s="253"/>
      <c r="S164" s="253"/>
      <c r="T164" s="25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5" t="s">
        <v>189</v>
      </c>
      <c r="AU164" s="255" t="s">
        <v>85</v>
      </c>
      <c r="AV164" s="13" t="s">
        <v>83</v>
      </c>
      <c r="AW164" s="13" t="s">
        <v>33</v>
      </c>
      <c r="AX164" s="13" t="s">
        <v>76</v>
      </c>
      <c r="AY164" s="255" t="s">
        <v>178</v>
      </c>
    </row>
    <row r="165" s="13" customFormat="1">
      <c r="A165" s="13"/>
      <c r="B165" s="246"/>
      <c r="C165" s="247"/>
      <c r="D165" s="241" t="s">
        <v>189</v>
      </c>
      <c r="E165" s="248" t="s">
        <v>1</v>
      </c>
      <c r="F165" s="249" t="s">
        <v>1556</v>
      </c>
      <c r="G165" s="247"/>
      <c r="H165" s="248" t="s">
        <v>1</v>
      </c>
      <c r="I165" s="250"/>
      <c r="J165" s="247"/>
      <c r="K165" s="247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189</v>
      </c>
      <c r="AU165" s="255" t="s">
        <v>85</v>
      </c>
      <c r="AV165" s="13" t="s">
        <v>83</v>
      </c>
      <c r="AW165" s="13" t="s">
        <v>33</v>
      </c>
      <c r="AX165" s="13" t="s">
        <v>76</v>
      </c>
      <c r="AY165" s="255" t="s">
        <v>178</v>
      </c>
    </row>
    <row r="166" s="14" customFormat="1">
      <c r="A166" s="14"/>
      <c r="B166" s="256"/>
      <c r="C166" s="257"/>
      <c r="D166" s="241" t="s">
        <v>189</v>
      </c>
      <c r="E166" s="258" t="s">
        <v>1</v>
      </c>
      <c r="F166" s="259" t="s">
        <v>1658</v>
      </c>
      <c r="G166" s="257"/>
      <c r="H166" s="260">
        <v>260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189</v>
      </c>
      <c r="AU166" s="266" t="s">
        <v>85</v>
      </c>
      <c r="AV166" s="14" t="s">
        <v>85</v>
      </c>
      <c r="AW166" s="14" t="s">
        <v>33</v>
      </c>
      <c r="AX166" s="14" t="s">
        <v>76</v>
      </c>
      <c r="AY166" s="266" t="s">
        <v>178</v>
      </c>
    </row>
    <row r="167" s="15" customFormat="1">
      <c r="A167" s="15"/>
      <c r="B167" s="267"/>
      <c r="C167" s="268"/>
      <c r="D167" s="241" t="s">
        <v>189</v>
      </c>
      <c r="E167" s="269" t="s">
        <v>1</v>
      </c>
      <c r="F167" s="270" t="s">
        <v>193</v>
      </c>
      <c r="G167" s="268"/>
      <c r="H167" s="271">
        <v>260</v>
      </c>
      <c r="I167" s="272"/>
      <c r="J167" s="268"/>
      <c r="K167" s="268"/>
      <c r="L167" s="273"/>
      <c r="M167" s="274"/>
      <c r="N167" s="275"/>
      <c r="O167" s="275"/>
      <c r="P167" s="275"/>
      <c r="Q167" s="275"/>
      <c r="R167" s="275"/>
      <c r="S167" s="275"/>
      <c r="T167" s="27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7" t="s">
        <v>189</v>
      </c>
      <c r="AU167" s="277" t="s">
        <v>85</v>
      </c>
      <c r="AV167" s="15" t="s">
        <v>185</v>
      </c>
      <c r="AW167" s="15" t="s">
        <v>33</v>
      </c>
      <c r="AX167" s="15" t="s">
        <v>83</v>
      </c>
      <c r="AY167" s="277" t="s">
        <v>178</v>
      </c>
    </row>
    <row r="168" s="2" customFormat="1">
      <c r="A168" s="39"/>
      <c r="B168" s="40"/>
      <c r="C168" s="228" t="s">
        <v>244</v>
      </c>
      <c r="D168" s="228" t="s">
        <v>180</v>
      </c>
      <c r="E168" s="229" t="s">
        <v>1558</v>
      </c>
      <c r="F168" s="230" t="s">
        <v>1559</v>
      </c>
      <c r="G168" s="231" t="s">
        <v>438</v>
      </c>
      <c r="H168" s="232">
        <v>7</v>
      </c>
      <c r="I168" s="233"/>
      <c r="J168" s="234">
        <f>ROUND(I168*H168,2)</f>
        <v>0</v>
      </c>
      <c r="K168" s="230" t="s">
        <v>184</v>
      </c>
      <c r="L168" s="45"/>
      <c r="M168" s="235" t="s">
        <v>1</v>
      </c>
      <c r="N168" s="236" t="s">
        <v>41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185</v>
      </c>
      <c r="AT168" s="239" t="s">
        <v>180</v>
      </c>
      <c r="AU168" s="239" t="s">
        <v>85</v>
      </c>
      <c r="AY168" s="18" t="s">
        <v>178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83</v>
      </c>
      <c r="BK168" s="240">
        <f>ROUND(I168*H168,2)</f>
        <v>0</v>
      </c>
      <c r="BL168" s="18" t="s">
        <v>185</v>
      </c>
      <c r="BM168" s="239" t="s">
        <v>1659</v>
      </c>
    </row>
    <row r="169" s="2" customFormat="1">
      <c r="A169" s="39"/>
      <c r="B169" s="40"/>
      <c r="C169" s="41"/>
      <c r="D169" s="241" t="s">
        <v>187</v>
      </c>
      <c r="E169" s="41"/>
      <c r="F169" s="242" t="s">
        <v>1561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187</v>
      </c>
      <c r="AU169" s="18" t="s">
        <v>85</v>
      </c>
    </row>
    <row r="170" s="13" customFormat="1">
      <c r="A170" s="13"/>
      <c r="B170" s="246"/>
      <c r="C170" s="247"/>
      <c r="D170" s="241" t="s">
        <v>189</v>
      </c>
      <c r="E170" s="248" t="s">
        <v>1</v>
      </c>
      <c r="F170" s="249" t="s">
        <v>1525</v>
      </c>
      <c r="G170" s="247"/>
      <c r="H170" s="248" t="s">
        <v>1</v>
      </c>
      <c r="I170" s="250"/>
      <c r="J170" s="247"/>
      <c r="K170" s="247"/>
      <c r="L170" s="251"/>
      <c r="M170" s="252"/>
      <c r="N170" s="253"/>
      <c r="O170" s="253"/>
      <c r="P170" s="253"/>
      <c r="Q170" s="253"/>
      <c r="R170" s="253"/>
      <c r="S170" s="253"/>
      <c r="T170" s="25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5" t="s">
        <v>189</v>
      </c>
      <c r="AU170" s="255" t="s">
        <v>85</v>
      </c>
      <c r="AV170" s="13" t="s">
        <v>83</v>
      </c>
      <c r="AW170" s="13" t="s">
        <v>33</v>
      </c>
      <c r="AX170" s="13" t="s">
        <v>76</v>
      </c>
      <c r="AY170" s="255" t="s">
        <v>178</v>
      </c>
    </row>
    <row r="171" s="13" customFormat="1">
      <c r="A171" s="13"/>
      <c r="B171" s="246"/>
      <c r="C171" s="247"/>
      <c r="D171" s="241" t="s">
        <v>189</v>
      </c>
      <c r="E171" s="248" t="s">
        <v>1</v>
      </c>
      <c r="F171" s="249" t="s">
        <v>485</v>
      </c>
      <c r="G171" s="247"/>
      <c r="H171" s="248" t="s">
        <v>1</v>
      </c>
      <c r="I171" s="250"/>
      <c r="J171" s="247"/>
      <c r="K171" s="247"/>
      <c r="L171" s="251"/>
      <c r="M171" s="252"/>
      <c r="N171" s="253"/>
      <c r="O171" s="253"/>
      <c r="P171" s="253"/>
      <c r="Q171" s="253"/>
      <c r="R171" s="253"/>
      <c r="S171" s="253"/>
      <c r="T171" s="25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5" t="s">
        <v>189</v>
      </c>
      <c r="AU171" s="255" t="s">
        <v>85</v>
      </c>
      <c r="AV171" s="13" t="s">
        <v>83</v>
      </c>
      <c r="AW171" s="13" t="s">
        <v>33</v>
      </c>
      <c r="AX171" s="13" t="s">
        <v>76</v>
      </c>
      <c r="AY171" s="255" t="s">
        <v>178</v>
      </c>
    </row>
    <row r="172" s="14" customFormat="1">
      <c r="A172" s="14"/>
      <c r="B172" s="256"/>
      <c r="C172" s="257"/>
      <c r="D172" s="241" t="s">
        <v>189</v>
      </c>
      <c r="E172" s="258" t="s">
        <v>1</v>
      </c>
      <c r="F172" s="259" t="s">
        <v>236</v>
      </c>
      <c r="G172" s="257"/>
      <c r="H172" s="260">
        <v>7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189</v>
      </c>
      <c r="AU172" s="266" t="s">
        <v>85</v>
      </c>
      <c r="AV172" s="14" t="s">
        <v>85</v>
      </c>
      <c r="AW172" s="14" t="s">
        <v>33</v>
      </c>
      <c r="AX172" s="14" t="s">
        <v>76</v>
      </c>
      <c r="AY172" s="266" t="s">
        <v>178</v>
      </c>
    </row>
    <row r="173" s="15" customFormat="1">
      <c r="A173" s="15"/>
      <c r="B173" s="267"/>
      <c r="C173" s="268"/>
      <c r="D173" s="241" t="s">
        <v>189</v>
      </c>
      <c r="E173" s="269" t="s">
        <v>1</v>
      </c>
      <c r="F173" s="270" t="s">
        <v>193</v>
      </c>
      <c r="G173" s="268"/>
      <c r="H173" s="271">
        <v>7</v>
      </c>
      <c r="I173" s="272"/>
      <c r="J173" s="268"/>
      <c r="K173" s="268"/>
      <c r="L173" s="273"/>
      <c r="M173" s="274"/>
      <c r="N173" s="275"/>
      <c r="O173" s="275"/>
      <c r="P173" s="275"/>
      <c r="Q173" s="275"/>
      <c r="R173" s="275"/>
      <c r="S173" s="275"/>
      <c r="T173" s="27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7" t="s">
        <v>189</v>
      </c>
      <c r="AU173" s="277" t="s">
        <v>85</v>
      </c>
      <c r="AV173" s="15" t="s">
        <v>185</v>
      </c>
      <c r="AW173" s="15" t="s">
        <v>33</v>
      </c>
      <c r="AX173" s="15" t="s">
        <v>83</v>
      </c>
      <c r="AY173" s="277" t="s">
        <v>178</v>
      </c>
    </row>
    <row r="174" s="2" customFormat="1">
      <c r="A174" s="39"/>
      <c r="B174" s="40"/>
      <c r="C174" s="228" t="s">
        <v>250</v>
      </c>
      <c r="D174" s="228" t="s">
        <v>180</v>
      </c>
      <c r="E174" s="229" t="s">
        <v>1562</v>
      </c>
      <c r="F174" s="230" t="s">
        <v>1563</v>
      </c>
      <c r="G174" s="231" t="s">
        <v>438</v>
      </c>
      <c r="H174" s="232">
        <v>7</v>
      </c>
      <c r="I174" s="233"/>
      <c r="J174" s="234">
        <f>ROUND(I174*H174,2)</f>
        <v>0</v>
      </c>
      <c r="K174" s="230" t="s">
        <v>184</v>
      </c>
      <c r="L174" s="45"/>
      <c r="M174" s="235" t="s">
        <v>1</v>
      </c>
      <c r="N174" s="236" t="s">
        <v>41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185</v>
      </c>
      <c r="AT174" s="239" t="s">
        <v>180</v>
      </c>
      <c r="AU174" s="239" t="s">
        <v>85</v>
      </c>
      <c r="AY174" s="18" t="s">
        <v>178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83</v>
      </c>
      <c r="BK174" s="240">
        <f>ROUND(I174*H174,2)</f>
        <v>0</v>
      </c>
      <c r="BL174" s="18" t="s">
        <v>185</v>
      </c>
      <c r="BM174" s="239" t="s">
        <v>1660</v>
      </c>
    </row>
    <row r="175" s="2" customFormat="1">
      <c r="A175" s="39"/>
      <c r="B175" s="40"/>
      <c r="C175" s="41"/>
      <c r="D175" s="241" t="s">
        <v>187</v>
      </c>
      <c r="E175" s="41"/>
      <c r="F175" s="242" t="s">
        <v>1565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187</v>
      </c>
      <c r="AU175" s="18" t="s">
        <v>85</v>
      </c>
    </row>
    <row r="176" s="13" customFormat="1">
      <c r="A176" s="13"/>
      <c r="B176" s="246"/>
      <c r="C176" s="247"/>
      <c r="D176" s="241" t="s">
        <v>189</v>
      </c>
      <c r="E176" s="248" t="s">
        <v>1</v>
      </c>
      <c r="F176" s="249" t="s">
        <v>1525</v>
      </c>
      <c r="G176" s="247"/>
      <c r="H176" s="248" t="s">
        <v>1</v>
      </c>
      <c r="I176" s="250"/>
      <c r="J176" s="247"/>
      <c r="K176" s="247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189</v>
      </c>
      <c r="AU176" s="255" t="s">
        <v>85</v>
      </c>
      <c r="AV176" s="13" t="s">
        <v>83</v>
      </c>
      <c r="AW176" s="13" t="s">
        <v>33</v>
      </c>
      <c r="AX176" s="13" t="s">
        <v>76</v>
      </c>
      <c r="AY176" s="255" t="s">
        <v>178</v>
      </c>
    </row>
    <row r="177" s="13" customFormat="1">
      <c r="A177" s="13"/>
      <c r="B177" s="246"/>
      <c r="C177" s="247"/>
      <c r="D177" s="241" t="s">
        <v>189</v>
      </c>
      <c r="E177" s="248" t="s">
        <v>1</v>
      </c>
      <c r="F177" s="249" t="s">
        <v>1566</v>
      </c>
      <c r="G177" s="247"/>
      <c r="H177" s="248" t="s">
        <v>1</v>
      </c>
      <c r="I177" s="250"/>
      <c r="J177" s="247"/>
      <c r="K177" s="247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189</v>
      </c>
      <c r="AU177" s="255" t="s">
        <v>85</v>
      </c>
      <c r="AV177" s="13" t="s">
        <v>83</v>
      </c>
      <c r="AW177" s="13" t="s">
        <v>33</v>
      </c>
      <c r="AX177" s="13" t="s">
        <v>76</v>
      </c>
      <c r="AY177" s="255" t="s">
        <v>178</v>
      </c>
    </row>
    <row r="178" s="14" customFormat="1">
      <c r="A178" s="14"/>
      <c r="B178" s="256"/>
      <c r="C178" s="257"/>
      <c r="D178" s="241" t="s">
        <v>189</v>
      </c>
      <c r="E178" s="258" t="s">
        <v>1</v>
      </c>
      <c r="F178" s="259" t="s">
        <v>236</v>
      </c>
      <c r="G178" s="257"/>
      <c r="H178" s="260">
        <v>7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189</v>
      </c>
      <c r="AU178" s="266" t="s">
        <v>85</v>
      </c>
      <c r="AV178" s="14" t="s">
        <v>85</v>
      </c>
      <c r="AW178" s="14" t="s">
        <v>33</v>
      </c>
      <c r="AX178" s="14" t="s">
        <v>76</v>
      </c>
      <c r="AY178" s="266" t="s">
        <v>178</v>
      </c>
    </row>
    <row r="179" s="15" customFormat="1">
      <c r="A179" s="15"/>
      <c r="B179" s="267"/>
      <c r="C179" s="268"/>
      <c r="D179" s="241" t="s">
        <v>189</v>
      </c>
      <c r="E179" s="269" t="s">
        <v>1</v>
      </c>
      <c r="F179" s="270" t="s">
        <v>193</v>
      </c>
      <c r="G179" s="268"/>
      <c r="H179" s="271">
        <v>7</v>
      </c>
      <c r="I179" s="272"/>
      <c r="J179" s="268"/>
      <c r="K179" s="268"/>
      <c r="L179" s="273"/>
      <c r="M179" s="274"/>
      <c r="N179" s="275"/>
      <c r="O179" s="275"/>
      <c r="P179" s="275"/>
      <c r="Q179" s="275"/>
      <c r="R179" s="275"/>
      <c r="S179" s="275"/>
      <c r="T179" s="27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7" t="s">
        <v>189</v>
      </c>
      <c r="AU179" s="277" t="s">
        <v>85</v>
      </c>
      <c r="AV179" s="15" t="s">
        <v>185</v>
      </c>
      <c r="AW179" s="15" t="s">
        <v>33</v>
      </c>
      <c r="AX179" s="15" t="s">
        <v>83</v>
      </c>
      <c r="AY179" s="277" t="s">
        <v>178</v>
      </c>
    </row>
    <row r="180" s="2" customFormat="1" ht="19.8" customHeight="1">
      <c r="A180" s="39"/>
      <c r="B180" s="40"/>
      <c r="C180" s="228" t="s">
        <v>258</v>
      </c>
      <c r="D180" s="228" t="s">
        <v>180</v>
      </c>
      <c r="E180" s="229" t="s">
        <v>1567</v>
      </c>
      <c r="F180" s="230" t="s">
        <v>1568</v>
      </c>
      <c r="G180" s="231" t="s">
        <v>438</v>
      </c>
      <c r="H180" s="232">
        <v>7</v>
      </c>
      <c r="I180" s="233"/>
      <c r="J180" s="234">
        <f>ROUND(I180*H180,2)</f>
        <v>0</v>
      </c>
      <c r="K180" s="230" t="s">
        <v>184</v>
      </c>
      <c r="L180" s="45"/>
      <c r="M180" s="235" t="s">
        <v>1</v>
      </c>
      <c r="N180" s="236" t="s">
        <v>41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185</v>
      </c>
      <c r="AT180" s="239" t="s">
        <v>180</v>
      </c>
      <c r="AU180" s="239" t="s">
        <v>85</v>
      </c>
      <c r="AY180" s="18" t="s">
        <v>178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83</v>
      </c>
      <c r="BK180" s="240">
        <f>ROUND(I180*H180,2)</f>
        <v>0</v>
      </c>
      <c r="BL180" s="18" t="s">
        <v>185</v>
      </c>
      <c r="BM180" s="239" t="s">
        <v>1661</v>
      </c>
    </row>
    <row r="181" s="2" customFormat="1">
      <c r="A181" s="39"/>
      <c r="B181" s="40"/>
      <c r="C181" s="41"/>
      <c r="D181" s="241" t="s">
        <v>187</v>
      </c>
      <c r="E181" s="41"/>
      <c r="F181" s="242" t="s">
        <v>1570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187</v>
      </c>
      <c r="AU181" s="18" t="s">
        <v>85</v>
      </c>
    </row>
    <row r="182" s="13" customFormat="1">
      <c r="A182" s="13"/>
      <c r="B182" s="246"/>
      <c r="C182" s="247"/>
      <c r="D182" s="241" t="s">
        <v>189</v>
      </c>
      <c r="E182" s="248" t="s">
        <v>1</v>
      </c>
      <c r="F182" s="249" t="s">
        <v>1525</v>
      </c>
      <c r="G182" s="247"/>
      <c r="H182" s="248" t="s">
        <v>1</v>
      </c>
      <c r="I182" s="250"/>
      <c r="J182" s="247"/>
      <c r="K182" s="247"/>
      <c r="L182" s="251"/>
      <c r="M182" s="252"/>
      <c r="N182" s="253"/>
      <c r="O182" s="253"/>
      <c r="P182" s="253"/>
      <c r="Q182" s="253"/>
      <c r="R182" s="253"/>
      <c r="S182" s="253"/>
      <c r="T182" s="25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5" t="s">
        <v>189</v>
      </c>
      <c r="AU182" s="255" t="s">
        <v>85</v>
      </c>
      <c r="AV182" s="13" t="s">
        <v>83</v>
      </c>
      <c r="AW182" s="13" t="s">
        <v>33</v>
      </c>
      <c r="AX182" s="13" t="s">
        <v>76</v>
      </c>
      <c r="AY182" s="255" t="s">
        <v>178</v>
      </c>
    </row>
    <row r="183" s="13" customFormat="1">
      <c r="A183" s="13"/>
      <c r="B183" s="246"/>
      <c r="C183" s="247"/>
      <c r="D183" s="241" t="s">
        <v>189</v>
      </c>
      <c r="E183" s="248" t="s">
        <v>1</v>
      </c>
      <c r="F183" s="249" t="s">
        <v>485</v>
      </c>
      <c r="G183" s="247"/>
      <c r="H183" s="248" t="s">
        <v>1</v>
      </c>
      <c r="I183" s="250"/>
      <c r="J183" s="247"/>
      <c r="K183" s="247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189</v>
      </c>
      <c r="AU183" s="255" t="s">
        <v>85</v>
      </c>
      <c r="AV183" s="13" t="s">
        <v>83</v>
      </c>
      <c r="AW183" s="13" t="s">
        <v>33</v>
      </c>
      <c r="AX183" s="13" t="s">
        <v>76</v>
      </c>
      <c r="AY183" s="255" t="s">
        <v>178</v>
      </c>
    </row>
    <row r="184" s="14" customFormat="1">
      <c r="A184" s="14"/>
      <c r="B184" s="256"/>
      <c r="C184" s="257"/>
      <c r="D184" s="241" t="s">
        <v>189</v>
      </c>
      <c r="E184" s="258" t="s">
        <v>1</v>
      </c>
      <c r="F184" s="259" t="s">
        <v>236</v>
      </c>
      <c r="G184" s="257"/>
      <c r="H184" s="260">
        <v>7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189</v>
      </c>
      <c r="AU184" s="266" t="s">
        <v>85</v>
      </c>
      <c r="AV184" s="14" t="s">
        <v>85</v>
      </c>
      <c r="AW184" s="14" t="s">
        <v>33</v>
      </c>
      <c r="AX184" s="14" t="s">
        <v>76</v>
      </c>
      <c r="AY184" s="266" t="s">
        <v>178</v>
      </c>
    </row>
    <row r="185" s="15" customFormat="1">
      <c r="A185" s="15"/>
      <c r="B185" s="267"/>
      <c r="C185" s="268"/>
      <c r="D185" s="241" t="s">
        <v>189</v>
      </c>
      <c r="E185" s="269" t="s">
        <v>1</v>
      </c>
      <c r="F185" s="270" t="s">
        <v>193</v>
      </c>
      <c r="G185" s="268"/>
      <c r="H185" s="271">
        <v>7</v>
      </c>
      <c r="I185" s="272"/>
      <c r="J185" s="268"/>
      <c r="K185" s="268"/>
      <c r="L185" s="273"/>
      <c r="M185" s="274"/>
      <c r="N185" s="275"/>
      <c r="O185" s="275"/>
      <c r="P185" s="275"/>
      <c r="Q185" s="275"/>
      <c r="R185" s="275"/>
      <c r="S185" s="275"/>
      <c r="T185" s="27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7" t="s">
        <v>189</v>
      </c>
      <c r="AU185" s="277" t="s">
        <v>85</v>
      </c>
      <c r="AV185" s="15" t="s">
        <v>185</v>
      </c>
      <c r="AW185" s="15" t="s">
        <v>33</v>
      </c>
      <c r="AX185" s="15" t="s">
        <v>83</v>
      </c>
      <c r="AY185" s="277" t="s">
        <v>178</v>
      </c>
    </row>
    <row r="186" s="2" customFormat="1">
      <c r="A186" s="39"/>
      <c r="B186" s="40"/>
      <c r="C186" s="228" t="s">
        <v>265</v>
      </c>
      <c r="D186" s="228" t="s">
        <v>180</v>
      </c>
      <c r="E186" s="229" t="s">
        <v>1571</v>
      </c>
      <c r="F186" s="230" t="s">
        <v>1572</v>
      </c>
      <c r="G186" s="231" t="s">
        <v>438</v>
      </c>
      <c r="H186" s="232">
        <v>98</v>
      </c>
      <c r="I186" s="233"/>
      <c r="J186" s="234">
        <f>ROUND(I186*H186,2)</f>
        <v>0</v>
      </c>
      <c r="K186" s="230" t="s">
        <v>184</v>
      </c>
      <c r="L186" s="45"/>
      <c r="M186" s="235" t="s">
        <v>1</v>
      </c>
      <c r="N186" s="236" t="s">
        <v>41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185</v>
      </c>
      <c r="AT186" s="239" t="s">
        <v>180</v>
      </c>
      <c r="AU186" s="239" t="s">
        <v>85</v>
      </c>
      <c r="AY186" s="18" t="s">
        <v>178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83</v>
      </c>
      <c r="BK186" s="240">
        <f>ROUND(I186*H186,2)</f>
        <v>0</v>
      </c>
      <c r="BL186" s="18" t="s">
        <v>185</v>
      </c>
      <c r="BM186" s="239" t="s">
        <v>1662</v>
      </c>
    </row>
    <row r="187" s="2" customFormat="1">
      <c r="A187" s="39"/>
      <c r="B187" s="40"/>
      <c r="C187" s="41"/>
      <c r="D187" s="241" t="s">
        <v>187</v>
      </c>
      <c r="E187" s="41"/>
      <c r="F187" s="242" t="s">
        <v>1574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187</v>
      </c>
      <c r="AU187" s="18" t="s">
        <v>85</v>
      </c>
    </row>
    <row r="188" s="13" customFormat="1">
      <c r="A188" s="13"/>
      <c r="B188" s="246"/>
      <c r="C188" s="247"/>
      <c r="D188" s="241" t="s">
        <v>189</v>
      </c>
      <c r="E188" s="248" t="s">
        <v>1</v>
      </c>
      <c r="F188" s="249" t="s">
        <v>1525</v>
      </c>
      <c r="G188" s="247"/>
      <c r="H188" s="248" t="s">
        <v>1</v>
      </c>
      <c r="I188" s="250"/>
      <c r="J188" s="247"/>
      <c r="K188" s="247"/>
      <c r="L188" s="251"/>
      <c r="M188" s="252"/>
      <c r="N188" s="253"/>
      <c r="O188" s="253"/>
      <c r="P188" s="253"/>
      <c r="Q188" s="253"/>
      <c r="R188" s="253"/>
      <c r="S188" s="253"/>
      <c r="T188" s="25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5" t="s">
        <v>189</v>
      </c>
      <c r="AU188" s="255" t="s">
        <v>85</v>
      </c>
      <c r="AV188" s="13" t="s">
        <v>83</v>
      </c>
      <c r="AW188" s="13" t="s">
        <v>33</v>
      </c>
      <c r="AX188" s="13" t="s">
        <v>76</v>
      </c>
      <c r="AY188" s="255" t="s">
        <v>178</v>
      </c>
    </row>
    <row r="189" s="13" customFormat="1">
      <c r="A189" s="13"/>
      <c r="B189" s="246"/>
      <c r="C189" s="247"/>
      <c r="D189" s="241" t="s">
        <v>189</v>
      </c>
      <c r="E189" s="248" t="s">
        <v>1</v>
      </c>
      <c r="F189" s="249" t="s">
        <v>485</v>
      </c>
      <c r="G189" s="247"/>
      <c r="H189" s="248" t="s">
        <v>1</v>
      </c>
      <c r="I189" s="250"/>
      <c r="J189" s="247"/>
      <c r="K189" s="247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189</v>
      </c>
      <c r="AU189" s="255" t="s">
        <v>85</v>
      </c>
      <c r="AV189" s="13" t="s">
        <v>83</v>
      </c>
      <c r="AW189" s="13" t="s">
        <v>33</v>
      </c>
      <c r="AX189" s="13" t="s">
        <v>76</v>
      </c>
      <c r="AY189" s="255" t="s">
        <v>178</v>
      </c>
    </row>
    <row r="190" s="14" customFormat="1">
      <c r="A190" s="14"/>
      <c r="B190" s="256"/>
      <c r="C190" s="257"/>
      <c r="D190" s="241" t="s">
        <v>189</v>
      </c>
      <c r="E190" s="258" t="s">
        <v>1</v>
      </c>
      <c r="F190" s="259" t="s">
        <v>1663</v>
      </c>
      <c r="G190" s="257"/>
      <c r="H190" s="260">
        <v>98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6" t="s">
        <v>189</v>
      </c>
      <c r="AU190" s="266" t="s">
        <v>85</v>
      </c>
      <c r="AV190" s="14" t="s">
        <v>85</v>
      </c>
      <c r="AW190" s="14" t="s">
        <v>33</v>
      </c>
      <c r="AX190" s="14" t="s">
        <v>76</v>
      </c>
      <c r="AY190" s="266" t="s">
        <v>178</v>
      </c>
    </row>
    <row r="191" s="15" customFormat="1">
      <c r="A191" s="15"/>
      <c r="B191" s="267"/>
      <c r="C191" s="268"/>
      <c r="D191" s="241" t="s">
        <v>189</v>
      </c>
      <c r="E191" s="269" t="s">
        <v>1</v>
      </c>
      <c r="F191" s="270" t="s">
        <v>193</v>
      </c>
      <c r="G191" s="268"/>
      <c r="H191" s="271">
        <v>98</v>
      </c>
      <c r="I191" s="272"/>
      <c r="J191" s="268"/>
      <c r="K191" s="268"/>
      <c r="L191" s="273"/>
      <c r="M191" s="274"/>
      <c r="N191" s="275"/>
      <c r="O191" s="275"/>
      <c r="P191" s="275"/>
      <c r="Q191" s="275"/>
      <c r="R191" s="275"/>
      <c r="S191" s="275"/>
      <c r="T191" s="27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7" t="s">
        <v>189</v>
      </c>
      <c r="AU191" s="277" t="s">
        <v>85</v>
      </c>
      <c r="AV191" s="15" t="s">
        <v>185</v>
      </c>
      <c r="AW191" s="15" t="s">
        <v>33</v>
      </c>
      <c r="AX191" s="15" t="s">
        <v>83</v>
      </c>
      <c r="AY191" s="277" t="s">
        <v>178</v>
      </c>
    </row>
    <row r="192" s="2" customFormat="1">
      <c r="A192" s="39"/>
      <c r="B192" s="40"/>
      <c r="C192" s="228" t="s">
        <v>275</v>
      </c>
      <c r="D192" s="228" t="s">
        <v>180</v>
      </c>
      <c r="E192" s="229" t="s">
        <v>1576</v>
      </c>
      <c r="F192" s="230" t="s">
        <v>1577</v>
      </c>
      <c r="G192" s="231" t="s">
        <v>438</v>
      </c>
      <c r="H192" s="232">
        <v>98</v>
      </c>
      <c r="I192" s="233"/>
      <c r="J192" s="234">
        <f>ROUND(I192*H192,2)</f>
        <v>0</v>
      </c>
      <c r="K192" s="230" t="s">
        <v>184</v>
      </c>
      <c r="L192" s="45"/>
      <c r="M192" s="235" t="s">
        <v>1</v>
      </c>
      <c r="N192" s="236" t="s">
        <v>41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185</v>
      </c>
      <c r="AT192" s="239" t="s">
        <v>180</v>
      </c>
      <c r="AU192" s="239" t="s">
        <v>85</v>
      </c>
      <c r="AY192" s="18" t="s">
        <v>178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83</v>
      </c>
      <c r="BK192" s="240">
        <f>ROUND(I192*H192,2)</f>
        <v>0</v>
      </c>
      <c r="BL192" s="18" t="s">
        <v>185</v>
      </c>
      <c r="BM192" s="239" t="s">
        <v>1664</v>
      </c>
    </row>
    <row r="193" s="2" customFormat="1">
      <c r="A193" s="39"/>
      <c r="B193" s="40"/>
      <c r="C193" s="41"/>
      <c r="D193" s="241" t="s">
        <v>187</v>
      </c>
      <c r="E193" s="41"/>
      <c r="F193" s="242" t="s">
        <v>1579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187</v>
      </c>
      <c r="AU193" s="18" t="s">
        <v>85</v>
      </c>
    </row>
    <row r="194" s="13" customFormat="1">
      <c r="A194" s="13"/>
      <c r="B194" s="246"/>
      <c r="C194" s="247"/>
      <c r="D194" s="241" t="s">
        <v>189</v>
      </c>
      <c r="E194" s="248" t="s">
        <v>1</v>
      </c>
      <c r="F194" s="249" t="s">
        <v>1525</v>
      </c>
      <c r="G194" s="247"/>
      <c r="H194" s="248" t="s">
        <v>1</v>
      </c>
      <c r="I194" s="250"/>
      <c r="J194" s="247"/>
      <c r="K194" s="247"/>
      <c r="L194" s="251"/>
      <c r="M194" s="252"/>
      <c r="N194" s="253"/>
      <c r="O194" s="253"/>
      <c r="P194" s="253"/>
      <c r="Q194" s="253"/>
      <c r="R194" s="253"/>
      <c r="S194" s="253"/>
      <c r="T194" s="25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5" t="s">
        <v>189</v>
      </c>
      <c r="AU194" s="255" t="s">
        <v>85</v>
      </c>
      <c r="AV194" s="13" t="s">
        <v>83</v>
      </c>
      <c r="AW194" s="13" t="s">
        <v>33</v>
      </c>
      <c r="AX194" s="13" t="s">
        <v>76</v>
      </c>
      <c r="AY194" s="255" t="s">
        <v>178</v>
      </c>
    </row>
    <row r="195" s="13" customFormat="1">
      <c r="A195" s="13"/>
      <c r="B195" s="246"/>
      <c r="C195" s="247"/>
      <c r="D195" s="241" t="s">
        <v>189</v>
      </c>
      <c r="E195" s="248" t="s">
        <v>1</v>
      </c>
      <c r="F195" s="249" t="s">
        <v>485</v>
      </c>
      <c r="G195" s="247"/>
      <c r="H195" s="248" t="s">
        <v>1</v>
      </c>
      <c r="I195" s="250"/>
      <c r="J195" s="247"/>
      <c r="K195" s="247"/>
      <c r="L195" s="251"/>
      <c r="M195" s="252"/>
      <c r="N195" s="253"/>
      <c r="O195" s="253"/>
      <c r="P195" s="253"/>
      <c r="Q195" s="253"/>
      <c r="R195" s="253"/>
      <c r="S195" s="253"/>
      <c r="T195" s="25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5" t="s">
        <v>189</v>
      </c>
      <c r="AU195" s="255" t="s">
        <v>85</v>
      </c>
      <c r="AV195" s="13" t="s">
        <v>83</v>
      </c>
      <c r="AW195" s="13" t="s">
        <v>33</v>
      </c>
      <c r="AX195" s="13" t="s">
        <v>76</v>
      </c>
      <c r="AY195" s="255" t="s">
        <v>178</v>
      </c>
    </row>
    <row r="196" s="14" customFormat="1">
      <c r="A196" s="14"/>
      <c r="B196" s="256"/>
      <c r="C196" s="257"/>
      <c r="D196" s="241" t="s">
        <v>189</v>
      </c>
      <c r="E196" s="258" t="s">
        <v>1</v>
      </c>
      <c r="F196" s="259" t="s">
        <v>1663</v>
      </c>
      <c r="G196" s="257"/>
      <c r="H196" s="260">
        <v>98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6" t="s">
        <v>189</v>
      </c>
      <c r="AU196" s="266" t="s">
        <v>85</v>
      </c>
      <c r="AV196" s="14" t="s">
        <v>85</v>
      </c>
      <c r="AW196" s="14" t="s">
        <v>33</v>
      </c>
      <c r="AX196" s="14" t="s">
        <v>76</v>
      </c>
      <c r="AY196" s="266" t="s">
        <v>178</v>
      </c>
    </row>
    <row r="197" s="15" customFormat="1">
      <c r="A197" s="15"/>
      <c r="B197" s="267"/>
      <c r="C197" s="268"/>
      <c r="D197" s="241" t="s">
        <v>189</v>
      </c>
      <c r="E197" s="269" t="s">
        <v>1</v>
      </c>
      <c r="F197" s="270" t="s">
        <v>193</v>
      </c>
      <c r="G197" s="268"/>
      <c r="H197" s="271">
        <v>98</v>
      </c>
      <c r="I197" s="272"/>
      <c r="J197" s="268"/>
      <c r="K197" s="268"/>
      <c r="L197" s="273"/>
      <c r="M197" s="274"/>
      <c r="N197" s="275"/>
      <c r="O197" s="275"/>
      <c r="P197" s="275"/>
      <c r="Q197" s="275"/>
      <c r="R197" s="275"/>
      <c r="S197" s="275"/>
      <c r="T197" s="27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7" t="s">
        <v>189</v>
      </c>
      <c r="AU197" s="277" t="s">
        <v>85</v>
      </c>
      <c r="AV197" s="15" t="s">
        <v>185</v>
      </c>
      <c r="AW197" s="15" t="s">
        <v>33</v>
      </c>
      <c r="AX197" s="15" t="s">
        <v>83</v>
      </c>
      <c r="AY197" s="277" t="s">
        <v>178</v>
      </c>
    </row>
    <row r="198" s="2" customFormat="1">
      <c r="A198" s="39"/>
      <c r="B198" s="40"/>
      <c r="C198" s="228" t="s">
        <v>286</v>
      </c>
      <c r="D198" s="228" t="s">
        <v>180</v>
      </c>
      <c r="E198" s="229" t="s">
        <v>582</v>
      </c>
      <c r="F198" s="230" t="s">
        <v>583</v>
      </c>
      <c r="G198" s="231" t="s">
        <v>183</v>
      </c>
      <c r="H198" s="232">
        <v>232.56899999999999</v>
      </c>
      <c r="I198" s="233"/>
      <c r="J198" s="234">
        <f>ROUND(I198*H198,2)</f>
        <v>0</v>
      </c>
      <c r="K198" s="230" t="s">
        <v>184</v>
      </c>
      <c r="L198" s="45"/>
      <c r="M198" s="235" t="s">
        <v>1</v>
      </c>
      <c r="N198" s="236" t="s">
        <v>41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185</v>
      </c>
      <c r="AT198" s="239" t="s">
        <v>180</v>
      </c>
      <c r="AU198" s="239" t="s">
        <v>85</v>
      </c>
      <c r="AY198" s="18" t="s">
        <v>178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83</v>
      </c>
      <c r="BK198" s="240">
        <f>ROUND(I198*H198,2)</f>
        <v>0</v>
      </c>
      <c r="BL198" s="18" t="s">
        <v>185</v>
      </c>
      <c r="BM198" s="239" t="s">
        <v>1665</v>
      </c>
    </row>
    <row r="199" s="2" customFormat="1">
      <c r="A199" s="39"/>
      <c r="B199" s="40"/>
      <c r="C199" s="41"/>
      <c r="D199" s="241" t="s">
        <v>187</v>
      </c>
      <c r="E199" s="41"/>
      <c r="F199" s="242" t="s">
        <v>585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187</v>
      </c>
      <c r="AU199" s="18" t="s">
        <v>85</v>
      </c>
    </row>
    <row r="200" s="13" customFormat="1">
      <c r="A200" s="13"/>
      <c r="B200" s="246"/>
      <c r="C200" s="247"/>
      <c r="D200" s="241" t="s">
        <v>189</v>
      </c>
      <c r="E200" s="248" t="s">
        <v>1</v>
      </c>
      <c r="F200" s="249" t="s">
        <v>1657</v>
      </c>
      <c r="G200" s="247"/>
      <c r="H200" s="248" t="s">
        <v>1</v>
      </c>
      <c r="I200" s="250"/>
      <c r="J200" s="247"/>
      <c r="K200" s="247"/>
      <c r="L200" s="251"/>
      <c r="M200" s="252"/>
      <c r="N200" s="253"/>
      <c r="O200" s="253"/>
      <c r="P200" s="253"/>
      <c r="Q200" s="253"/>
      <c r="R200" s="253"/>
      <c r="S200" s="253"/>
      <c r="T200" s="25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5" t="s">
        <v>189</v>
      </c>
      <c r="AU200" s="255" t="s">
        <v>85</v>
      </c>
      <c r="AV200" s="13" t="s">
        <v>83</v>
      </c>
      <c r="AW200" s="13" t="s">
        <v>33</v>
      </c>
      <c r="AX200" s="13" t="s">
        <v>76</v>
      </c>
      <c r="AY200" s="255" t="s">
        <v>178</v>
      </c>
    </row>
    <row r="201" s="13" customFormat="1">
      <c r="A201" s="13"/>
      <c r="B201" s="246"/>
      <c r="C201" s="247"/>
      <c r="D201" s="241" t="s">
        <v>189</v>
      </c>
      <c r="E201" s="248" t="s">
        <v>1</v>
      </c>
      <c r="F201" s="249" t="s">
        <v>586</v>
      </c>
      <c r="G201" s="247"/>
      <c r="H201" s="248" t="s">
        <v>1</v>
      </c>
      <c r="I201" s="250"/>
      <c r="J201" s="247"/>
      <c r="K201" s="247"/>
      <c r="L201" s="251"/>
      <c r="M201" s="252"/>
      <c r="N201" s="253"/>
      <c r="O201" s="253"/>
      <c r="P201" s="253"/>
      <c r="Q201" s="253"/>
      <c r="R201" s="253"/>
      <c r="S201" s="253"/>
      <c r="T201" s="25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5" t="s">
        <v>189</v>
      </c>
      <c r="AU201" s="255" t="s">
        <v>85</v>
      </c>
      <c r="AV201" s="13" t="s">
        <v>83</v>
      </c>
      <c r="AW201" s="13" t="s">
        <v>33</v>
      </c>
      <c r="AX201" s="13" t="s">
        <v>76</v>
      </c>
      <c r="AY201" s="255" t="s">
        <v>178</v>
      </c>
    </row>
    <row r="202" s="14" customFormat="1">
      <c r="A202" s="14"/>
      <c r="B202" s="256"/>
      <c r="C202" s="257"/>
      <c r="D202" s="241" t="s">
        <v>189</v>
      </c>
      <c r="E202" s="258" t="s">
        <v>1</v>
      </c>
      <c r="F202" s="259" t="s">
        <v>1666</v>
      </c>
      <c r="G202" s="257"/>
      <c r="H202" s="260">
        <v>140.62799999999999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6" t="s">
        <v>189</v>
      </c>
      <c r="AU202" s="266" t="s">
        <v>85</v>
      </c>
      <c r="AV202" s="14" t="s">
        <v>85</v>
      </c>
      <c r="AW202" s="14" t="s">
        <v>33</v>
      </c>
      <c r="AX202" s="14" t="s">
        <v>76</v>
      </c>
      <c r="AY202" s="266" t="s">
        <v>178</v>
      </c>
    </row>
    <row r="203" s="13" customFormat="1">
      <c r="A203" s="13"/>
      <c r="B203" s="246"/>
      <c r="C203" s="247"/>
      <c r="D203" s="241" t="s">
        <v>189</v>
      </c>
      <c r="E203" s="248" t="s">
        <v>1</v>
      </c>
      <c r="F203" s="249" t="s">
        <v>1582</v>
      </c>
      <c r="G203" s="247"/>
      <c r="H203" s="248" t="s">
        <v>1</v>
      </c>
      <c r="I203" s="250"/>
      <c r="J203" s="247"/>
      <c r="K203" s="247"/>
      <c r="L203" s="251"/>
      <c r="M203" s="252"/>
      <c r="N203" s="253"/>
      <c r="O203" s="253"/>
      <c r="P203" s="253"/>
      <c r="Q203" s="253"/>
      <c r="R203" s="253"/>
      <c r="S203" s="253"/>
      <c r="T203" s="25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5" t="s">
        <v>189</v>
      </c>
      <c r="AU203" s="255" t="s">
        <v>85</v>
      </c>
      <c r="AV203" s="13" t="s">
        <v>83</v>
      </c>
      <c r="AW203" s="13" t="s">
        <v>33</v>
      </c>
      <c r="AX203" s="13" t="s">
        <v>76</v>
      </c>
      <c r="AY203" s="255" t="s">
        <v>178</v>
      </c>
    </row>
    <row r="204" s="14" customFormat="1">
      <c r="A204" s="14"/>
      <c r="B204" s="256"/>
      <c r="C204" s="257"/>
      <c r="D204" s="241" t="s">
        <v>189</v>
      </c>
      <c r="E204" s="258" t="s">
        <v>1</v>
      </c>
      <c r="F204" s="259" t="s">
        <v>1667</v>
      </c>
      <c r="G204" s="257"/>
      <c r="H204" s="260">
        <v>83.001000000000005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6" t="s">
        <v>189</v>
      </c>
      <c r="AU204" s="266" t="s">
        <v>85</v>
      </c>
      <c r="AV204" s="14" t="s">
        <v>85</v>
      </c>
      <c r="AW204" s="14" t="s">
        <v>33</v>
      </c>
      <c r="AX204" s="14" t="s">
        <v>76</v>
      </c>
      <c r="AY204" s="266" t="s">
        <v>178</v>
      </c>
    </row>
    <row r="205" s="13" customFormat="1">
      <c r="A205" s="13"/>
      <c r="B205" s="246"/>
      <c r="C205" s="247"/>
      <c r="D205" s="241" t="s">
        <v>189</v>
      </c>
      <c r="E205" s="248" t="s">
        <v>1</v>
      </c>
      <c r="F205" s="249" t="s">
        <v>1584</v>
      </c>
      <c r="G205" s="247"/>
      <c r="H205" s="248" t="s">
        <v>1</v>
      </c>
      <c r="I205" s="250"/>
      <c r="J205" s="247"/>
      <c r="K205" s="247"/>
      <c r="L205" s="251"/>
      <c r="M205" s="252"/>
      <c r="N205" s="253"/>
      <c r="O205" s="253"/>
      <c r="P205" s="253"/>
      <c r="Q205" s="253"/>
      <c r="R205" s="253"/>
      <c r="S205" s="253"/>
      <c r="T205" s="25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5" t="s">
        <v>189</v>
      </c>
      <c r="AU205" s="255" t="s">
        <v>85</v>
      </c>
      <c r="AV205" s="13" t="s">
        <v>83</v>
      </c>
      <c r="AW205" s="13" t="s">
        <v>33</v>
      </c>
      <c r="AX205" s="13" t="s">
        <v>76</v>
      </c>
      <c r="AY205" s="255" t="s">
        <v>178</v>
      </c>
    </row>
    <row r="206" s="14" customFormat="1">
      <c r="A206" s="14"/>
      <c r="B206" s="256"/>
      <c r="C206" s="257"/>
      <c r="D206" s="241" t="s">
        <v>189</v>
      </c>
      <c r="E206" s="258" t="s">
        <v>1</v>
      </c>
      <c r="F206" s="259" t="s">
        <v>1668</v>
      </c>
      <c r="G206" s="257"/>
      <c r="H206" s="260">
        <v>4.4699999999999998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6" t="s">
        <v>189</v>
      </c>
      <c r="AU206" s="266" t="s">
        <v>85</v>
      </c>
      <c r="AV206" s="14" t="s">
        <v>85</v>
      </c>
      <c r="AW206" s="14" t="s">
        <v>33</v>
      </c>
      <c r="AX206" s="14" t="s">
        <v>76</v>
      </c>
      <c r="AY206" s="266" t="s">
        <v>178</v>
      </c>
    </row>
    <row r="207" s="13" customFormat="1">
      <c r="A207" s="13"/>
      <c r="B207" s="246"/>
      <c r="C207" s="247"/>
      <c r="D207" s="241" t="s">
        <v>189</v>
      </c>
      <c r="E207" s="248" t="s">
        <v>1</v>
      </c>
      <c r="F207" s="249" t="s">
        <v>241</v>
      </c>
      <c r="G207" s="247"/>
      <c r="H207" s="248" t="s">
        <v>1</v>
      </c>
      <c r="I207" s="250"/>
      <c r="J207" s="247"/>
      <c r="K207" s="247"/>
      <c r="L207" s="251"/>
      <c r="M207" s="252"/>
      <c r="N207" s="253"/>
      <c r="O207" s="253"/>
      <c r="P207" s="253"/>
      <c r="Q207" s="253"/>
      <c r="R207" s="253"/>
      <c r="S207" s="253"/>
      <c r="T207" s="25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5" t="s">
        <v>189</v>
      </c>
      <c r="AU207" s="255" t="s">
        <v>85</v>
      </c>
      <c r="AV207" s="13" t="s">
        <v>83</v>
      </c>
      <c r="AW207" s="13" t="s">
        <v>33</v>
      </c>
      <c r="AX207" s="13" t="s">
        <v>76</v>
      </c>
      <c r="AY207" s="255" t="s">
        <v>178</v>
      </c>
    </row>
    <row r="208" s="14" customFormat="1">
      <c r="A208" s="14"/>
      <c r="B208" s="256"/>
      <c r="C208" s="257"/>
      <c r="D208" s="241" t="s">
        <v>189</v>
      </c>
      <c r="E208" s="258" t="s">
        <v>1</v>
      </c>
      <c r="F208" s="259" t="s">
        <v>1668</v>
      </c>
      <c r="G208" s="257"/>
      <c r="H208" s="260">
        <v>4.4699999999999998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6" t="s">
        <v>189</v>
      </c>
      <c r="AU208" s="266" t="s">
        <v>85</v>
      </c>
      <c r="AV208" s="14" t="s">
        <v>85</v>
      </c>
      <c r="AW208" s="14" t="s">
        <v>33</v>
      </c>
      <c r="AX208" s="14" t="s">
        <v>76</v>
      </c>
      <c r="AY208" s="266" t="s">
        <v>178</v>
      </c>
    </row>
    <row r="209" s="15" customFormat="1">
      <c r="A209" s="15"/>
      <c r="B209" s="267"/>
      <c r="C209" s="268"/>
      <c r="D209" s="241" t="s">
        <v>189</v>
      </c>
      <c r="E209" s="269" t="s">
        <v>1</v>
      </c>
      <c r="F209" s="270" t="s">
        <v>193</v>
      </c>
      <c r="G209" s="268"/>
      <c r="H209" s="271">
        <v>232.56899999999999</v>
      </c>
      <c r="I209" s="272"/>
      <c r="J209" s="268"/>
      <c r="K209" s="268"/>
      <c r="L209" s="273"/>
      <c r="M209" s="274"/>
      <c r="N209" s="275"/>
      <c r="O209" s="275"/>
      <c r="P209" s="275"/>
      <c r="Q209" s="275"/>
      <c r="R209" s="275"/>
      <c r="S209" s="275"/>
      <c r="T209" s="27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7" t="s">
        <v>189</v>
      </c>
      <c r="AU209" s="277" t="s">
        <v>85</v>
      </c>
      <c r="AV209" s="15" t="s">
        <v>185</v>
      </c>
      <c r="AW209" s="15" t="s">
        <v>33</v>
      </c>
      <c r="AX209" s="15" t="s">
        <v>83</v>
      </c>
      <c r="AY209" s="277" t="s">
        <v>178</v>
      </c>
    </row>
    <row r="210" s="2" customFormat="1">
      <c r="A210" s="39"/>
      <c r="B210" s="40"/>
      <c r="C210" s="228" t="s">
        <v>292</v>
      </c>
      <c r="D210" s="228" t="s">
        <v>180</v>
      </c>
      <c r="E210" s="229" t="s">
        <v>588</v>
      </c>
      <c r="F210" s="230" t="s">
        <v>589</v>
      </c>
      <c r="G210" s="231" t="s">
        <v>183</v>
      </c>
      <c r="H210" s="232">
        <v>57.627000000000002</v>
      </c>
      <c r="I210" s="233"/>
      <c r="J210" s="234">
        <f>ROUND(I210*H210,2)</f>
        <v>0</v>
      </c>
      <c r="K210" s="230" t="s">
        <v>184</v>
      </c>
      <c r="L210" s="45"/>
      <c r="M210" s="235" t="s">
        <v>1</v>
      </c>
      <c r="N210" s="236" t="s">
        <v>41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185</v>
      </c>
      <c r="AT210" s="239" t="s">
        <v>180</v>
      </c>
      <c r="AU210" s="239" t="s">
        <v>85</v>
      </c>
      <c r="AY210" s="18" t="s">
        <v>178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83</v>
      </c>
      <c r="BK210" s="240">
        <f>ROUND(I210*H210,2)</f>
        <v>0</v>
      </c>
      <c r="BL210" s="18" t="s">
        <v>185</v>
      </c>
      <c r="BM210" s="239" t="s">
        <v>1669</v>
      </c>
    </row>
    <row r="211" s="2" customFormat="1">
      <c r="A211" s="39"/>
      <c r="B211" s="40"/>
      <c r="C211" s="41"/>
      <c r="D211" s="241" t="s">
        <v>187</v>
      </c>
      <c r="E211" s="41"/>
      <c r="F211" s="242" t="s">
        <v>591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187</v>
      </c>
      <c r="AU211" s="18" t="s">
        <v>85</v>
      </c>
    </row>
    <row r="212" s="13" customFormat="1">
      <c r="A212" s="13"/>
      <c r="B212" s="246"/>
      <c r="C212" s="247"/>
      <c r="D212" s="241" t="s">
        <v>189</v>
      </c>
      <c r="E212" s="248" t="s">
        <v>1</v>
      </c>
      <c r="F212" s="249" t="s">
        <v>1657</v>
      </c>
      <c r="G212" s="247"/>
      <c r="H212" s="248" t="s">
        <v>1</v>
      </c>
      <c r="I212" s="250"/>
      <c r="J212" s="247"/>
      <c r="K212" s="247"/>
      <c r="L212" s="251"/>
      <c r="M212" s="252"/>
      <c r="N212" s="253"/>
      <c r="O212" s="253"/>
      <c r="P212" s="253"/>
      <c r="Q212" s="253"/>
      <c r="R212" s="253"/>
      <c r="S212" s="253"/>
      <c r="T212" s="25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5" t="s">
        <v>189</v>
      </c>
      <c r="AU212" s="255" t="s">
        <v>85</v>
      </c>
      <c r="AV212" s="13" t="s">
        <v>83</v>
      </c>
      <c r="AW212" s="13" t="s">
        <v>33</v>
      </c>
      <c r="AX212" s="13" t="s">
        <v>76</v>
      </c>
      <c r="AY212" s="255" t="s">
        <v>178</v>
      </c>
    </row>
    <row r="213" s="13" customFormat="1">
      <c r="A213" s="13"/>
      <c r="B213" s="246"/>
      <c r="C213" s="247"/>
      <c r="D213" s="241" t="s">
        <v>189</v>
      </c>
      <c r="E213" s="248" t="s">
        <v>1</v>
      </c>
      <c r="F213" s="249" t="s">
        <v>1587</v>
      </c>
      <c r="G213" s="247"/>
      <c r="H213" s="248" t="s">
        <v>1</v>
      </c>
      <c r="I213" s="250"/>
      <c r="J213" s="247"/>
      <c r="K213" s="247"/>
      <c r="L213" s="251"/>
      <c r="M213" s="252"/>
      <c r="N213" s="253"/>
      <c r="O213" s="253"/>
      <c r="P213" s="253"/>
      <c r="Q213" s="253"/>
      <c r="R213" s="253"/>
      <c r="S213" s="253"/>
      <c r="T213" s="25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189</v>
      </c>
      <c r="AU213" s="255" t="s">
        <v>85</v>
      </c>
      <c r="AV213" s="13" t="s">
        <v>83</v>
      </c>
      <c r="AW213" s="13" t="s">
        <v>33</v>
      </c>
      <c r="AX213" s="13" t="s">
        <v>76</v>
      </c>
      <c r="AY213" s="255" t="s">
        <v>178</v>
      </c>
    </row>
    <row r="214" s="14" customFormat="1">
      <c r="A214" s="14"/>
      <c r="B214" s="256"/>
      <c r="C214" s="257"/>
      <c r="D214" s="241" t="s">
        <v>189</v>
      </c>
      <c r="E214" s="258" t="s">
        <v>1</v>
      </c>
      <c r="F214" s="259" t="s">
        <v>1670</v>
      </c>
      <c r="G214" s="257"/>
      <c r="H214" s="260">
        <v>57.627000000000002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6" t="s">
        <v>189</v>
      </c>
      <c r="AU214" s="266" t="s">
        <v>85</v>
      </c>
      <c r="AV214" s="14" t="s">
        <v>85</v>
      </c>
      <c r="AW214" s="14" t="s">
        <v>33</v>
      </c>
      <c r="AX214" s="14" t="s">
        <v>76</v>
      </c>
      <c r="AY214" s="266" t="s">
        <v>178</v>
      </c>
    </row>
    <row r="215" s="15" customFormat="1">
      <c r="A215" s="15"/>
      <c r="B215" s="267"/>
      <c r="C215" s="268"/>
      <c r="D215" s="241" t="s">
        <v>189</v>
      </c>
      <c r="E215" s="269" t="s">
        <v>1</v>
      </c>
      <c r="F215" s="270" t="s">
        <v>193</v>
      </c>
      <c r="G215" s="268"/>
      <c r="H215" s="271">
        <v>57.627000000000002</v>
      </c>
      <c r="I215" s="272"/>
      <c r="J215" s="268"/>
      <c r="K215" s="268"/>
      <c r="L215" s="273"/>
      <c r="M215" s="274"/>
      <c r="N215" s="275"/>
      <c r="O215" s="275"/>
      <c r="P215" s="275"/>
      <c r="Q215" s="275"/>
      <c r="R215" s="275"/>
      <c r="S215" s="275"/>
      <c r="T215" s="27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7" t="s">
        <v>189</v>
      </c>
      <c r="AU215" s="277" t="s">
        <v>85</v>
      </c>
      <c r="AV215" s="15" t="s">
        <v>185</v>
      </c>
      <c r="AW215" s="15" t="s">
        <v>33</v>
      </c>
      <c r="AX215" s="15" t="s">
        <v>83</v>
      </c>
      <c r="AY215" s="277" t="s">
        <v>178</v>
      </c>
    </row>
    <row r="216" s="2" customFormat="1" ht="30" customHeight="1">
      <c r="A216" s="39"/>
      <c r="B216" s="40"/>
      <c r="C216" s="228" t="s">
        <v>8</v>
      </c>
      <c r="D216" s="228" t="s">
        <v>180</v>
      </c>
      <c r="E216" s="229" t="s">
        <v>221</v>
      </c>
      <c r="F216" s="230" t="s">
        <v>222</v>
      </c>
      <c r="G216" s="231" t="s">
        <v>183</v>
      </c>
      <c r="H216" s="232">
        <v>255.53</v>
      </c>
      <c r="I216" s="233"/>
      <c r="J216" s="234">
        <f>ROUND(I216*H216,2)</f>
        <v>0</v>
      </c>
      <c r="K216" s="230" t="s">
        <v>184</v>
      </c>
      <c r="L216" s="45"/>
      <c r="M216" s="235" t="s">
        <v>1</v>
      </c>
      <c r="N216" s="236" t="s">
        <v>41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185</v>
      </c>
      <c r="AT216" s="239" t="s">
        <v>180</v>
      </c>
      <c r="AU216" s="239" t="s">
        <v>85</v>
      </c>
      <c r="AY216" s="18" t="s">
        <v>178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83</v>
      </c>
      <c r="BK216" s="240">
        <f>ROUND(I216*H216,2)</f>
        <v>0</v>
      </c>
      <c r="BL216" s="18" t="s">
        <v>185</v>
      </c>
      <c r="BM216" s="239" t="s">
        <v>1671</v>
      </c>
    </row>
    <row r="217" s="2" customFormat="1">
      <c r="A217" s="39"/>
      <c r="B217" s="40"/>
      <c r="C217" s="41"/>
      <c r="D217" s="241" t="s">
        <v>187</v>
      </c>
      <c r="E217" s="41"/>
      <c r="F217" s="242" t="s">
        <v>224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187</v>
      </c>
      <c r="AU217" s="18" t="s">
        <v>85</v>
      </c>
    </row>
    <row r="218" s="13" customFormat="1">
      <c r="A218" s="13"/>
      <c r="B218" s="246"/>
      <c r="C218" s="247"/>
      <c r="D218" s="241" t="s">
        <v>189</v>
      </c>
      <c r="E218" s="248" t="s">
        <v>1</v>
      </c>
      <c r="F218" s="249" t="s">
        <v>1657</v>
      </c>
      <c r="G218" s="247"/>
      <c r="H218" s="248" t="s">
        <v>1</v>
      </c>
      <c r="I218" s="250"/>
      <c r="J218" s="247"/>
      <c r="K218" s="247"/>
      <c r="L218" s="251"/>
      <c r="M218" s="252"/>
      <c r="N218" s="253"/>
      <c r="O218" s="253"/>
      <c r="P218" s="253"/>
      <c r="Q218" s="253"/>
      <c r="R218" s="253"/>
      <c r="S218" s="253"/>
      <c r="T218" s="25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5" t="s">
        <v>189</v>
      </c>
      <c r="AU218" s="255" t="s">
        <v>85</v>
      </c>
      <c r="AV218" s="13" t="s">
        <v>83</v>
      </c>
      <c r="AW218" s="13" t="s">
        <v>33</v>
      </c>
      <c r="AX218" s="13" t="s">
        <v>76</v>
      </c>
      <c r="AY218" s="255" t="s">
        <v>178</v>
      </c>
    </row>
    <row r="219" s="13" customFormat="1">
      <c r="A219" s="13"/>
      <c r="B219" s="246"/>
      <c r="C219" s="247"/>
      <c r="D219" s="241" t="s">
        <v>189</v>
      </c>
      <c r="E219" s="248" t="s">
        <v>1</v>
      </c>
      <c r="F219" s="249" t="s">
        <v>1590</v>
      </c>
      <c r="G219" s="247"/>
      <c r="H219" s="248" t="s">
        <v>1</v>
      </c>
      <c r="I219" s="250"/>
      <c r="J219" s="247"/>
      <c r="K219" s="247"/>
      <c r="L219" s="251"/>
      <c r="M219" s="252"/>
      <c r="N219" s="253"/>
      <c r="O219" s="253"/>
      <c r="P219" s="253"/>
      <c r="Q219" s="253"/>
      <c r="R219" s="253"/>
      <c r="S219" s="253"/>
      <c r="T219" s="25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5" t="s">
        <v>189</v>
      </c>
      <c r="AU219" s="255" t="s">
        <v>85</v>
      </c>
      <c r="AV219" s="13" t="s">
        <v>83</v>
      </c>
      <c r="AW219" s="13" t="s">
        <v>33</v>
      </c>
      <c r="AX219" s="13" t="s">
        <v>76</v>
      </c>
      <c r="AY219" s="255" t="s">
        <v>178</v>
      </c>
    </row>
    <row r="220" s="13" customFormat="1">
      <c r="A220" s="13"/>
      <c r="B220" s="246"/>
      <c r="C220" s="247"/>
      <c r="D220" s="241" t="s">
        <v>189</v>
      </c>
      <c r="E220" s="248" t="s">
        <v>1</v>
      </c>
      <c r="F220" s="249" t="s">
        <v>1591</v>
      </c>
      <c r="G220" s="247"/>
      <c r="H220" s="248" t="s">
        <v>1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5" t="s">
        <v>189</v>
      </c>
      <c r="AU220" s="255" t="s">
        <v>85</v>
      </c>
      <c r="AV220" s="13" t="s">
        <v>83</v>
      </c>
      <c r="AW220" s="13" t="s">
        <v>33</v>
      </c>
      <c r="AX220" s="13" t="s">
        <v>76</v>
      </c>
      <c r="AY220" s="255" t="s">
        <v>178</v>
      </c>
    </row>
    <row r="221" s="14" customFormat="1">
      <c r="A221" s="14"/>
      <c r="B221" s="256"/>
      <c r="C221" s="257"/>
      <c r="D221" s="241" t="s">
        <v>189</v>
      </c>
      <c r="E221" s="258" t="s">
        <v>1</v>
      </c>
      <c r="F221" s="259" t="s">
        <v>1672</v>
      </c>
      <c r="G221" s="257"/>
      <c r="H221" s="260">
        <v>255.53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6" t="s">
        <v>189</v>
      </c>
      <c r="AU221" s="266" t="s">
        <v>85</v>
      </c>
      <c r="AV221" s="14" t="s">
        <v>85</v>
      </c>
      <c r="AW221" s="14" t="s">
        <v>33</v>
      </c>
      <c r="AX221" s="14" t="s">
        <v>76</v>
      </c>
      <c r="AY221" s="266" t="s">
        <v>178</v>
      </c>
    </row>
    <row r="222" s="15" customFormat="1">
      <c r="A222" s="15"/>
      <c r="B222" s="267"/>
      <c r="C222" s="268"/>
      <c r="D222" s="241" t="s">
        <v>189</v>
      </c>
      <c r="E222" s="269" t="s">
        <v>1</v>
      </c>
      <c r="F222" s="270" t="s">
        <v>193</v>
      </c>
      <c r="G222" s="268"/>
      <c r="H222" s="271">
        <v>255.53</v>
      </c>
      <c r="I222" s="272"/>
      <c r="J222" s="268"/>
      <c r="K222" s="268"/>
      <c r="L222" s="273"/>
      <c r="M222" s="274"/>
      <c r="N222" s="275"/>
      <c r="O222" s="275"/>
      <c r="P222" s="275"/>
      <c r="Q222" s="275"/>
      <c r="R222" s="275"/>
      <c r="S222" s="275"/>
      <c r="T222" s="276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7" t="s">
        <v>189</v>
      </c>
      <c r="AU222" s="277" t="s">
        <v>85</v>
      </c>
      <c r="AV222" s="15" t="s">
        <v>185</v>
      </c>
      <c r="AW222" s="15" t="s">
        <v>33</v>
      </c>
      <c r="AX222" s="15" t="s">
        <v>83</v>
      </c>
      <c r="AY222" s="277" t="s">
        <v>178</v>
      </c>
    </row>
    <row r="223" s="2" customFormat="1">
      <c r="A223" s="39"/>
      <c r="B223" s="40"/>
      <c r="C223" s="228" t="s">
        <v>305</v>
      </c>
      <c r="D223" s="228" t="s">
        <v>180</v>
      </c>
      <c r="E223" s="229" t="s">
        <v>230</v>
      </c>
      <c r="F223" s="230" t="s">
        <v>231</v>
      </c>
      <c r="G223" s="231" t="s">
        <v>183</v>
      </c>
      <c r="H223" s="232">
        <v>1277.6500000000001</v>
      </c>
      <c r="I223" s="233"/>
      <c r="J223" s="234">
        <f>ROUND(I223*H223,2)</f>
        <v>0</v>
      </c>
      <c r="K223" s="230" t="s">
        <v>184</v>
      </c>
      <c r="L223" s="45"/>
      <c r="M223" s="235" t="s">
        <v>1</v>
      </c>
      <c r="N223" s="236" t="s">
        <v>41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185</v>
      </c>
      <c r="AT223" s="239" t="s">
        <v>180</v>
      </c>
      <c r="AU223" s="239" t="s">
        <v>85</v>
      </c>
      <c r="AY223" s="18" t="s">
        <v>178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83</v>
      </c>
      <c r="BK223" s="240">
        <f>ROUND(I223*H223,2)</f>
        <v>0</v>
      </c>
      <c r="BL223" s="18" t="s">
        <v>185</v>
      </c>
      <c r="BM223" s="239" t="s">
        <v>1673</v>
      </c>
    </row>
    <row r="224" s="2" customFormat="1">
      <c r="A224" s="39"/>
      <c r="B224" s="40"/>
      <c r="C224" s="41"/>
      <c r="D224" s="241" t="s">
        <v>187</v>
      </c>
      <c r="E224" s="41"/>
      <c r="F224" s="242" t="s">
        <v>233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187</v>
      </c>
      <c r="AU224" s="18" t="s">
        <v>85</v>
      </c>
    </row>
    <row r="225" s="13" customFormat="1">
      <c r="A225" s="13"/>
      <c r="B225" s="246"/>
      <c r="C225" s="247"/>
      <c r="D225" s="241" t="s">
        <v>189</v>
      </c>
      <c r="E225" s="248" t="s">
        <v>1</v>
      </c>
      <c r="F225" s="249" t="s">
        <v>1657</v>
      </c>
      <c r="G225" s="247"/>
      <c r="H225" s="248" t="s">
        <v>1</v>
      </c>
      <c r="I225" s="250"/>
      <c r="J225" s="247"/>
      <c r="K225" s="247"/>
      <c r="L225" s="251"/>
      <c r="M225" s="252"/>
      <c r="N225" s="253"/>
      <c r="O225" s="253"/>
      <c r="P225" s="253"/>
      <c r="Q225" s="253"/>
      <c r="R225" s="253"/>
      <c r="S225" s="253"/>
      <c r="T225" s="25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5" t="s">
        <v>189</v>
      </c>
      <c r="AU225" s="255" t="s">
        <v>85</v>
      </c>
      <c r="AV225" s="13" t="s">
        <v>83</v>
      </c>
      <c r="AW225" s="13" t="s">
        <v>33</v>
      </c>
      <c r="AX225" s="13" t="s">
        <v>76</v>
      </c>
      <c r="AY225" s="255" t="s">
        <v>178</v>
      </c>
    </row>
    <row r="226" s="13" customFormat="1">
      <c r="A226" s="13"/>
      <c r="B226" s="246"/>
      <c r="C226" s="247"/>
      <c r="D226" s="241" t="s">
        <v>189</v>
      </c>
      <c r="E226" s="248" t="s">
        <v>1</v>
      </c>
      <c r="F226" s="249" t="s">
        <v>485</v>
      </c>
      <c r="G226" s="247"/>
      <c r="H226" s="248" t="s">
        <v>1</v>
      </c>
      <c r="I226" s="250"/>
      <c r="J226" s="247"/>
      <c r="K226" s="247"/>
      <c r="L226" s="251"/>
      <c r="M226" s="252"/>
      <c r="N226" s="253"/>
      <c r="O226" s="253"/>
      <c r="P226" s="253"/>
      <c r="Q226" s="253"/>
      <c r="R226" s="253"/>
      <c r="S226" s="253"/>
      <c r="T226" s="25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5" t="s">
        <v>189</v>
      </c>
      <c r="AU226" s="255" t="s">
        <v>85</v>
      </c>
      <c r="AV226" s="13" t="s">
        <v>83</v>
      </c>
      <c r="AW226" s="13" t="s">
        <v>33</v>
      </c>
      <c r="AX226" s="13" t="s">
        <v>76</v>
      </c>
      <c r="AY226" s="255" t="s">
        <v>178</v>
      </c>
    </row>
    <row r="227" s="14" customFormat="1">
      <c r="A227" s="14"/>
      <c r="B227" s="256"/>
      <c r="C227" s="257"/>
      <c r="D227" s="241" t="s">
        <v>189</v>
      </c>
      <c r="E227" s="258" t="s">
        <v>1</v>
      </c>
      <c r="F227" s="259" t="s">
        <v>1674</v>
      </c>
      <c r="G227" s="257"/>
      <c r="H227" s="260">
        <v>1277.6500000000001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6" t="s">
        <v>189</v>
      </c>
      <c r="AU227" s="266" t="s">
        <v>85</v>
      </c>
      <c r="AV227" s="14" t="s">
        <v>85</v>
      </c>
      <c r="AW227" s="14" t="s">
        <v>33</v>
      </c>
      <c r="AX227" s="14" t="s">
        <v>76</v>
      </c>
      <c r="AY227" s="266" t="s">
        <v>178</v>
      </c>
    </row>
    <row r="228" s="15" customFormat="1">
      <c r="A228" s="15"/>
      <c r="B228" s="267"/>
      <c r="C228" s="268"/>
      <c r="D228" s="241" t="s">
        <v>189</v>
      </c>
      <c r="E228" s="269" t="s">
        <v>1</v>
      </c>
      <c r="F228" s="270" t="s">
        <v>193</v>
      </c>
      <c r="G228" s="268"/>
      <c r="H228" s="271">
        <v>1277.6500000000001</v>
      </c>
      <c r="I228" s="272"/>
      <c r="J228" s="268"/>
      <c r="K228" s="268"/>
      <c r="L228" s="273"/>
      <c r="M228" s="274"/>
      <c r="N228" s="275"/>
      <c r="O228" s="275"/>
      <c r="P228" s="275"/>
      <c r="Q228" s="275"/>
      <c r="R228" s="275"/>
      <c r="S228" s="275"/>
      <c r="T228" s="27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7" t="s">
        <v>189</v>
      </c>
      <c r="AU228" s="277" t="s">
        <v>85</v>
      </c>
      <c r="AV228" s="15" t="s">
        <v>185</v>
      </c>
      <c r="AW228" s="15" t="s">
        <v>33</v>
      </c>
      <c r="AX228" s="15" t="s">
        <v>83</v>
      </c>
      <c r="AY228" s="277" t="s">
        <v>178</v>
      </c>
    </row>
    <row r="229" s="2" customFormat="1">
      <c r="A229" s="39"/>
      <c r="B229" s="40"/>
      <c r="C229" s="228" t="s">
        <v>311</v>
      </c>
      <c r="D229" s="228" t="s">
        <v>180</v>
      </c>
      <c r="E229" s="229" t="s">
        <v>237</v>
      </c>
      <c r="F229" s="230" t="s">
        <v>238</v>
      </c>
      <c r="G229" s="231" t="s">
        <v>183</v>
      </c>
      <c r="H229" s="232">
        <v>145.09800000000001</v>
      </c>
      <c r="I229" s="233"/>
      <c r="J229" s="234">
        <f>ROUND(I229*H229,2)</f>
        <v>0</v>
      </c>
      <c r="K229" s="230" t="s">
        <v>184</v>
      </c>
      <c r="L229" s="45"/>
      <c r="M229" s="235" t="s">
        <v>1</v>
      </c>
      <c r="N229" s="236" t="s">
        <v>41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185</v>
      </c>
      <c r="AT229" s="239" t="s">
        <v>180</v>
      </c>
      <c r="AU229" s="239" t="s">
        <v>85</v>
      </c>
      <c r="AY229" s="18" t="s">
        <v>178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83</v>
      </c>
      <c r="BK229" s="240">
        <f>ROUND(I229*H229,2)</f>
        <v>0</v>
      </c>
      <c r="BL229" s="18" t="s">
        <v>185</v>
      </c>
      <c r="BM229" s="239" t="s">
        <v>1675</v>
      </c>
    </row>
    <row r="230" s="2" customFormat="1">
      <c r="A230" s="39"/>
      <c r="B230" s="40"/>
      <c r="C230" s="41"/>
      <c r="D230" s="241" t="s">
        <v>187</v>
      </c>
      <c r="E230" s="41"/>
      <c r="F230" s="242" t="s">
        <v>240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187</v>
      </c>
      <c r="AU230" s="18" t="s">
        <v>85</v>
      </c>
    </row>
    <row r="231" s="13" customFormat="1">
      <c r="A231" s="13"/>
      <c r="B231" s="246"/>
      <c r="C231" s="247"/>
      <c r="D231" s="241" t="s">
        <v>189</v>
      </c>
      <c r="E231" s="248" t="s">
        <v>1</v>
      </c>
      <c r="F231" s="249" t="s">
        <v>1657</v>
      </c>
      <c r="G231" s="247"/>
      <c r="H231" s="248" t="s">
        <v>1</v>
      </c>
      <c r="I231" s="250"/>
      <c r="J231" s="247"/>
      <c r="K231" s="247"/>
      <c r="L231" s="251"/>
      <c r="M231" s="252"/>
      <c r="N231" s="253"/>
      <c r="O231" s="253"/>
      <c r="P231" s="253"/>
      <c r="Q231" s="253"/>
      <c r="R231" s="253"/>
      <c r="S231" s="253"/>
      <c r="T231" s="25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5" t="s">
        <v>189</v>
      </c>
      <c r="AU231" s="255" t="s">
        <v>85</v>
      </c>
      <c r="AV231" s="13" t="s">
        <v>83</v>
      </c>
      <c r="AW231" s="13" t="s">
        <v>33</v>
      </c>
      <c r="AX231" s="13" t="s">
        <v>76</v>
      </c>
      <c r="AY231" s="255" t="s">
        <v>178</v>
      </c>
    </row>
    <row r="232" s="13" customFormat="1">
      <c r="A232" s="13"/>
      <c r="B232" s="246"/>
      <c r="C232" s="247"/>
      <c r="D232" s="241" t="s">
        <v>189</v>
      </c>
      <c r="E232" s="248" t="s">
        <v>1</v>
      </c>
      <c r="F232" s="249" t="s">
        <v>586</v>
      </c>
      <c r="G232" s="247"/>
      <c r="H232" s="248" t="s">
        <v>1</v>
      </c>
      <c r="I232" s="250"/>
      <c r="J232" s="247"/>
      <c r="K232" s="247"/>
      <c r="L232" s="251"/>
      <c r="M232" s="252"/>
      <c r="N232" s="253"/>
      <c r="O232" s="253"/>
      <c r="P232" s="253"/>
      <c r="Q232" s="253"/>
      <c r="R232" s="253"/>
      <c r="S232" s="253"/>
      <c r="T232" s="25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5" t="s">
        <v>189</v>
      </c>
      <c r="AU232" s="255" t="s">
        <v>85</v>
      </c>
      <c r="AV232" s="13" t="s">
        <v>83</v>
      </c>
      <c r="AW232" s="13" t="s">
        <v>33</v>
      </c>
      <c r="AX232" s="13" t="s">
        <v>76</v>
      </c>
      <c r="AY232" s="255" t="s">
        <v>178</v>
      </c>
    </row>
    <row r="233" s="14" customFormat="1">
      <c r="A233" s="14"/>
      <c r="B233" s="256"/>
      <c r="C233" s="257"/>
      <c r="D233" s="241" t="s">
        <v>189</v>
      </c>
      <c r="E233" s="258" t="s">
        <v>1</v>
      </c>
      <c r="F233" s="259" t="s">
        <v>1666</v>
      </c>
      <c r="G233" s="257"/>
      <c r="H233" s="260">
        <v>140.62799999999999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6" t="s">
        <v>189</v>
      </c>
      <c r="AU233" s="266" t="s">
        <v>85</v>
      </c>
      <c r="AV233" s="14" t="s">
        <v>85</v>
      </c>
      <c r="AW233" s="14" t="s">
        <v>33</v>
      </c>
      <c r="AX233" s="14" t="s">
        <v>76</v>
      </c>
      <c r="AY233" s="266" t="s">
        <v>178</v>
      </c>
    </row>
    <row r="234" s="13" customFormat="1">
      <c r="A234" s="13"/>
      <c r="B234" s="246"/>
      <c r="C234" s="247"/>
      <c r="D234" s="241" t="s">
        <v>189</v>
      </c>
      <c r="E234" s="248" t="s">
        <v>1</v>
      </c>
      <c r="F234" s="249" t="s">
        <v>1596</v>
      </c>
      <c r="G234" s="247"/>
      <c r="H234" s="248" t="s">
        <v>1</v>
      </c>
      <c r="I234" s="250"/>
      <c r="J234" s="247"/>
      <c r="K234" s="247"/>
      <c r="L234" s="251"/>
      <c r="M234" s="252"/>
      <c r="N234" s="253"/>
      <c r="O234" s="253"/>
      <c r="P234" s="253"/>
      <c r="Q234" s="253"/>
      <c r="R234" s="253"/>
      <c r="S234" s="253"/>
      <c r="T234" s="25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5" t="s">
        <v>189</v>
      </c>
      <c r="AU234" s="255" t="s">
        <v>85</v>
      </c>
      <c r="AV234" s="13" t="s">
        <v>83</v>
      </c>
      <c r="AW234" s="13" t="s">
        <v>33</v>
      </c>
      <c r="AX234" s="13" t="s">
        <v>76</v>
      </c>
      <c r="AY234" s="255" t="s">
        <v>178</v>
      </c>
    </row>
    <row r="235" s="14" customFormat="1">
      <c r="A235" s="14"/>
      <c r="B235" s="256"/>
      <c r="C235" s="257"/>
      <c r="D235" s="241" t="s">
        <v>189</v>
      </c>
      <c r="E235" s="258" t="s">
        <v>1</v>
      </c>
      <c r="F235" s="259" t="s">
        <v>1668</v>
      </c>
      <c r="G235" s="257"/>
      <c r="H235" s="260">
        <v>4.4699999999999998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6" t="s">
        <v>189</v>
      </c>
      <c r="AU235" s="266" t="s">
        <v>85</v>
      </c>
      <c r="AV235" s="14" t="s">
        <v>85</v>
      </c>
      <c r="AW235" s="14" t="s">
        <v>33</v>
      </c>
      <c r="AX235" s="14" t="s">
        <v>76</v>
      </c>
      <c r="AY235" s="266" t="s">
        <v>178</v>
      </c>
    </row>
    <row r="236" s="15" customFormat="1">
      <c r="A236" s="15"/>
      <c r="B236" s="267"/>
      <c r="C236" s="268"/>
      <c r="D236" s="241" t="s">
        <v>189</v>
      </c>
      <c r="E236" s="269" t="s">
        <v>1</v>
      </c>
      <c r="F236" s="270" t="s">
        <v>193</v>
      </c>
      <c r="G236" s="268"/>
      <c r="H236" s="271">
        <v>145.09799999999999</v>
      </c>
      <c r="I236" s="272"/>
      <c r="J236" s="268"/>
      <c r="K236" s="268"/>
      <c r="L236" s="273"/>
      <c r="M236" s="274"/>
      <c r="N236" s="275"/>
      <c r="O236" s="275"/>
      <c r="P236" s="275"/>
      <c r="Q236" s="275"/>
      <c r="R236" s="275"/>
      <c r="S236" s="275"/>
      <c r="T236" s="276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7" t="s">
        <v>189</v>
      </c>
      <c r="AU236" s="277" t="s">
        <v>85</v>
      </c>
      <c r="AV236" s="15" t="s">
        <v>185</v>
      </c>
      <c r="AW236" s="15" t="s">
        <v>33</v>
      </c>
      <c r="AX236" s="15" t="s">
        <v>83</v>
      </c>
      <c r="AY236" s="277" t="s">
        <v>178</v>
      </c>
    </row>
    <row r="237" s="2" customFormat="1" ht="14.4" customHeight="1">
      <c r="A237" s="39"/>
      <c r="B237" s="40"/>
      <c r="C237" s="228" t="s">
        <v>318</v>
      </c>
      <c r="D237" s="228" t="s">
        <v>180</v>
      </c>
      <c r="E237" s="229" t="s">
        <v>245</v>
      </c>
      <c r="F237" s="230" t="s">
        <v>246</v>
      </c>
      <c r="G237" s="231" t="s">
        <v>183</v>
      </c>
      <c r="H237" s="232">
        <v>145.09800000000001</v>
      </c>
      <c r="I237" s="233"/>
      <c r="J237" s="234">
        <f>ROUND(I237*H237,2)</f>
        <v>0</v>
      </c>
      <c r="K237" s="230" t="s">
        <v>184</v>
      </c>
      <c r="L237" s="45"/>
      <c r="M237" s="235" t="s">
        <v>1</v>
      </c>
      <c r="N237" s="236" t="s">
        <v>41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185</v>
      </c>
      <c r="AT237" s="239" t="s">
        <v>180</v>
      </c>
      <c r="AU237" s="239" t="s">
        <v>85</v>
      </c>
      <c r="AY237" s="18" t="s">
        <v>178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83</v>
      </c>
      <c r="BK237" s="240">
        <f>ROUND(I237*H237,2)</f>
        <v>0</v>
      </c>
      <c r="BL237" s="18" t="s">
        <v>185</v>
      </c>
      <c r="BM237" s="239" t="s">
        <v>1676</v>
      </c>
    </row>
    <row r="238" s="2" customFormat="1">
      <c r="A238" s="39"/>
      <c r="B238" s="40"/>
      <c r="C238" s="41"/>
      <c r="D238" s="241" t="s">
        <v>187</v>
      </c>
      <c r="E238" s="41"/>
      <c r="F238" s="242" t="s">
        <v>246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187</v>
      </c>
      <c r="AU238" s="18" t="s">
        <v>85</v>
      </c>
    </row>
    <row r="239" s="13" customFormat="1">
      <c r="A239" s="13"/>
      <c r="B239" s="246"/>
      <c r="C239" s="247"/>
      <c r="D239" s="241" t="s">
        <v>189</v>
      </c>
      <c r="E239" s="248" t="s">
        <v>1</v>
      </c>
      <c r="F239" s="249" t="s">
        <v>1657</v>
      </c>
      <c r="G239" s="247"/>
      <c r="H239" s="248" t="s">
        <v>1</v>
      </c>
      <c r="I239" s="250"/>
      <c r="J239" s="247"/>
      <c r="K239" s="247"/>
      <c r="L239" s="251"/>
      <c r="M239" s="252"/>
      <c r="N239" s="253"/>
      <c r="O239" s="253"/>
      <c r="P239" s="253"/>
      <c r="Q239" s="253"/>
      <c r="R239" s="253"/>
      <c r="S239" s="253"/>
      <c r="T239" s="25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5" t="s">
        <v>189</v>
      </c>
      <c r="AU239" s="255" t="s">
        <v>85</v>
      </c>
      <c r="AV239" s="13" t="s">
        <v>83</v>
      </c>
      <c r="AW239" s="13" t="s">
        <v>33</v>
      </c>
      <c r="AX239" s="13" t="s">
        <v>76</v>
      </c>
      <c r="AY239" s="255" t="s">
        <v>178</v>
      </c>
    </row>
    <row r="240" s="13" customFormat="1">
      <c r="A240" s="13"/>
      <c r="B240" s="246"/>
      <c r="C240" s="247"/>
      <c r="D240" s="241" t="s">
        <v>189</v>
      </c>
      <c r="E240" s="248" t="s">
        <v>1</v>
      </c>
      <c r="F240" s="249" t="s">
        <v>1598</v>
      </c>
      <c r="G240" s="247"/>
      <c r="H240" s="248" t="s">
        <v>1</v>
      </c>
      <c r="I240" s="250"/>
      <c r="J240" s="247"/>
      <c r="K240" s="247"/>
      <c r="L240" s="251"/>
      <c r="M240" s="252"/>
      <c r="N240" s="253"/>
      <c r="O240" s="253"/>
      <c r="P240" s="253"/>
      <c r="Q240" s="253"/>
      <c r="R240" s="253"/>
      <c r="S240" s="253"/>
      <c r="T240" s="25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5" t="s">
        <v>189</v>
      </c>
      <c r="AU240" s="255" t="s">
        <v>85</v>
      </c>
      <c r="AV240" s="13" t="s">
        <v>83</v>
      </c>
      <c r="AW240" s="13" t="s">
        <v>33</v>
      </c>
      <c r="AX240" s="13" t="s">
        <v>76</v>
      </c>
      <c r="AY240" s="255" t="s">
        <v>178</v>
      </c>
    </row>
    <row r="241" s="13" customFormat="1">
      <c r="A241" s="13"/>
      <c r="B241" s="246"/>
      <c r="C241" s="247"/>
      <c r="D241" s="241" t="s">
        <v>189</v>
      </c>
      <c r="E241" s="248" t="s">
        <v>1</v>
      </c>
      <c r="F241" s="249" t="s">
        <v>1599</v>
      </c>
      <c r="G241" s="247"/>
      <c r="H241" s="248" t="s">
        <v>1</v>
      </c>
      <c r="I241" s="250"/>
      <c r="J241" s="247"/>
      <c r="K241" s="247"/>
      <c r="L241" s="251"/>
      <c r="M241" s="252"/>
      <c r="N241" s="253"/>
      <c r="O241" s="253"/>
      <c r="P241" s="253"/>
      <c r="Q241" s="253"/>
      <c r="R241" s="253"/>
      <c r="S241" s="253"/>
      <c r="T241" s="25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5" t="s">
        <v>189</v>
      </c>
      <c r="AU241" s="255" t="s">
        <v>85</v>
      </c>
      <c r="AV241" s="13" t="s">
        <v>83</v>
      </c>
      <c r="AW241" s="13" t="s">
        <v>33</v>
      </c>
      <c r="AX241" s="13" t="s">
        <v>76</v>
      </c>
      <c r="AY241" s="255" t="s">
        <v>178</v>
      </c>
    </row>
    <row r="242" s="14" customFormat="1">
      <c r="A242" s="14"/>
      <c r="B242" s="256"/>
      <c r="C242" s="257"/>
      <c r="D242" s="241" t="s">
        <v>189</v>
      </c>
      <c r="E242" s="258" t="s">
        <v>1</v>
      </c>
      <c r="F242" s="259" t="s">
        <v>1666</v>
      </c>
      <c r="G242" s="257"/>
      <c r="H242" s="260">
        <v>140.62799999999999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6" t="s">
        <v>189</v>
      </c>
      <c r="AU242" s="266" t="s">
        <v>85</v>
      </c>
      <c r="AV242" s="14" t="s">
        <v>85</v>
      </c>
      <c r="AW242" s="14" t="s">
        <v>33</v>
      </c>
      <c r="AX242" s="14" t="s">
        <v>76</v>
      </c>
      <c r="AY242" s="266" t="s">
        <v>178</v>
      </c>
    </row>
    <row r="243" s="13" customFormat="1">
      <c r="A243" s="13"/>
      <c r="B243" s="246"/>
      <c r="C243" s="247"/>
      <c r="D243" s="241" t="s">
        <v>189</v>
      </c>
      <c r="E243" s="248" t="s">
        <v>1</v>
      </c>
      <c r="F243" s="249" t="s">
        <v>1600</v>
      </c>
      <c r="G243" s="247"/>
      <c r="H243" s="248" t="s">
        <v>1</v>
      </c>
      <c r="I243" s="250"/>
      <c r="J243" s="247"/>
      <c r="K243" s="247"/>
      <c r="L243" s="251"/>
      <c r="M243" s="252"/>
      <c r="N243" s="253"/>
      <c r="O243" s="253"/>
      <c r="P243" s="253"/>
      <c r="Q243" s="253"/>
      <c r="R243" s="253"/>
      <c r="S243" s="253"/>
      <c r="T243" s="25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5" t="s">
        <v>189</v>
      </c>
      <c r="AU243" s="255" t="s">
        <v>85</v>
      </c>
      <c r="AV243" s="13" t="s">
        <v>83</v>
      </c>
      <c r="AW243" s="13" t="s">
        <v>33</v>
      </c>
      <c r="AX243" s="13" t="s">
        <v>76</v>
      </c>
      <c r="AY243" s="255" t="s">
        <v>178</v>
      </c>
    </row>
    <row r="244" s="14" customFormat="1">
      <c r="A244" s="14"/>
      <c r="B244" s="256"/>
      <c r="C244" s="257"/>
      <c r="D244" s="241" t="s">
        <v>189</v>
      </c>
      <c r="E244" s="258" t="s">
        <v>1</v>
      </c>
      <c r="F244" s="259" t="s">
        <v>1668</v>
      </c>
      <c r="G244" s="257"/>
      <c r="H244" s="260">
        <v>4.4699999999999998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6" t="s">
        <v>189</v>
      </c>
      <c r="AU244" s="266" t="s">
        <v>85</v>
      </c>
      <c r="AV244" s="14" t="s">
        <v>85</v>
      </c>
      <c r="AW244" s="14" t="s">
        <v>33</v>
      </c>
      <c r="AX244" s="14" t="s">
        <v>76</v>
      </c>
      <c r="AY244" s="266" t="s">
        <v>178</v>
      </c>
    </row>
    <row r="245" s="15" customFormat="1">
      <c r="A245" s="15"/>
      <c r="B245" s="267"/>
      <c r="C245" s="268"/>
      <c r="D245" s="241" t="s">
        <v>189</v>
      </c>
      <c r="E245" s="269" t="s">
        <v>1</v>
      </c>
      <c r="F245" s="270" t="s">
        <v>193</v>
      </c>
      <c r="G245" s="268"/>
      <c r="H245" s="271">
        <v>145.09800000000001</v>
      </c>
      <c r="I245" s="272"/>
      <c r="J245" s="268"/>
      <c r="K245" s="268"/>
      <c r="L245" s="273"/>
      <c r="M245" s="274"/>
      <c r="N245" s="275"/>
      <c r="O245" s="275"/>
      <c r="P245" s="275"/>
      <c r="Q245" s="275"/>
      <c r="R245" s="275"/>
      <c r="S245" s="275"/>
      <c r="T245" s="276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7" t="s">
        <v>189</v>
      </c>
      <c r="AU245" s="277" t="s">
        <v>85</v>
      </c>
      <c r="AV245" s="15" t="s">
        <v>185</v>
      </c>
      <c r="AW245" s="15" t="s">
        <v>33</v>
      </c>
      <c r="AX245" s="15" t="s">
        <v>83</v>
      </c>
      <c r="AY245" s="277" t="s">
        <v>178</v>
      </c>
    </row>
    <row r="246" s="2" customFormat="1" ht="30" customHeight="1">
      <c r="A246" s="39"/>
      <c r="B246" s="40"/>
      <c r="C246" s="228" t="s">
        <v>324</v>
      </c>
      <c r="D246" s="228" t="s">
        <v>180</v>
      </c>
      <c r="E246" s="229" t="s">
        <v>251</v>
      </c>
      <c r="F246" s="230" t="s">
        <v>252</v>
      </c>
      <c r="G246" s="231" t="s">
        <v>253</v>
      </c>
      <c r="H246" s="232">
        <v>434.40100000000001</v>
      </c>
      <c r="I246" s="233"/>
      <c r="J246" s="234">
        <f>ROUND(I246*H246,2)</f>
        <v>0</v>
      </c>
      <c r="K246" s="230" t="s">
        <v>184</v>
      </c>
      <c r="L246" s="45"/>
      <c r="M246" s="235" t="s">
        <v>1</v>
      </c>
      <c r="N246" s="236" t="s">
        <v>41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185</v>
      </c>
      <c r="AT246" s="239" t="s">
        <v>180</v>
      </c>
      <c r="AU246" s="239" t="s">
        <v>85</v>
      </c>
      <c r="AY246" s="18" t="s">
        <v>178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83</v>
      </c>
      <c r="BK246" s="240">
        <f>ROUND(I246*H246,2)</f>
        <v>0</v>
      </c>
      <c r="BL246" s="18" t="s">
        <v>185</v>
      </c>
      <c r="BM246" s="239" t="s">
        <v>1677</v>
      </c>
    </row>
    <row r="247" s="2" customFormat="1">
      <c r="A247" s="39"/>
      <c r="B247" s="40"/>
      <c r="C247" s="41"/>
      <c r="D247" s="241" t="s">
        <v>187</v>
      </c>
      <c r="E247" s="41"/>
      <c r="F247" s="242" t="s">
        <v>255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187</v>
      </c>
      <c r="AU247" s="18" t="s">
        <v>85</v>
      </c>
    </row>
    <row r="248" s="13" customFormat="1">
      <c r="A248" s="13"/>
      <c r="B248" s="246"/>
      <c r="C248" s="247"/>
      <c r="D248" s="241" t="s">
        <v>189</v>
      </c>
      <c r="E248" s="248" t="s">
        <v>1</v>
      </c>
      <c r="F248" s="249" t="s">
        <v>1678</v>
      </c>
      <c r="G248" s="247"/>
      <c r="H248" s="248" t="s">
        <v>1</v>
      </c>
      <c r="I248" s="250"/>
      <c r="J248" s="247"/>
      <c r="K248" s="247"/>
      <c r="L248" s="251"/>
      <c r="M248" s="252"/>
      <c r="N248" s="253"/>
      <c r="O248" s="253"/>
      <c r="P248" s="253"/>
      <c r="Q248" s="253"/>
      <c r="R248" s="253"/>
      <c r="S248" s="253"/>
      <c r="T248" s="25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5" t="s">
        <v>189</v>
      </c>
      <c r="AU248" s="255" t="s">
        <v>85</v>
      </c>
      <c r="AV248" s="13" t="s">
        <v>83</v>
      </c>
      <c r="AW248" s="13" t="s">
        <v>33</v>
      </c>
      <c r="AX248" s="13" t="s">
        <v>76</v>
      </c>
      <c r="AY248" s="255" t="s">
        <v>178</v>
      </c>
    </row>
    <row r="249" s="13" customFormat="1">
      <c r="A249" s="13"/>
      <c r="B249" s="246"/>
      <c r="C249" s="247"/>
      <c r="D249" s="241" t="s">
        <v>189</v>
      </c>
      <c r="E249" s="248" t="s">
        <v>1</v>
      </c>
      <c r="F249" s="249" t="s">
        <v>1602</v>
      </c>
      <c r="G249" s="247"/>
      <c r="H249" s="248" t="s">
        <v>1</v>
      </c>
      <c r="I249" s="250"/>
      <c r="J249" s="247"/>
      <c r="K249" s="247"/>
      <c r="L249" s="251"/>
      <c r="M249" s="252"/>
      <c r="N249" s="253"/>
      <c r="O249" s="253"/>
      <c r="P249" s="253"/>
      <c r="Q249" s="253"/>
      <c r="R249" s="253"/>
      <c r="S249" s="253"/>
      <c r="T249" s="25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5" t="s">
        <v>189</v>
      </c>
      <c r="AU249" s="255" t="s">
        <v>85</v>
      </c>
      <c r="AV249" s="13" t="s">
        <v>83</v>
      </c>
      <c r="AW249" s="13" t="s">
        <v>33</v>
      </c>
      <c r="AX249" s="13" t="s">
        <v>76</v>
      </c>
      <c r="AY249" s="255" t="s">
        <v>178</v>
      </c>
    </row>
    <row r="250" s="14" customFormat="1">
      <c r="A250" s="14"/>
      <c r="B250" s="256"/>
      <c r="C250" s="257"/>
      <c r="D250" s="241" t="s">
        <v>189</v>
      </c>
      <c r="E250" s="258" t="s">
        <v>1</v>
      </c>
      <c r="F250" s="259" t="s">
        <v>1679</v>
      </c>
      <c r="G250" s="257"/>
      <c r="H250" s="260">
        <v>434.40100000000001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6" t="s">
        <v>189</v>
      </c>
      <c r="AU250" s="266" t="s">
        <v>85</v>
      </c>
      <c r="AV250" s="14" t="s">
        <v>85</v>
      </c>
      <c r="AW250" s="14" t="s">
        <v>33</v>
      </c>
      <c r="AX250" s="14" t="s">
        <v>76</v>
      </c>
      <c r="AY250" s="266" t="s">
        <v>178</v>
      </c>
    </row>
    <row r="251" s="15" customFormat="1">
      <c r="A251" s="15"/>
      <c r="B251" s="267"/>
      <c r="C251" s="268"/>
      <c r="D251" s="241" t="s">
        <v>189</v>
      </c>
      <c r="E251" s="269" t="s">
        <v>1</v>
      </c>
      <c r="F251" s="270" t="s">
        <v>193</v>
      </c>
      <c r="G251" s="268"/>
      <c r="H251" s="271">
        <v>434.40100000000001</v>
      </c>
      <c r="I251" s="272"/>
      <c r="J251" s="268"/>
      <c r="K251" s="268"/>
      <c r="L251" s="273"/>
      <c r="M251" s="274"/>
      <c r="N251" s="275"/>
      <c r="O251" s="275"/>
      <c r="P251" s="275"/>
      <c r="Q251" s="275"/>
      <c r="R251" s="275"/>
      <c r="S251" s="275"/>
      <c r="T251" s="27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7" t="s">
        <v>189</v>
      </c>
      <c r="AU251" s="277" t="s">
        <v>85</v>
      </c>
      <c r="AV251" s="15" t="s">
        <v>185</v>
      </c>
      <c r="AW251" s="15" t="s">
        <v>33</v>
      </c>
      <c r="AX251" s="15" t="s">
        <v>83</v>
      </c>
      <c r="AY251" s="277" t="s">
        <v>178</v>
      </c>
    </row>
    <row r="252" s="2" customFormat="1">
      <c r="A252" s="39"/>
      <c r="B252" s="40"/>
      <c r="C252" s="228" t="s">
        <v>331</v>
      </c>
      <c r="D252" s="228" t="s">
        <v>180</v>
      </c>
      <c r="E252" s="229" t="s">
        <v>259</v>
      </c>
      <c r="F252" s="230" t="s">
        <v>260</v>
      </c>
      <c r="G252" s="231" t="s">
        <v>183</v>
      </c>
      <c r="H252" s="232">
        <v>4.4699999999999998</v>
      </c>
      <c r="I252" s="233"/>
      <c r="J252" s="234">
        <f>ROUND(I252*H252,2)</f>
        <v>0</v>
      </c>
      <c r="K252" s="230" t="s">
        <v>184</v>
      </c>
      <c r="L252" s="45"/>
      <c r="M252" s="235" t="s">
        <v>1</v>
      </c>
      <c r="N252" s="236" t="s">
        <v>41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185</v>
      </c>
      <c r="AT252" s="239" t="s">
        <v>180</v>
      </c>
      <c r="AU252" s="239" t="s">
        <v>85</v>
      </c>
      <c r="AY252" s="18" t="s">
        <v>178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83</v>
      </c>
      <c r="BK252" s="240">
        <f>ROUND(I252*H252,2)</f>
        <v>0</v>
      </c>
      <c r="BL252" s="18" t="s">
        <v>185</v>
      </c>
      <c r="BM252" s="239" t="s">
        <v>1680</v>
      </c>
    </row>
    <row r="253" s="2" customFormat="1">
      <c r="A253" s="39"/>
      <c r="B253" s="40"/>
      <c r="C253" s="41"/>
      <c r="D253" s="241" t="s">
        <v>187</v>
      </c>
      <c r="E253" s="41"/>
      <c r="F253" s="242" t="s">
        <v>1605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187</v>
      </c>
      <c r="AU253" s="18" t="s">
        <v>85</v>
      </c>
    </row>
    <row r="254" s="13" customFormat="1">
      <c r="A254" s="13"/>
      <c r="B254" s="246"/>
      <c r="C254" s="247"/>
      <c r="D254" s="241" t="s">
        <v>189</v>
      </c>
      <c r="E254" s="248" t="s">
        <v>1</v>
      </c>
      <c r="F254" s="249" t="s">
        <v>1657</v>
      </c>
      <c r="G254" s="247"/>
      <c r="H254" s="248" t="s">
        <v>1</v>
      </c>
      <c r="I254" s="250"/>
      <c r="J254" s="247"/>
      <c r="K254" s="247"/>
      <c r="L254" s="251"/>
      <c r="M254" s="252"/>
      <c r="N254" s="253"/>
      <c r="O254" s="253"/>
      <c r="P254" s="253"/>
      <c r="Q254" s="253"/>
      <c r="R254" s="253"/>
      <c r="S254" s="253"/>
      <c r="T254" s="25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5" t="s">
        <v>189</v>
      </c>
      <c r="AU254" s="255" t="s">
        <v>85</v>
      </c>
      <c r="AV254" s="13" t="s">
        <v>83</v>
      </c>
      <c r="AW254" s="13" t="s">
        <v>33</v>
      </c>
      <c r="AX254" s="13" t="s">
        <v>76</v>
      </c>
      <c r="AY254" s="255" t="s">
        <v>178</v>
      </c>
    </row>
    <row r="255" s="13" customFormat="1">
      <c r="A255" s="13"/>
      <c r="B255" s="246"/>
      <c r="C255" s="247"/>
      <c r="D255" s="241" t="s">
        <v>189</v>
      </c>
      <c r="E255" s="248" t="s">
        <v>1</v>
      </c>
      <c r="F255" s="249" t="s">
        <v>1606</v>
      </c>
      <c r="G255" s="247"/>
      <c r="H255" s="248" t="s">
        <v>1</v>
      </c>
      <c r="I255" s="250"/>
      <c r="J255" s="247"/>
      <c r="K255" s="247"/>
      <c r="L255" s="251"/>
      <c r="M255" s="252"/>
      <c r="N255" s="253"/>
      <c r="O255" s="253"/>
      <c r="P255" s="253"/>
      <c r="Q255" s="253"/>
      <c r="R255" s="253"/>
      <c r="S255" s="253"/>
      <c r="T255" s="25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5" t="s">
        <v>189</v>
      </c>
      <c r="AU255" s="255" t="s">
        <v>85</v>
      </c>
      <c r="AV255" s="13" t="s">
        <v>83</v>
      </c>
      <c r="AW255" s="13" t="s">
        <v>33</v>
      </c>
      <c r="AX255" s="13" t="s">
        <v>76</v>
      </c>
      <c r="AY255" s="255" t="s">
        <v>178</v>
      </c>
    </row>
    <row r="256" s="14" customFormat="1">
      <c r="A256" s="14"/>
      <c r="B256" s="256"/>
      <c r="C256" s="257"/>
      <c r="D256" s="241" t="s">
        <v>189</v>
      </c>
      <c r="E256" s="258" t="s">
        <v>1</v>
      </c>
      <c r="F256" s="259" t="s">
        <v>1668</v>
      </c>
      <c r="G256" s="257"/>
      <c r="H256" s="260">
        <v>4.4699999999999998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6" t="s">
        <v>189</v>
      </c>
      <c r="AU256" s="266" t="s">
        <v>85</v>
      </c>
      <c r="AV256" s="14" t="s">
        <v>85</v>
      </c>
      <c r="AW256" s="14" t="s">
        <v>33</v>
      </c>
      <c r="AX256" s="14" t="s">
        <v>76</v>
      </c>
      <c r="AY256" s="266" t="s">
        <v>178</v>
      </c>
    </row>
    <row r="257" s="15" customFormat="1">
      <c r="A257" s="15"/>
      <c r="B257" s="267"/>
      <c r="C257" s="268"/>
      <c r="D257" s="241" t="s">
        <v>189</v>
      </c>
      <c r="E257" s="269" t="s">
        <v>1</v>
      </c>
      <c r="F257" s="270" t="s">
        <v>193</v>
      </c>
      <c r="G257" s="268"/>
      <c r="H257" s="271">
        <v>4.4699999999999998</v>
      </c>
      <c r="I257" s="272"/>
      <c r="J257" s="268"/>
      <c r="K257" s="268"/>
      <c r="L257" s="273"/>
      <c r="M257" s="274"/>
      <c r="N257" s="275"/>
      <c r="O257" s="275"/>
      <c r="P257" s="275"/>
      <c r="Q257" s="275"/>
      <c r="R257" s="275"/>
      <c r="S257" s="275"/>
      <c r="T257" s="27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7" t="s">
        <v>189</v>
      </c>
      <c r="AU257" s="277" t="s">
        <v>85</v>
      </c>
      <c r="AV257" s="15" t="s">
        <v>185</v>
      </c>
      <c r="AW257" s="15" t="s">
        <v>33</v>
      </c>
      <c r="AX257" s="15" t="s">
        <v>83</v>
      </c>
      <c r="AY257" s="277" t="s">
        <v>178</v>
      </c>
    </row>
    <row r="258" s="2" customFormat="1">
      <c r="A258" s="39"/>
      <c r="B258" s="40"/>
      <c r="C258" s="228" t="s">
        <v>7</v>
      </c>
      <c r="D258" s="228" t="s">
        <v>180</v>
      </c>
      <c r="E258" s="229" t="s">
        <v>614</v>
      </c>
      <c r="F258" s="230" t="s">
        <v>615</v>
      </c>
      <c r="G258" s="231" t="s">
        <v>268</v>
      </c>
      <c r="H258" s="232">
        <v>192.09</v>
      </c>
      <c r="I258" s="233"/>
      <c r="J258" s="234">
        <f>ROUND(I258*H258,2)</f>
        <v>0</v>
      </c>
      <c r="K258" s="230" t="s">
        <v>184</v>
      </c>
      <c r="L258" s="45"/>
      <c r="M258" s="235" t="s">
        <v>1</v>
      </c>
      <c r="N258" s="236" t="s">
        <v>41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185</v>
      </c>
      <c r="AT258" s="239" t="s">
        <v>180</v>
      </c>
      <c r="AU258" s="239" t="s">
        <v>85</v>
      </c>
      <c r="AY258" s="18" t="s">
        <v>178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83</v>
      </c>
      <c r="BK258" s="240">
        <f>ROUND(I258*H258,2)</f>
        <v>0</v>
      </c>
      <c r="BL258" s="18" t="s">
        <v>185</v>
      </c>
      <c r="BM258" s="239" t="s">
        <v>1681</v>
      </c>
    </row>
    <row r="259" s="2" customFormat="1">
      <c r="A259" s="39"/>
      <c r="B259" s="40"/>
      <c r="C259" s="41"/>
      <c r="D259" s="241" t="s">
        <v>187</v>
      </c>
      <c r="E259" s="41"/>
      <c r="F259" s="242" t="s">
        <v>617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187</v>
      </c>
      <c r="AU259" s="18" t="s">
        <v>85</v>
      </c>
    </row>
    <row r="260" s="13" customFormat="1">
      <c r="A260" s="13"/>
      <c r="B260" s="246"/>
      <c r="C260" s="247"/>
      <c r="D260" s="241" t="s">
        <v>189</v>
      </c>
      <c r="E260" s="248" t="s">
        <v>1</v>
      </c>
      <c r="F260" s="249" t="s">
        <v>1657</v>
      </c>
      <c r="G260" s="247"/>
      <c r="H260" s="248" t="s">
        <v>1</v>
      </c>
      <c r="I260" s="250"/>
      <c r="J260" s="247"/>
      <c r="K260" s="247"/>
      <c r="L260" s="251"/>
      <c r="M260" s="252"/>
      <c r="N260" s="253"/>
      <c r="O260" s="253"/>
      <c r="P260" s="253"/>
      <c r="Q260" s="253"/>
      <c r="R260" s="253"/>
      <c r="S260" s="253"/>
      <c r="T260" s="25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5" t="s">
        <v>189</v>
      </c>
      <c r="AU260" s="255" t="s">
        <v>85</v>
      </c>
      <c r="AV260" s="13" t="s">
        <v>83</v>
      </c>
      <c r="AW260" s="13" t="s">
        <v>33</v>
      </c>
      <c r="AX260" s="13" t="s">
        <v>76</v>
      </c>
      <c r="AY260" s="255" t="s">
        <v>178</v>
      </c>
    </row>
    <row r="261" s="13" customFormat="1">
      <c r="A261" s="13"/>
      <c r="B261" s="246"/>
      <c r="C261" s="247"/>
      <c r="D261" s="241" t="s">
        <v>189</v>
      </c>
      <c r="E261" s="248" t="s">
        <v>1</v>
      </c>
      <c r="F261" s="249" t="s">
        <v>1608</v>
      </c>
      <c r="G261" s="247"/>
      <c r="H261" s="248" t="s">
        <v>1</v>
      </c>
      <c r="I261" s="250"/>
      <c r="J261" s="247"/>
      <c r="K261" s="247"/>
      <c r="L261" s="251"/>
      <c r="M261" s="252"/>
      <c r="N261" s="253"/>
      <c r="O261" s="253"/>
      <c r="P261" s="253"/>
      <c r="Q261" s="253"/>
      <c r="R261" s="253"/>
      <c r="S261" s="253"/>
      <c r="T261" s="25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5" t="s">
        <v>189</v>
      </c>
      <c r="AU261" s="255" t="s">
        <v>85</v>
      </c>
      <c r="AV261" s="13" t="s">
        <v>83</v>
      </c>
      <c r="AW261" s="13" t="s">
        <v>33</v>
      </c>
      <c r="AX261" s="13" t="s">
        <v>76</v>
      </c>
      <c r="AY261" s="255" t="s">
        <v>178</v>
      </c>
    </row>
    <row r="262" s="14" customFormat="1">
      <c r="A262" s="14"/>
      <c r="B262" s="256"/>
      <c r="C262" s="257"/>
      <c r="D262" s="241" t="s">
        <v>189</v>
      </c>
      <c r="E262" s="258" t="s">
        <v>1</v>
      </c>
      <c r="F262" s="259" t="s">
        <v>1682</v>
      </c>
      <c r="G262" s="257"/>
      <c r="H262" s="260">
        <v>192.09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6" t="s">
        <v>189</v>
      </c>
      <c r="AU262" s="266" t="s">
        <v>85</v>
      </c>
      <c r="AV262" s="14" t="s">
        <v>85</v>
      </c>
      <c r="AW262" s="14" t="s">
        <v>33</v>
      </c>
      <c r="AX262" s="14" t="s">
        <v>76</v>
      </c>
      <c r="AY262" s="266" t="s">
        <v>178</v>
      </c>
    </row>
    <row r="263" s="15" customFormat="1">
      <c r="A263" s="15"/>
      <c r="B263" s="267"/>
      <c r="C263" s="268"/>
      <c r="D263" s="241" t="s">
        <v>189</v>
      </c>
      <c r="E263" s="269" t="s">
        <v>1</v>
      </c>
      <c r="F263" s="270" t="s">
        <v>193</v>
      </c>
      <c r="G263" s="268"/>
      <c r="H263" s="271">
        <v>192.09</v>
      </c>
      <c r="I263" s="272"/>
      <c r="J263" s="268"/>
      <c r="K263" s="268"/>
      <c r="L263" s="273"/>
      <c r="M263" s="274"/>
      <c r="N263" s="275"/>
      <c r="O263" s="275"/>
      <c r="P263" s="275"/>
      <c r="Q263" s="275"/>
      <c r="R263" s="275"/>
      <c r="S263" s="275"/>
      <c r="T263" s="276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7" t="s">
        <v>189</v>
      </c>
      <c r="AU263" s="277" t="s">
        <v>85</v>
      </c>
      <c r="AV263" s="15" t="s">
        <v>185</v>
      </c>
      <c r="AW263" s="15" t="s">
        <v>33</v>
      </c>
      <c r="AX263" s="15" t="s">
        <v>83</v>
      </c>
      <c r="AY263" s="277" t="s">
        <v>178</v>
      </c>
    </row>
    <row r="264" s="2" customFormat="1">
      <c r="A264" s="39"/>
      <c r="B264" s="40"/>
      <c r="C264" s="228" t="s">
        <v>347</v>
      </c>
      <c r="D264" s="228" t="s">
        <v>180</v>
      </c>
      <c r="E264" s="229" t="s">
        <v>1610</v>
      </c>
      <c r="F264" s="230" t="s">
        <v>1611</v>
      </c>
      <c r="G264" s="231" t="s">
        <v>268</v>
      </c>
      <c r="H264" s="232">
        <v>276.67000000000002</v>
      </c>
      <c r="I264" s="233"/>
      <c r="J264" s="234">
        <f>ROUND(I264*H264,2)</f>
        <v>0</v>
      </c>
      <c r="K264" s="230" t="s">
        <v>184</v>
      </c>
      <c r="L264" s="45"/>
      <c r="M264" s="235" t="s">
        <v>1</v>
      </c>
      <c r="N264" s="236" t="s">
        <v>41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185</v>
      </c>
      <c r="AT264" s="239" t="s">
        <v>180</v>
      </c>
      <c r="AU264" s="239" t="s">
        <v>85</v>
      </c>
      <c r="AY264" s="18" t="s">
        <v>178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83</v>
      </c>
      <c r="BK264" s="240">
        <f>ROUND(I264*H264,2)</f>
        <v>0</v>
      </c>
      <c r="BL264" s="18" t="s">
        <v>185</v>
      </c>
      <c r="BM264" s="239" t="s">
        <v>1683</v>
      </c>
    </row>
    <row r="265" s="2" customFormat="1">
      <c r="A265" s="39"/>
      <c r="B265" s="40"/>
      <c r="C265" s="41"/>
      <c r="D265" s="241" t="s">
        <v>187</v>
      </c>
      <c r="E265" s="41"/>
      <c r="F265" s="242" t="s">
        <v>1613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187</v>
      </c>
      <c r="AU265" s="18" t="s">
        <v>85</v>
      </c>
    </row>
    <row r="266" s="13" customFormat="1">
      <c r="A266" s="13"/>
      <c r="B266" s="246"/>
      <c r="C266" s="247"/>
      <c r="D266" s="241" t="s">
        <v>189</v>
      </c>
      <c r="E266" s="248" t="s">
        <v>1</v>
      </c>
      <c r="F266" s="249" t="s">
        <v>1657</v>
      </c>
      <c r="G266" s="247"/>
      <c r="H266" s="248" t="s">
        <v>1</v>
      </c>
      <c r="I266" s="250"/>
      <c r="J266" s="247"/>
      <c r="K266" s="247"/>
      <c r="L266" s="251"/>
      <c r="M266" s="252"/>
      <c r="N266" s="253"/>
      <c r="O266" s="253"/>
      <c r="P266" s="253"/>
      <c r="Q266" s="253"/>
      <c r="R266" s="253"/>
      <c r="S266" s="253"/>
      <c r="T266" s="25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5" t="s">
        <v>189</v>
      </c>
      <c r="AU266" s="255" t="s">
        <v>85</v>
      </c>
      <c r="AV266" s="13" t="s">
        <v>83</v>
      </c>
      <c r="AW266" s="13" t="s">
        <v>33</v>
      </c>
      <c r="AX266" s="13" t="s">
        <v>76</v>
      </c>
      <c r="AY266" s="255" t="s">
        <v>178</v>
      </c>
    </row>
    <row r="267" s="14" customFormat="1">
      <c r="A267" s="14"/>
      <c r="B267" s="256"/>
      <c r="C267" s="257"/>
      <c r="D267" s="241" t="s">
        <v>189</v>
      </c>
      <c r="E267" s="258" t="s">
        <v>1</v>
      </c>
      <c r="F267" s="259" t="s">
        <v>1684</v>
      </c>
      <c r="G267" s="257"/>
      <c r="H267" s="260">
        <v>276.67000000000002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6" t="s">
        <v>189</v>
      </c>
      <c r="AU267" s="266" t="s">
        <v>85</v>
      </c>
      <c r="AV267" s="14" t="s">
        <v>85</v>
      </c>
      <c r="AW267" s="14" t="s">
        <v>33</v>
      </c>
      <c r="AX267" s="14" t="s">
        <v>76</v>
      </c>
      <c r="AY267" s="266" t="s">
        <v>178</v>
      </c>
    </row>
    <row r="268" s="15" customFormat="1">
      <c r="A268" s="15"/>
      <c r="B268" s="267"/>
      <c r="C268" s="268"/>
      <c r="D268" s="241" t="s">
        <v>189</v>
      </c>
      <c r="E268" s="269" t="s">
        <v>1</v>
      </c>
      <c r="F268" s="270" t="s">
        <v>193</v>
      </c>
      <c r="G268" s="268"/>
      <c r="H268" s="271">
        <v>276.67000000000002</v>
      </c>
      <c r="I268" s="272"/>
      <c r="J268" s="268"/>
      <c r="K268" s="268"/>
      <c r="L268" s="273"/>
      <c r="M268" s="274"/>
      <c r="N268" s="275"/>
      <c r="O268" s="275"/>
      <c r="P268" s="275"/>
      <c r="Q268" s="275"/>
      <c r="R268" s="275"/>
      <c r="S268" s="275"/>
      <c r="T268" s="276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7" t="s">
        <v>189</v>
      </c>
      <c r="AU268" s="277" t="s">
        <v>85</v>
      </c>
      <c r="AV268" s="15" t="s">
        <v>185</v>
      </c>
      <c r="AW268" s="15" t="s">
        <v>33</v>
      </c>
      <c r="AX268" s="15" t="s">
        <v>83</v>
      </c>
      <c r="AY268" s="277" t="s">
        <v>178</v>
      </c>
    </row>
    <row r="269" s="2" customFormat="1">
      <c r="A269" s="39"/>
      <c r="B269" s="40"/>
      <c r="C269" s="228" t="s">
        <v>354</v>
      </c>
      <c r="D269" s="228" t="s">
        <v>180</v>
      </c>
      <c r="E269" s="229" t="s">
        <v>1615</v>
      </c>
      <c r="F269" s="230" t="s">
        <v>1616</v>
      </c>
      <c r="G269" s="231" t="s">
        <v>268</v>
      </c>
      <c r="H269" s="232">
        <v>1886.6700000000001</v>
      </c>
      <c r="I269" s="233"/>
      <c r="J269" s="234">
        <f>ROUND(I269*H269,2)</f>
        <v>0</v>
      </c>
      <c r="K269" s="230" t="s">
        <v>184</v>
      </c>
      <c r="L269" s="45"/>
      <c r="M269" s="235" t="s">
        <v>1</v>
      </c>
      <c r="N269" s="236" t="s">
        <v>41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185</v>
      </c>
      <c r="AT269" s="239" t="s">
        <v>180</v>
      </c>
      <c r="AU269" s="239" t="s">
        <v>85</v>
      </c>
      <c r="AY269" s="18" t="s">
        <v>178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83</v>
      </c>
      <c r="BK269" s="240">
        <f>ROUND(I269*H269,2)</f>
        <v>0</v>
      </c>
      <c r="BL269" s="18" t="s">
        <v>185</v>
      </c>
      <c r="BM269" s="239" t="s">
        <v>1685</v>
      </c>
    </row>
    <row r="270" s="2" customFormat="1">
      <c r="A270" s="39"/>
      <c r="B270" s="40"/>
      <c r="C270" s="41"/>
      <c r="D270" s="241" t="s">
        <v>187</v>
      </c>
      <c r="E270" s="41"/>
      <c r="F270" s="242" t="s">
        <v>1618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187</v>
      </c>
      <c r="AU270" s="18" t="s">
        <v>85</v>
      </c>
    </row>
    <row r="271" s="13" customFormat="1">
      <c r="A271" s="13"/>
      <c r="B271" s="246"/>
      <c r="C271" s="247"/>
      <c r="D271" s="241" t="s">
        <v>189</v>
      </c>
      <c r="E271" s="248" t="s">
        <v>1</v>
      </c>
      <c r="F271" s="249" t="s">
        <v>1657</v>
      </c>
      <c r="G271" s="247"/>
      <c r="H271" s="248" t="s">
        <v>1</v>
      </c>
      <c r="I271" s="250"/>
      <c r="J271" s="247"/>
      <c r="K271" s="247"/>
      <c r="L271" s="251"/>
      <c r="M271" s="252"/>
      <c r="N271" s="253"/>
      <c r="O271" s="253"/>
      <c r="P271" s="253"/>
      <c r="Q271" s="253"/>
      <c r="R271" s="253"/>
      <c r="S271" s="253"/>
      <c r="T271" s="25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5" t="s">
        <v>189</v>
      </c>
      <c r="AU271" s="255" t="s">
        <v>85</v>
      </c>
      <c r="AV271" s="13" t="s">
        <v>83</v>
      </c>
      <c r="AW271" s="13" t="s">
        <v>33</v>
      </c>
      <c r="AX271" s="13" t="s">
        <v>76</v>
      </c>
      <c r="AY271" s="255" t="s">
        <v>178</v>
      </c>
    </row>
    <row r="272" s="13" customFormat="1">
      <c r="A272" s="13"/>
      <c r="B272" s="246"/>
      <c r="C272" s="247"/>
      <c r="D272" s="241" t="s">
        <v>189</v>
      </c>
      <c r="E272" s="248" t="s">
        <v>1</v>
      </c>
      <c r="F272" s="249" t="s">
        <v>1619</v>
      </c>
      <c r="G272" s="247"/>
      <c r="H272" s="248" t="s">
        <v>1</v>
      </c>
      <c r="I272" s="250"/>
      <c r="J272" s="247"/>
      <c r="K272" s="247"/>
      <c r="L272" s="251"/>
      <c r="M272" s="252"/>
      <c r="N272" s="253"/>
      <c r="O272" s="253"/>
      <c r="P272" s="253"/>
      <c r="Q272" s="253"/>
      <c r="R272" s="253"/>
      <c r="S272" s="253"/>
      <c r="T272" s="25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5" t="s">
        <v>189</v>
      </c>
      <c r="AU272" s="255" t="s">
        <v>85</v>
      </c>
      <c r="AV272" s="13" t="s">
        <v>83</v>
      </c>
      <c r="AW272" s="13" t="s">
        <v>33</v>
      </c>
      <c r="AX272" s="13" t="s">
        <v>76</v>
      </c>
      <c r="AY272" s="255" t="s">
        <v>178</v>
      </c>
    </row>
    <row r="273" s="14" customFormat="1">
      <c r="A273" s="14"/>
      <c r="B273" s="256"/>
      <c r="C273" s="257"/>
      <c r="D273" s="241" t="s">
        <v>189</v>
      </c>
      <c r="E273" s="258" t="s">
        <v>1</v>
      </c>
      <c r="F273" s="259" t="s">
        <v>1684</v>
      </c>
      <c r="G273" s="257"/>
      <c r="H273" s="260">
        <v>276.67000000000002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6" t="s">
        <v>189</v>
      </c>
      <c r="AU273" s="266" t="s">
        <v>85</v>
      </c>
      <c r="AV273" s="14" t="s">
        <v>85</v>
      </c>
      <c r="AW273" s="14" t="s">
        <v>33</v>
      </c>
      <c r="AX273" s="14" t="s">
        <v>76</v>
      </c>
      <c r="AY273" s="266" t="s">
        <v>178</v>
      </c>
    </row>
    <row r="274" s="13" customFormat="1">
      <c r="A274" s="13"/>
      <c r="B274" s="246"/>
      <c r="C274" s="247"/>
      <c r="D274" s="241" t="s">
        <v>189</v>
      </c>
      <c r="E274" s="248" t="s">
        <v>1</v>
      </c>
      <c r="F274" s="249" t="s">
        <v>1620</v>
      </c>
      <c r="G274" s="247"/>
      <c r="H274" s="248" t="s">
        <v>1</v>
      </c>
      <c r="I274" s="250"/>
      <c r="J274" s="247"/>
      <c r="K274" s="247"/>
      <c r="L274" s="251"/>
      <c r="M274" s="252"/>
      <c r="N274" s="253"/>
      <c r="O274" s="253"/>
      <c r="P274" s="253"/>
      <c r="Q274" s="253"/>
      <c r="R274" s="253"/>
      <c r="S274" s="253"/>
      <c r="T274" s="25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5" t="s">
        <v>189</v>
      </c>
      <c r="AU274" s="255" t="s">
        <v>85</v>
      </c>
      <c r="AV274" s="13" t="s">
        <v>83</v>
      </c>
      <c r="AW274" s="13" t="s">
        <v>33</v>
      </c>
      <c r="AX274" s="13" t="s">
        <v>76</v>
      </c>
      <c r="AY274" s="255" t="s">
        <v>178</v>
      </c>
    </row>
    <row r="275" s="14" customFormat="1">
      <c r="A275" s="14"/>
      <c r="B275" s="256"/>
      <c r="C275" s="257"/>
      <c r="D275" s="241" t="s">
        <v>189</v>
      </c>
      <c r="E275" s="258" t="s">
        <v>1</v>
      </c>
      <c r="F275" s="259" t="s">
        <v>1686</v>
      </c>
      <c r="G275" s="257"/>
      <c r="H275" s="260">
        <v>1610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6" t="s">
        <v>189</v>
      </c>
      <c r="AU275" s="266" t="s">
        <v>85</v>
      </c>
      <c r="AV275" s="14" t="s">
        <v>85</v>
      </c>
      <c r="AW275" s="14" t="s">
        <v>33</v>
      </c>
      <c r="AX275" s="14" t="s">
        <v>76</v>
      </c>
      <c r="AY275" s="266" t="s">
        <v>178</v>
      </c>
    </row>
    <row r="276" s="15" customFormat="1">
      <c r="A276" s="15"/>
      <c r="B276" s="267"/>
      <c r="C276" s="268"/>
      <c r="D276" s="241" t="s">
        <v>189</v>
      </c>
      <c r="E276" s="269" t="s">
        <v>1</v>
      </c>
      <c r="F276" s="270" t="s">
        <v>193</v>
      </c>
      <c r="G276" s="268"/>
      <c r="H276" s="271">
        <v>1886.6700000000001</v>
      </c>
      <c r="I276" s="272"/>
      <c r="J276" s="268"/>
      <c r="K276" s="268"/>
      <c r="L276" s="273"/>
      <c r="M276" s="274"/>
      <c r="N276" s="275"/>
      <c r="O276" s="275"/>
      <c r="P276" s="275"/>
      <c r="Q276" s="275"/>
      <c r="R276" s="275"/>
      <c r="S276" s="275"/>
      <c r="T276" s="276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7" t="s">
        <v>189</v>
      </c>
      <c r="AU276" s="277" t="s">
        <v>85</v>
      </c>
      <c r="AV276" s="15" t="s">
        <v>185</v>
      </c>
      <c r="AW276" s="15" t="s">
        <v>33</v>
      </c>
      <c r="AX276" s="15" t="s">
        <v>83</v>
      </c>
      <c r="AY276" s="277" t="s">
        <v>178</v>
      </c>
    </row>
    <row r="277" s="2" customFormat="1" ht="14.4" customHeight="1">
      <c r="A277" s="39"/>
      <c r="B277" s="40"/>
      <c r="C277" s="278" t="s">
        <v>361</v>
      </c>
      <c r="D277" s="278" t="s">
        <v>386</v>
      </c>
      <c r="E277" s="279" t="s">
        <v>1622</v>
      </c>
      <c r="F277" s="280" t="s">
        <v>1623</v>
      </c>
      <c r="G277" s="281" t="s">
        <v>629</v>
      </c>
      <c r="H277" s="282">
        <v>58.298000000000002</v>
      </c>
      <c r="I277" s="283"/>
      <c r="J277" s="284">
        <f>ROUND(I277*H277,2)</f>
        <v>0</v>
      </c>
      <c r="K277" s="280" t="s">
        <v>184</v>
      </c>
      <c r="L277" s="285"/>
      <c r="M277" s="286" t="s">
        <v>1</v>
      </c>
      <c r="N277" s="287" t="s">
        <v>41</v>
      </c>
      <c r="O277" s="92"/>
      <c r="P277" s="237">
        <f>O277*H277</f>
        <v>0</v>
      </c>
      <c r="Q277" s="237">
        <v>0.001</v>
      </c>
      <c r="R277" s="237">
        <f>Q277*H277</f>
        <v>0.058298000000000003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244</v>
      </c>
      <c r="AT277" s="239" t="s">
        <v>386</v>
      </c>
      <c r="AU277" s="239" t="s">
        <v>85</v>
      </c>
      <c r="AY277" s="18" t="s">
        <v>178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83</v>
      </c>
      <c r="BK277" s="240">
        <f>ROUND(I277*H277,2)</f>
        <v>0</v>
      </c>
      <c r="BL277" s="18" t="s">
        <v>185</v>
      </c>
      <c r="BM277" s="239" t="s">
        <v>1687</v>
      </c>
    </row>
    <row r="278" s="2" customFormat="1">
      <c r="A278" s="39"/>
      <c r="B278" s="40"/>
      <c r="C278" s="41"/>
      <c r="D278" s="241" t="s">
        <v>187</v>
      </c>
      <c r="E278" s="41"/>
      <c r="F278" s="242" t="s">
        <v>1623</v>
      </c>
      <c r="G278" s="41"/>
      <c r="H278" s="41"/>
      <c r="I278" s="243"/>
      <c r="J278" s="41"/>
      <c r="K278" s="41"/>
      <c r="L278" s="45"/>
      <c r="M278" s="244"/>
      <c r="N278" s="245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187</v>
      </c>
      <c r="AU278" s="18" t="s">
        <v>85</v>
      </c>
    </row>
    <row r="279" s="13" customFormat="1">
      <c r="A279" s="13"/>
      <c r="B279" s="246"/>
      <c r="C279" s="247"/>
      <c r="D279" s="241" t="s">
        <v>189</v>
      </c>
      <c r="E279" s="248" t="s">
        <v>1</v>
      </c>
      <c r="F279" s="249" t="s">
        <v>1625</v>
      </c>
      <c r="G279" s="247"/>
      <c r="H279" s="248" t="s">
        <v>1</v>
      </c>
      <c r="I279" s="250"/>
      <c r="J279" s="247"/>
      <c r="K279" s="247"/>
      <c r="L279" s="251"/>
      <c r="M279" s="252"/>
      <c r="N279" s="253"/>
      <c r="O279" s="253"/>
      <c r="P279" s="253"/>
      <c r="Q279" s="253"/>
      <c r="R279" s="253"/>
      <c r="S279" s="253"/>
      <c r="T279" s="25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5" t="s">
        <v>189</v>
      </c>
      <c r="AU279" s="255" t="s">
        <v>85</v>
      </c>
      <c r="AV279" s="13" t="s">
        <v>83</v>
      </c>
      <c r="AW279" s="13" t="s">
        <v>33</v>
      </c>
      <c r="AX279" s="13" t="s">
        <v>76</v>
      </c>
      <c r="AY279" s="255" t="s">
        <v>178</v>
      </c>
    </row>
    <row r="280" s="14" customFormat="1">
      <c r="A280" s="14"/>
      <c r="B280" s="256"/>
      <c r="C280" s="257"/>
      <c r="D280" s="241" t="s">
        <v>189</v>
      </c>
      <c r="E280" s="258" t="s">
        <v>1</v>
      </c>
      <c r="F280" s="259" t="s">
        <v>1688</v>
      </c>
      <c r="G280" s="257"/>
      <c r="H280" s="260">
        <v>58.298000000000002</v>
      </c>
      <c r="I280" s="261"/>
      <c r="J280" s="257"/>
      <c r="K280" s="257"/>
      <c r="L280" s="262"/>
      <c r="M280" s="263"/>
      <c r="N280" s="264"/>
      <c r="O280" s="264"/>
      <c r="P280" s="264"/>
      <c r="Q280" s="264"/>
      <c r="R280" s="264"/>
      <c r="S280" s="264"/>
      <c r="T280" s="26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6" t="s">
        <v>189</v>
      </c>
      <c r="AU280" s="266" t="s">
        <v>85</v>
      </c>
      <c r="AV280" s="14" t="s">
        <v>85</v>
      </c>
      <c r="AW280" s="14" t="s">
        <v>33</v>
      </c>
      <c r="AX280" s="14" t="s">
        <v>76</v>
      </c>
      <c r="AY280" s="266" t="s">
        <v>178</v>
      </c>
    </row>
    <row r="281" s="15" customFormat="1">
      <c r="A281" s="15"/>
      <c r="B281" s="267"/>
      <c r="C281" s="268"/>
      <c r="D281" s="241" t="s">
        <v>189</v>
      </c>
      <c r="E281" s="269" t="s">
        <v>1</v>
      </c>
      <c r="F281" s="270" t="s">
        <v>193</v>
      </c>
      <c r="G281" s="268"/>
      <c r="H281" s="271">
        <v>58.298000000000002</v>
      </c>
      <c r="I281" s="272"/>
      <c r="J281" s="268"/>
      <c r="K281" s="268"/>
      <c r="L281" s="273"/>
      <c r="M281" s="274"/>
      <c r="N281" s="275"/>
      <c r="O281" s="275"/>
      <c r="P281" s="275"/>
      <c r="Q281" s="275"/>
      <c r="R281" s="275"/>
      <c r="S281" s="275"/>
      <c r="T281" s="276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7" t="s">
        <v>189</v>
      </c>
      <c r="AU281" s="277" t="s">
        <v>85</v>
      </c>
      <c r="AV281" s="15" t="s">
        <v>185</v>
      </c>
      <c r="AW281" s="15" t="s">
        <v>33</v>
      </c>
      <c r="AX281" s="15" t="s">
        <v>83</v>
      </c>
      <c r="AY281" s="277" t="s">
        <v>178</v>
      </c>
    </row>
    <row r="282" s="2" customFormat="1">
      <c r="A282" s="39"/>
      <c r="B282" s="40"/>
      <c r="C282" s="228" t="s">
        <v>367</v>
      </c>
      <c r="D282" s="228" t="s">
        <v>180</v>
      </c>
      <c r="E282" s="229" t="s">
        <v>1627</v>
      </c>
      <c r="F282" s="230" t="s">
        <v>1628</v>
      </c>
      <c r="G282" s="231" t="s">
        <v>268</v>
      </c>
      <c r="H282" s="232">
        <v>1675</v>
      </c>
      <c r="I282" s="233"/>
      <c r="J282" s="234">
        <f>ROUND(I282*H282,2)</f>
        <v>0</v>
      </c>
      <c r="K282" s="230" t="s">
        <v>184</v>
      </c>
      <c r="L282" s="45"/>
      <c r="M282" s="235" t="s">
        <v>1</v>
      </c>
      <c r="N282" s="236" t="s">
        <v>41</v>
      </c>
      <c r="O282" s="92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185</v>
      </c>
      <c r="AT282" s="239" t="s">
        <v>180</v>
      </c>
      <c r="AU282" s="239" t="s">
        <v>85</v>
      </c>
      <c r="AY282" s="18" t="s">
        <v>178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83</v>
      </c>
      <c r="BK282" s="240">
        <f>ROUND(I282*H282,2)</f>
        <v>0</v>
      </c>
      <c r="BL282" s="18" t="s">
        <v>185</v>
      </c>
      <c r="BM282" s="239" t="s">
        <v>1689</v>
      </c>
    </row>
    <row r="283" s="2" customFormat="1">
      <c r="A283" s="39"/>
      <c r="B283" s="40"/>
      <c r="C283" s="41"/>
      <c r="D283" s="241" t="s">
        <v>187</v>
      </c>
      <c r="E283" s="41"/>
      <c r="F283" s="242" t="s">
        <v>1630</v>
      </c>
      <c r="G283" s="41"/>
      <c r="H283" s="41"/>
      <c r="I283" s="243"/>
      <c r="J283" s="41"/>
      <c r="K283" s="41"/>
      <c r="L283" s="45"/>
      <c r="M283" s="244"/>
      <c r="N283" s="245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187</v>
      </c>
      <c r="AU283" s="18" t="s">
        <v>85</v>
      </c>
    </row>
    <row r="284" s="13" customFormat="1">
      <c r="A284" s="13"/>
      <c r="B284" s="246"/>
      <c r="C284" s="247"/>
      <c r="D284" s="241" t="s">
        <v>189</v>
      </c>
      <c r="E284" s="248" t="s">
        <v>1</v>
      </c>
      <c r="F284" s="249" t="s">
        <v>1657</v>
      </c>
      <c r="G284" s="247"/>
      <c r="H284" s="248" t="s">
        <v>1</v>
      </c>
      <c r="I284" s="250"/>
      <c r="J284" s="247"/>
      <c r="K284" s="247"/>
      <c r="L284" s="251"/>
      <c r="M284" s="252"/>
      <c r="N284" s="253"/>
      <c r="O284" s="253"/>
      <c r="P284" s="253"/>
      <c r="Q284" s="253"/>
      <c r="R284" s="253"/>
      <c r="S284" s="253"/>
      <c r="T284" s="25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5" t="s">
        <v>189</v>
      </c>
      <c r="AU284" s="255" t="s">
        <v>85</v>
      </c>
      <c r="AV284" s="13" t="s">
        <v>83</v>
      </c>
      <c r="AW284" s="13" t="s">
        <v>33</v>
      </c>
      <c r="AX284" s="13" t="s">
        <v>76</v>
      </c>
      <c r="AY284" s="255" t="s">
        <v>178</v>
      </c>
    </row>
    <row r="285" s="13" customFormat="1">
      <c r="A285" s="13"/>
      <c r="B285" s="246"/>
      <c r="C285" s="247"/>
      <c r="D285" s="241" t="s">
        <v>189</v>
      </c>
      <c r="E285" s="248" t="s">
        <v>1</v>
      </c>
      <c r="F285" s="249" t="s">
        <v>1619</v>
      </c>
      <c r="G285" s="247"/>
      <c r="H285" s="248" t="s">
        <v>1</v>
      </c>
      <c r="I285" s="250"/>
      <c r="J285" s="247"/>
      <c r="K285" s="247"/>
      <c r="L285" s="251"/>
      <c r="M285" s="252"/>
      <c r="N285" s="253"/>
      <c r="O285" s="253"/>
      <c r="P285" s="253"/>
      <c r="Q285" s="253"/>
      <c r="R285" s="253"/>
      <c r="S285" s="253"/>
      <c r="T285" s="25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5" t="s">
        <v>189</v>
      </c>
      <c r="AU285" s="255" t="s">
        <v>85</v>
      </c>
      <c r="AV285" s="13" t="s">
        <v>83</v>
      </c>
      <c r="AW285" s="13" t="s">
        <v>33</v>
      </c>
      <c r="AX285" s="13" t="s">
        <v>76</v>
      </c>
      <c r="AY285" s="255" t="s">
        <v>178</v>
      </c>
    </row>
    <row r="286" s="14" customFormat="1">
      <c r="A286" s="14"/>
      <c r="B286" s="256"/>
      <c r="C286" s="257"/>
      <c r="D286" s="241" t="s">
        <v>189</v>
      </c>
      <c r="E286" s="258" t="s">
        <v>1</v>
      </c>
      <c r="F286" s="259" t="s">
        <v>830</v>
      </c>
      <c r="G286" s="257"/>
      <c r="H286" s="260">
        <v>65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6" t="s">
        <v>189</v>
      </c>
      <c r="AU286" s="266" t="s">
        <v>85</v>
      </c>
      <c r="AV286" s="14" t="s">
        <v>85</v>
      </c>
      <c r="AW286" s="14" t="s">
        <v>33</v>
      </c>
      <c r="AX286" s="14" t="s">
        <v>76</v>
      </c>
      <c r="AY286" s="266" t="s">
        <v>178</v>
      </c>
    </row>
    <row r="287" s="13" customFormat="1">
      <c r="A287" s="13"/>
      <c r="B287" s="246"/>
      <c r="C287" s="247"/>
      <c r="D287" s="241" t="s">
        <v>189</v>
      </c>
      <c r="E287" s="248" t="s">
        <v>1</v>
      </c>
      <c r="F287" s="249" t="s">
        <v>1631</v>
      </c>
      <c r="G287" s="247"/>
      <c r="H287" s="248" t="s">
        <v>1</v>
      </c>
      <c r="I287" s="250"/>
      <c r="J287" s="247"/>
      <c r="K287" s="247"/>
      <c r="L287" s="251"/>
      <c r="M287" s="252"/>
      <c r="N287" s="253"/>
      <c r="O287" s="253"/>
      <c r="P287" s="253"/>
      <c r="Q287" s="253"/>
      <c r="R287" s="253"/>
      <c r="S287" s="253"/>
      <c r="T287" s="25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5" t="s">
        <v>189</v>
      </c>
      <c r="AU287" s="255" t="s">
        <v>85</v>
      </c>
      <c r="AV287" s="13" t="s">
        <v>83</v>
      </c>
      <c r="AW287" s="13" t="s">
        <v>33</v>
      </c>
      <c r="AX287" s="13" t="s">
        <v>76</v>
      </c>
      <c r="AY287" s="255" t="s">
        <v>178</v>
      </c>
    </row>
    <row r="288" s="14" customFormat="1">
      <c r="A288" s="14"/>
      <c r="B288" s="256"/>
      <c r="C288" s="257"/>
      <c r="D288" s="241" t="s">
        <v>189</v>
      </c>
      <c r="E288" s="258" t="s">
        <v>1</v>
      </c>
      <c r="F288" s="259" t="s">
        <v>1686</v>
      </c>
      <c r="G288" s="257"/>
      <c r="H288" s="260">
        <v>1610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6" t="s">
        <v>189</v>
      </c>
      <c r="AU288" s="266" t="s">
        <v>85</v>
      </c>
      <c r="AV288" s="14" t="s">
        <v>85</v>
      </c>
      <c r="AW288" s="14" t="s">
        <v>33</v>
      </c>
      <c r="AX288" s="14" t="s">
        <v>76</v>
      </c>
      <c r="AY288" s="266" t="s">
        <v>178</v>
      </c>
    </row>
    <row r="289" s="15" customFormat="1">
      <c r="A289" s="15"/>
      <c r="B289" s="267"/>
      <c r="C289" s="268"/>
      <c r="D289" s="241" t="s">
        <v>189</v>
      </c>
      <c r="E289" s="269" t="s">
        <v>1</v>
      </c>
      <c r="F289" s="270" t="s">
        <v>193</v>
      </c>
      <c r="G289" s="268"/>
      <c r="H289" s="271">
        <v>1675</v>
      </c>
      <c r="I289" s="272"/>
      <c r="J289" s="268"/>
      <c r="K289" s="268"/>
      <c r="L289" s="273"/>
      <c r="M289" s="274"/>
      <c r="N289" s="275"/>
      <c r="O289" s="275"/>
      <c r="P289" s="275"/>
      <c r="Q289" s="275"/>
      <c r="R289" s="275"/>
      <c r="S289" s="275"/>
      <c r="T289" s="276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7" t="s">
        <v>189</v>
      </c>
      <c r="AU289" s="277" t="s">
        <v>85</v>
      </c>
      <c r="AV289" s="15" t="s">
        <v>185</v>
      </c>
      <c r="AW289" s="15" t="s">
        <v>33</v>
      </c>
      <c r="AX289" s="15" t="s">
        <v>83</v>
      </c>
      <c r="AY289" s="277" t="s">
        <v>178</v>
      </c>
    </row>
    <row r="290" s="2" customFormat="1">
      <c r="A290" s="39"/>
      <c r="B290" s="40"/>
      <c r="C290" s="228" t="s">
        <v>373</v>
      </c>
      <c r="D290" s="228" t="s">
        <v>180</v>
      </c>
      <c r="E290" s="229" t="s">
        <v>276</v>
      </c>
      <c r="F290" s="230" t="s">
        <v>277</v>
      </c>
      <c r="G290" s="231" t="s">
        <v>268</v>
      </c>
      <c r="H290" s="232">
        <v>335</v>
      </c>
      <c r="I290" s="233"/>
      <c r="J290" s="234">
        <f>ROUND(I290*H290,2)</f>
        <v>0</v>
      </c>
      <c r="K290" s="230" t="s">
        <v>184</v>
      </c>
      <c r="L290" s="45"/>
      <c r="M290" s="235" t="s">
        <v>1</v>
      </c>
      <c r="N290" s="236" t="s">
        <v>41</v>
      </c>
      <c r="O290" s="92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185</v>
      </c>
      <c r="AT290" s="239" t="s">
        <v>180</v>
      </c>
      <c r="AU290" s="239" t="s">
        <v>85</v>
      </c>
      <c r="AY290" s="18" t="s">
        <v>178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83</v>
      </c>
      <c r="BK290" s="240">
        <f>ROUND(I290*H290,2)</f>
        <v>0</v>
      </c>
      <c r="BL290" s="18" t="s">
        <v>185</v>
      </c>
      <c r="BM290" s="239" t="s">
        <v>1690</v>
      </c>
    </row>
    <row r="291" s="2" customFormat="1">
      <c r="A291" s="39"/>
      <c r="B291" s="40"/>
      <c r="C291" s="41"/>
      <c r="D291" s="241" t="s">
        <v>187</v>
      </c>
      <c r="E291" s="41"/>
      <c r="F291" s="242" t="s">
        <v>279</v>
      </c>
      <c r="G291" s="41"/>
      <c r="H291" s="41"/>
      <c r="I291" s="243"/>
      <c r="J291" s="41"/>
      <c r="K291" s="41"/>
      <c r="L291" s="45"/>
      <c r="M291" s="244"/>
      <c r="N291" s="245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187</v>
      </c>
      <c r="AU291" s="18" t="s">
        <v>85</v>
      </c>
    </row>
    <row r="292" s="13" customFormat="1">
      <c r="A292" s="13"/>
      <c r="B292" s="246"/>
      <c r="C292" s="247"/>
      <c r="D292" s="241" t="s">
        <v>189</v>
      </c>
      <c r="E292" s="248" t="s">
        <v>1</v>
      </c>
      <c r="F292" s="249" t="s">
        <v>1657</v>
      </c>
      <c r="G292" s="247"/>
      <c r="H292" s="248" t="s">
        <v>1</v>
      </c>
      <c r="I292" s="250"/>
      <c r="J292" s="247"/>
      <c r="K292" s="247"/>
      <c r="L292" s="251"/>
      <c r="M292" s="252"/>
      <c r="N292" s="253"/>
      <c r="O292" s="253"/>
      <c r="P292" s="253"/>
      <c r="Q292" s="253"/>
      <c r="R292" s="253"/>
      <c r="S292" s="253"/>
      <c r="T292" s="25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5" t="s">
        <v>189</v>
      </c>
      <c r="AU292" s="255" t="s">
        <v>85</v>
      </c>
      <c r="AV292" s="13" t="s">
        <v>83</v>
      </c>
      <c r="AW292" s="13" t="s">
        <v>33</v>
      </c>
      <c r="AX292" s="13" t="s">
        <v>76</v>
      </c>
      <c r="AY292" s="255" t="s">
        <v>178</v>
      </c>
    </row>
    <row r="293" s="13" customFormat="1">
      <c r="A293" s="13"/>
      <c r="B293" s="246"/>
      <c r="C293" s="247"/>
      <c r="D293" s="241" t="s">
        <v>189</v>
      </c>
      <c r="E293" s="248" t="s">
        <v>1</v>
      </c>
      <c r="F293" s="249" t="s">
        <v>1619</v>
      </c>
      <c r="G293" s="247"/>
      <c r="H293" s="248" t="s">
        <v>1</v>
      </c>
      <c r="I293" s="250"/>
      <c r="J293" s="247"/>
      <c r="K293" s="247"/>
      <c r="L293" s="251"/>
      <c r="M293" s="252"/>
      <c r="N293" s="253"/>
      <c r="O293" s="253"/>
      <c r="P293" s="253"/>
      <c r="Q293" s="253"/>
      <c r="R293" s="253"/>
      <c r="S293" s="253"/>
      <c r="T293" s="25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5" t="s">
        <v>189</v>
      </c>
      <c r="AU293" s="255" t="s">
        <v>85</v>
      </c>
      <c r="AV293" s="13" t="s">
        <v>83</v>
      </c>
      <c r="AW293" s="13" t="s">
        <v>33</v>
      </c>
      <c r="AX293" s="13" t="s">
        <v>76</v>
      </c>
      <c r="AY293" s="255" t="s">
        <v>178</v>
      </c>
    </row>
    <row r="294" s="14" customFormat="1">
      <c r="A294" s="14"/>
      <c r="B294" s="256"/>
      <c r="C294" s="257"/>
      <c r="D294" s="241" t="s">
        <v>189</v>
      </c>
      <c r="E294" s="258" t="s">
        <v>1</v>
      </c>
      <c r="F294" s="259" t="s">
        <v>1691</v>
      </c>
      <c r="G294" s="257"/>
      <c r="H294" s="260">
        <v>335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6" t="s">
        <v>189</v>
      </c>
      <c r="AU294" s="266" t="s">
        <v>85</v>
      </c>
      <c r="AV294" s="14" t="s">
        <v>85</v>
      </c>
      <c r="AW294" s="14" t="s">
        <v>33</v>
      </c>
      <c r="AX294" s="14" t="s">
        <v>76</v>
      </c>
      <c r="AY294" s="266" t="s">
        <v>178</v>
      </c>
    </row>
    <row r="295" s="15" customFormat="1">
      <c r="A295" s="15"/>
      <c r="B295" s="267"/>
      <c r="C295" s="268"/>
      <c r="D295" s="241" t="s">
        <v>189</v>
      </c>
      <c r="E295" s="269" t="s">
        <v>1</v>
      </c>
      <c r="F295" s="270" t="s">
        <v>193</v>
      </c>
      <c r="G295" s="268"/>
      <c r="H295" s="271">
        <v>335</v>
      </c>
      <c r="I295" s="272"/>
      <c r="J295" s="268"/>
      <c r="K295" s="268"/>
      <c r="L295" s="273"/>
      <c r="M295" s="274"/>
      <c r="N295" s="275"/>
      <c r="O295" s="275"/>
      <c r="P295" s="275"/>
      <c r="Q295" s="275"/>
      <c r="R295" s="275"/>
      <c r="S295" s="275"/>
      <c r="T295" s="276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7" t="s">
        <v>189</v>
      </c>
      <c r="AU295" s="277" t="s">
        <v>85</v>
      </c>
      <c r="AV295" s="15" t="s">
        <v>185</v>
      </c>
      <c r="AW295" s="15" t="s">
        <v>33</v>
      </c>
      <c r="AX295" s="15" t="s">
        <v>83</v>
      </c>
      <c r="AY295" s="277" t="s">
        <v>178</v>
      </c>
    </row>
    <row r="296" s="12" customFormat="1" ht="22.8" customHeight="1">
      <c r="A296" s="12"/>
      <c r="B296" s="212"/>
      <c r="C296" s="213"/>
      <c r="D296" s="214" t="s">
        <v>75</v>
      </c>
      <c r="E296" s="226" t="s">
        <v>477</v>
      </c>
      <c r="F296" s="226" t="s">
        <v>478</v>
      </c>
      <c r="G296" s="213"/>
      <c r="H296" s="213"/>
      <c r="I296" s="216"/>
      <c r="J296" s="227">
        <f>BK296</f>
        <v>0</v>
      </c>
      <c r="K296" s="213"/>
      <c r="L296" s="218"/>
      <c r="M296" s="219"/>
      <c r="N296" s="220"/>
      <c r="O296" s="220"/>
      <c r="P296" s="221">
        <f>SUM(P297:P304)</f>
        <v>0</v>
      </c>
      <c r="Q296" s="220"/>
      <c r="R296" s="221">
        <f>SUM(R297:R304)</f>
        <v>0</v>
      </c>
      <c r="S296" s="220"/>
      <c r="T296" s="222">
        <f>SUM(T297:T304)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3" t="s">
        <v>83</v>
      </c>
      <c r="AT296" s="224" t="s">
        <v>75</v>
      </c>
      <c r="AU296" s="224" t="s">
        <v>83</v>
      </c>
      <c r="AY296" s="223" t="s">
        <v>178</v>
      </c>
      <c r="BK296" s="225">
        <f>SUM(BK297:BK304)</f>
        <v>0</v>
      </c>
    </row>
    <row r="297" s="2" customFormat="1">
      <c r="A297" s="39"/>
      <c r="B297" s="40"/>
      <c r="C297" s="228" t="s">
        <v>379</v>
      </c>
      <c r="D297" s="228" t="s">
        <v>180</v>
      </c>
      <c r="E297" s="229" t="s">
        <v>1634</v>
      </c>
      <c r="F297" s="230" t="s">
        <v>1635</v>
      </c>
      <c r="G297" s="231" t="s">
        <v>253</v>
      </c>
      <c r="H297" s="232">
        <v>5.0119999999999996</v>
      </c>
      <c r="I297" s="233"/>
      <c r="J297" s="234">
        <f>ROUND(I297*H297,2)</f>
        <v>0</v>
      </c>
      <c r="K297" s="230" t="s">
        <v>1</v>
      </c>
      <c r="L297" s="45"/>
      <c r="M297" s="235" t="s">
        <v>1</v>
      </c>
      <c r="N297" s="236" t="s">
        <v>41</v>
      </c>
      <c r="O297" s="92"/>
      <c r="P297" s="237">
        <f>O297*H297</f>
        <v>0</v>
      </c>
      <c r="Q297" s="237">
        <v>0</v>
      </c>
      <c r="R297" s="237">
        <f>Q297*H297</f>
        <v>0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185</v>
      </c>
      <c r="AT297" s="239" t="s">
        <v>180</v>
      </c>
      <c r="AU297" s="239" t="s">
        <v>85</v>
      </c>
      <c r="AY297" s="18" t="s">
        <v>178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83</v>
      </c>
      <c r="BK297" s="240">
        <f>ROUND(I297*H297,2)</f>
        <v>0</v>
      </c>
      <c r="BL297" s="18" t="s">
        <v>185</v>
      </c>
      <c r="BM297" s="239" t="s">
        <v>1692</v>
      </c>
    </row>
    <row r="298" s="2" customFormat="1">
      <c r="A298" s="39"/>
      <c r="B298" s="40"/>
      <c r="C298" s="41"/>
      <c r="D298" s="241" t="s">
        <v>187</v>
      </c>
      <c r="E298" s="41"/>
      <c r="F298" s="242" t="s">
        <v>1635</v>
      </c>
      <c r="G298" s="41"/>
      <c r="H298" s="41"/>
      <c r="I298" s="243"/>
      <c r="J298" s="41"/>
      <c r="K298" s="41"/>
      <c r="L298" s="45"/>
      <c r="M298" s="244"/>
      <c r="N298" s="245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187</v>
      </c>
      <c r="AU298" s="18" t="s">
        <v>85</v>
      </c>
    </row>
    <row r="299" s="13" customFormat="1">
      <c r="A299" s="13"/>
      <c r="B299" s="246"/>
      <c r="C299" s="247"/>
      <c r="D299" s="241" t="s">
        <v>189</v>
      </c>
      <c r="E299" s="248" t="s">
        <v>1</v>
      </c>
      <c r="F299" s="249" t="s">
        <v>1525</v>
      </c>
      <c r="G299" s="247"/>
      <c r="H299" s="248" t="s">
        <v>1</v>
      </c>
      <c r="I299" s="250"/>
      <c r="J299" s="247"/>
      <c r="K299" s="247"/>
      <c r="L299" s="251"/>
      <c r="M299" s="252"/>
      <c r="N299" s="253"/>
      <c r="O299" s="253"/>
      <c r="P299" s="253"/>
      <c r="Q299" s="253"/>
      <c r="R299" s="253"/>
      <c r="S299" s="253"/>
      <c r="T299" s="25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5" t="s">
        <v>189</v>
      </c>
      <c r="AU299" s="255" t="s">
        <v>85</v>
      </c>
      <c r="AV299" s="13" t="s">
        <v>83</v>
      </c>
      <c r="AW299" s="13" t="s">
        <v>33</v>
      </c>
      <c r="AX299" s="13" t="s">
        <v>76</v>
      </c>
      <c r="AY299" s="255" t="s">
        <v>178</v>
      </c>
    </row>
    <row r="300" s="13" customFormat="1">
      <c r="A300" s="13"/>
      <c r="B300" s="246"/>
      <c r="C300" s="247"/>
      <c r="D300" s="241" t="s">
        <v>189</v>
      </c>
      <c r="E300" s="248" t="s">
        <v>1</v>
      </c>
      <c r="F300" s="249" t="s">
        <v>1637</v>
      </c>
      <c r="G300" s="247"/>
      <c r="H300" s="248" t="s">
        <v>1</v>
      </c>
      <c r="I300" s="250"/>
      <c r="J300" s="247"/>
      <c r="K300" s="247"/>
      <c r="L300" s="251"/>
      <c r="M300" s="252"/>
      <c r="N300" s="253"/>
      <c r="O300" s="253"/>
      <c r="P300" s="253"/>
      <c r="Q300" s="253"/>
      <c r="R300" s="253"/>
      <c r="S300" s="253"/>
      <c r="T300" s="25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5" t="s">
        <v>189</v>
      </c>
      <c r="AU300" s="255" t="s">
        <v>85</v>
      </c>
      <c r="AV300" s="13" t="s">
        <v>83</v>
      </c>
      <c r="AW300" s="13" t="s">
        <v>33</v>
      </c>
      <c r="AX300" s="13" t="s">
        <v>76</v>
      </c>
      <c r="AY300" s="255" t="s">
        <v>178</v>
      </c>
    </row>
    <row r="301" s="14" customFormat="1">
      <c r="A301" s="14"/>
      <c r="B301" s="256"/>
      <c r="C301" s="257"/>
      <c r="D301" s="241" t="s">
        <v>189</v>
      </c>
      <c r="E301" s="258" t="s">
        <v>1</v>
      </c>
      <c r="F301" s="259" t="s">
        <v>1693</v>
      </c>
      <c r="G301" s="257"/>
      <c r="H301" s="260">
        <v>1.512</v>
      </c>
      <c r="I301" s="261"/>
      <c r="J301" s="257"/>
      <c r="K301" s="257"/>
      <c r="L301" s="262"/>
      <c r="M301" s="263"/>
      <c r="N301" s="264"/>
      <c r="O301" s="264"/>
      <c r="P301" s="264"/>
      <c r="Q301" s="264"/>
      <c r="R301" s="264"/>
      <c r="S301" s="264"/>
      <c r="T301" s="26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6" t="s">
        <v>189</v>
      </c>
      <c r="AU301" s="266" t="s">
        <v>85</v>
      </c>
      <c r="AV301" s="14" t="s">
        <v>85</v>
      </c>
      <c r="AW301" s="14" t="s">
        <v>33</v>
      </c>
      <c r="AX301" s="14" t="s">
        <v>76</v>
      </c>
      <c r="AY301" s="266" t="s">
        <v>178</v>
      </c>
    </row>
    <row r="302" s="13" customFormat="1">
      <c r="A302" s="13"/>
      <c r="B302" s="246"/>
      <c r="C302" s="247"/>
      <c r="D302" s="241" t="s">
        <v>189</v>
      </c>
      <c r="E302" s="248" t="s">
        <v>1</v>
      </c>
      <c r="F302" s="249" t="s">
        <v>1639</v>
      </c>
      <c r="G302" s="247"/>
      <c r="H302" s="248" t="s">
        <v>1</v>
      </c>
      <c r="I302" s="250"/>
      <c r="J302" s="247"/>
      <c r="K302" s="247"/>
      <c r="L302" s="251"/>
      <c r="M302" s="252"/>
      <c r="N302" s="253"/>
      <c r="O302" s="253"/>
      <c r="P302" s="253"/>
      <c r="Q302" s="253"/>
      <c r="R302" s="253"/>
      <c r="S302" s="253"/>
      <c r="T302" s="25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5" t="s">
        <v>189</v>
      </c>
      <c r="AU302" s="255" t="s">
        <v>85</v>
      </c>
      <c r="AV302" s="13" t="s">
        <v>83</v>
      </c>
      <c r="AW302" s="13" t="s">
        <v>33</v>
      </c>
      <c r="AX302" s="13" t="s">
        <v>76</v>
      </c>
      <c r="AY302" s="255" t="s">
        <v>178</v>
      </c>
    </row>
    <row r="303" s="14" customFormat="1">
      <c r="A303" s="14"/>
      <c r="B303" s="256"/>
      <c r="C303" s="257"/>
      <c r="D303" s="241" t="s">
        <v>189</v>
      </c>
      <c r="E303" s="258" t="s">
        <v>1</v>
      </c>
      <c r="F303" s="259" t="s">
        <v>1694</v>
      </c>
      <c r="G303" s="257"/>
      <c r="H303" s="260">
        <v>3.5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6" t="s">
        <v>189</v>
      </c>
      <c r="AU303" s="266" t="s">
        <v>85</v>
      </c>
      <c r="AV303" s="14" t="s">
        <v>85</v>
      </c>
      <c r="AW303" s="14" t="s">
        <v>33</v>
      </c>
      <c r="AX303" s="14" t="s">
        <v>76</v>
      </c>
      <c r="AY303" s="266" t="s">
        <v>178</v>
      </c>
    </row>
    <row r="304" s="15" customFormat="1">
      <c r="A304" s="15"/>
      <c r="B304" s="267"/>
      <c r="C304" s="268"/>
      <c r="D304" s="241" t="s">
        <v>189</v>
      </c>
      <c r="E304" s="269" t="s">
        <v>1</v>
      </c>
      <c r="F304" s="270" t="s">
        <v>193</v>
      </c>
      <c r="G304" s="268"/>
      <c r="H304" s="271">
        <v>5.0119999999999996</v>
      </c>
      <c r="I304" s="272"/>
      <c r="J304" s="268"/>
      <c r="K304" s="268"/>
      <c r="L304" s="273"/>
      <c r="M304" s="274"/>
      <c r="N304" s="275"/>
      <c r="O304" s="275"/>
      <c r="P304" s="275"/>
      <c r="Q304" s="275"/>
      <c r="R304" s="275"/>
      <c r="S304" s="275"/>
      <c r="T304" s="276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77" t="s">
        <v>189</v>
      </c>
      <c r="AU304" s="277" t="s">
        <v>85</v>
      </c>
      <c r="AV304" s="15" t="s">
        <v>185</v>
      </c>
      <c r="AW304" s="15" t="s">
        <v>33</v>
      </c>
      <c r="AX304" s="15" t="s">
        <v>83</v>
      </c>
      <c r="AY304" s="277" t="s">
        <v>178</v>
      </c>
    </row>
    <row r="305" s="12" customFormat="1" ht="22.8" customHeight="1">
      <c r="A305" s="12"/>
      <c r="B305" s="212"/>
      <c r="C305" s="213"/>
      <c r="D305" s="214" t="s">
        <v>75</v>
      </c>
      <c r="E305" s="226" t="s">
        <v>498</v>
      </c>
      <c r="F305" s="226" t="s">
        <v>499</v>
      </c>
      <c r="G305" s="213"/>
      <c r="H305" s="213"/>
      <c r="I305" s="216"/>
      <c r="J305" s="227">
        <f>BK305</f>
        <v>0</v>
      </c>
      <c r="K305" s="213"/>
      <c r="L305" s="218"/>
      <c r="M305" s="219"/>
      <c r="N305" s="220"/>
      <c r="O305" s="220"/>
      <c r="P305" s="221">
        <f>SUM(P306:P307)</f>
        <v>0</v>
      </c>
      <c r="Q305" s="220"/>
      <c r="R305" s="221">
        <f>SUM(R306:R307)</f>
        <v>0</v>
      </c>
      <c r="S305" s="220"/>
      <c r="T305" s="222">
        <f>SUM(T306:T307)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3" t="s">
        <v>83</v>
      </c>
      <c r="AT305" s="224" t="s">
        <v>75</v>
      </c>
      <c r="AU305" s="224" t="s">
        <v>83</v>
      </c>
      <c r="AY305" s="223" t="s">
        <v>178</v>
      </c>
      <c r="BK305" s="225">
        <f>SUM(BK306:BK307)</f>
        <v>0</v>
      </c>
    </row>
    <row r="306" s="2" customFormat="1" ht="14.4" customHeight="1">
      <c r="A306" s="39"/>
      <c r="B306" s="40"/>
      <c r="C306" s="228" t="s">
        <v>385</v>
      </c>
      <c r="D306" s="228" t="s">
        <v>180</v>
      </c>
      <c r="E306" s="229" t="s">
        <v>1641</v>
      </c>
      <c r="F306" s="230" t="s">
        <v>1642</v>
      </c>
      <c r="G306" s="231" t="s">
        <v>253</v>
      </c>
      <c r="H306" s="232">
        <v>0.059999999999999998</v>
      </c>
      <c r="I306" s="233"/>
      <c r="J306" s="234">
        <f>ROUND(I306*H306,2)</f>
        <v>0</v>
      </c>
      <c r="K306" s="230" t="s">
        <v>184</v>
      </c>
      <c r="L306" s="45"/>
      <c r="M306" s="235" t="s">
        <v>1</v>
      </c>
      <c r="N306" s="236" t="s">
        <v>41</v>
      </c>
      <c r="O306" s="92"/>
      <c r="P306" s="237">
        <f>O306*H306</f>
        <v>0</v>
      </c>
      <c r="Q306" s="237">
        <v>0</v>
      </c>
      <c r="R306" s="237">
        <f>Q306*H306</f>
        <v>0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185</v>
      </c>
      <c r="AT306" s="239" t="s">
        <v>180</v>
      </c>
      <c r="AU306" s="239" t="s">
        <v>85</v>
      </c>
      <c r="AY306" s="18" t="s">
        <v>178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83</v>
      </c>
      <c r="BK306" s="240">
        <f>ROUND(I306*H306,2)</f>
        <v>0</v>
      </c>
      <c r="BL306" s="18" t="s">
        <v>185</v>
      </c>
      <c r="BM306" s="239" t="s">
        <v>1695</v>
      </c>
    </row>
    <row r="307" s="2" customFormat="1">
      <c r="A307" s="39"/>
      <c r="B307" s="40"/>
      <c r="C307" s="41"/>
      <c r="D307" s="241" t="s">
        <v>187</v>
      </c>
      <c r="E307" s="41"/>
      <c r="F307" s="242" t="s">
        <v>1644</v>
      </c>
      <c r="G307" s="41"/>
      <c r="H307" s="41"/>
      <c r="I307" s="243"/>
      <c r="J307" s="41"/>
      <c r="K307" s="41"/>
      <c r="L307" s="45"/>
      <c r="M307" s="289"/>
      <c r="N307" s="290"/>
      <c r="O307" s="291"/>
      <c r="P307" s="291"/>
      <c r="Q307" s="291"/>
      <c r="R307" s="291"/>
      <c r="S307" s="291"/>
      <c r="T307" s="292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187</v>
      </c>
      <c r="AU307" s="18" t="s">
        <v>85</v>
      </c>
    </row>
    <row r="308" s="2" customFormat="1" ht="6.96" customHeight="1">
      <c r="A308" s="39"/>
      <c r="B308" s="67"/>
      <c r="C308" s="68"/>
      <c r="D308" s="68"/>
      <c r="E308" s="68"/>
      <c r="F308" s="68"/>
      <c r="G308" s="68"/>
      <c r="H308" s="68"/>
      <c r="I308" s="68"/>
      <c r="J308" s="68"/>
      <c r="K308" s="68"/>
      <c r="L308" s="45"/>
      <c r="M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</sheetData>
  <sheetProtection sheet="1" autoFilter="0" formatColumns="0" formatRows="0" objects="1" scenarios="1" spinCount="100000" saltValue="QOb1icCpUg7i2bcKhxTcUe20GaTD+PGv+uFUFCEl4KqWsbnzzzClypScVNuoJV/a+VRtljoJxiFyh6rQEGHKcw==" hashValue="wyu4RvSakDl/YUxhqCOyxzl5C+dECmr5UZ0D3BJl6H+pX0GAgsoTKPchvlnFhBiSh/zU/yrAKG52gmtS2CLshQ==" algorithmName="SHA-512" password="CC35"/>
  <autoFilter ref="C123:K30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144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4.4" customHeight="1">
      <c r="B7" s="21"/>
      <c r="E7" s="153" t="str">
        <f>'Rekapitulace stavby'!K6</f>
        <v>Realizace SZ Budišovsko</v>
      </c>
      <c r="F7" s="152"/>
      <c r="G7" s="152"/>
      <c r="H7" s="152"/>
      <c r="L7" s="21"/>
    </row>
    <row r="8" s="1" customFormat="1" ht="12" customHeight="1">
      <c r="B8" s="21"/>
      <c r="D8" s="152" t="s">
        <v>145</v>
      </c>
      <c r="L8" s="21"/>
    </row>
    <row r="9" s="2" customFormat="1" ht="14.4" customHeight="1">
      <c r="A9" s="39"/>
      <c r="B9" s="45"/>
      <c r="C9" s="39"/>
      <c r="D9" s="39"/>
      <c r="E9" s="153" t="s">
        <v>1517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5.6" customHeight="1">
      <c r="A11" s="39"/>
      <c r="B11" s="45"/>
      <c r="C11" s="39"/>
      <c r="D11" s="39"/>
      <c r="E11" s="154" t="s">
        <v>1696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1. 4. 2021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34</v>
      </c>
      <c r="E25" s="39"/>
      <c r="F25" s="39"/>
      <c r="G25" s="39"/>
      <c r="H25" s="39"/>
      <c r="I25" s="152" t="s">
        <v>25</v>
      </c>
      <c r="J25" s="142" t="s">
        <v>31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32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.4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ROUND((SUM(BE125:BE328)),  2)</f>
        <v>0</v>
      </c>
      <c r="G35" s="39"/>
      <c r="H35" s="39"/>
      <c r="I35" s="166">
        <v>0.20999999999999999</v>
      </c>
      <c r="J35" s="165">
        <f>ROUND(((SUM(BE125:BE328))*I35),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ROUND((SUM(BF125:BF328)),  2)</f>
        <v>0</v>
      </c>
      <c r="G36" s="39"/>
      <c r="H36" s="39"/>
      <c r="I36" s="166">
        <v>0.14999999999999999</v>
      </c>
      <c r="J36" s="165">
        <f>ROUND(((SUM(BF125:BF328))*I36),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ROUND((SUM(BG125:BG328)),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ROUND((SUM(BH125:BH328)),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ROUND((SUM(BI125:BI328)),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85" t="str">
        <f>E7</f>
        <v>Realizace SZ Budišovsko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85" t="s">
        <v>1517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6" customHeight="1">
      <c r="A89" s="39"/>
      <c r="B89" s="40"/>
      <c r="C89" s="41"/>
      <c r="D89" s="41"/>
      <c r="E89" s="77" t="str">
        <f>E11</f>
        <v>SO 03 - Tůň T3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Budišov n./B., Podlesí n./O., Staré Oldřůvky</v>
      </c>
      <c r="G91" s="41"/>
      <c r="H91" s="41"/>
      <c r="I91" s="33" t="s">
        <v>22</v>
      </c>
      <c r="J91" s="80" t="str">
        <f>IF(J14="","",J14)</f>
        <v>1. 4. 2021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55.2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AGPOL s.r.o., Jungmannova 153/12, 77900 Olomouc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55.2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>AGPOL s.r.o., Jungmannova 153/12, 77900 Olomouc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150</v>
      </c>
      <c r="D96" s="187"/>
      <c r="E96" s="187"/>
      <c r="F96" s="187"/>
      <c r="G96" s="187"/>
      <c r="H96" s="187"/>
      <c r="I96" s="187"/>
      <c r="J96" s="188" t="s">
        <v>151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152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153</v>
      </c>
    </row>
    <row r="99" s="9" customFormat="1" ht="24.96" customHeight="1">
      <c r="A99" s="9"/>
      <c r="B99" s="190"/>
      <c r="C99" s="191"/>
      <c r="D99" s="192" t="s">
        <v>154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1519</v>
      </c>
      <c r="E100" s="198"/>
      <c r="F100" s="198"/>
      <c r="G100" s="198"/>
      <c r="H100" s="198"/>
      <c r="I100" s="198"/>
      <c r="J100" s="199">
        <f>J127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1697</v>
      </c>
      <c r="E101" s="198"/>
      <c r="F101" s="198"/>
      <c r="G101" s="198"/>
      <c r="H101" s="198"/>
      <c r="I101" s="198"/>
      <c r="J101" s="199">
        <f>J308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161</v>
      </c>
      <c r="E102" s="198"/>
      <c r="F102" s="198"/>
      <c r="G102" s="198"/>
      <c r="H102" s="198"/>
      <c r="I102" s="198"/>
      <c r="J102" s="199">
        <f>J315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162</v>
      </c>
      <c r="E103" s="198"/>
      <c r="F103" s="198"/>
      <c r="G103" s="198"/>
      <c r="H103" s="198"/>
      <c r="I103" s="198"/>
      <c r="J103" s="199">
        <f>J326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163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4.4" customHeight="1">
      <c r="A113" s="39"/>
      <c r="B113" s="40"/>
      <c r="C113" s="41"/>
      <c r="D113" s="41"/>
      <c r="E113" s="185" t="str">
        <f>E7</f>
        <v>Realizace SZ Budišovsko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145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4.4" customHeight="1">
      <c r="A115" s="39"/>
      <c r="B115" s="40"/>
      <c r="C115" s="41"/>
      <c r="D115" s="41"/>
      <c r="E115" s="185" t="s">
        <v>1517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147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6" customHeight="1">
      <c r="A117" s="39"/>
      <c r="B117" s="40"/>
      <c r="C117" s="41"/>
      <c r="D117" s="41"/>
      <c r="E117" s="77" t="str">
        <f>E11</f>
        <v>SO 03 - Tůň T3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Budišov n./B., Podlesí n./O., Staré Oldřůvky</v>
      </c>
      <c r="G119" s="41"/>
      <c r="H119" s="41"/>
      <c r="I119" s="33" t="s">
        <v>22</v>
      </c>
      <c r="J119" s="80" t="str">
        <f>IF(J14="","",J14)</f>
        <v>1. 4. 2021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55.2" customHeight="1">
      <c r="A121" s="39"/>
      <c r="B121" s="40"/>
      <c r="C121" s="33" t="s">
        <v>24</v>
      </c>
      <c r="D121" s="41"/>
      <c r="E121" s="41"/>
      <c r="F121" s="28" t="str">
        <f>E17</f>
        <v xml:space="preserve"> </v>
      </c>
      <c r="G121" s="41"/>
      <c r="H121" s="41"/>
      <c r="I121" s="33" t="s">
        <v>30</v>
      </c>
      <c r="J121" s="37" t="str">
        <f>E23</f>
        <v>AGPOL s.r.o., Jungmannova 153/12, 77900 Olomouc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55.2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34</v>
      </c>
      <c r="J122" s="37" t="str">
        <f>E26</f>
        <v>AGPOL s.r.o., Jungmannova 153/12, 77900 Olomouc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164</v>
      </c>
      <c r="D124" s="204" t="s">
        <v>61</v>
      </c>
      <c r="E124" s="204" t="s">
        <v>57</v>
      </c>
      <c r="F124" s="204" t="s">
        <v>58</v>
      </c>
      <c r="G124" s="204" t="s">
        <v>165</v>
      </c>
      <c r="H124" s="204" t="s">
        <v>166</v>
      </c>
      <c r="I124" s="204" t="s">
        <v>167</v>
      </c>
      <c r="J124" s="204" t="s">
        <v>151</v>
      </c>
      <c r="K124" s="205" t="s">
        <v>168</v>
      </c>
      <c r="L124" s="206"/>
      <c r="M124" s="101" t="s">
        <v>1</v>
      </c>
      <c r="N124" s="102" t="s">
        <v>40</v>
      </c>
      <c r="O124" s="102" t="s">
        <v>169</v>
      </c>
      <c r="P124" s="102" t="s">
        <v>170</v>
      </c>
      <c r="Q124" s="102" t="s">
        <v>171</v>
      </c>
      <c r="R124" s="102" t="s">
        <v>172</v>
      </c>
      <c r="S124" s="102" t="s">
        <v>173</v>
      </c>
      <c r="T124" s="103" t="s">
        <v>174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175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0.030370000000000005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153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176</v>
      </c>
      <c r="F126" s="215" t="s">
        <v>177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P127+P308+P315+P326</f>
        <v>0</v>
      </c>
      <c r="Q126" s="220"/>
      <c r="R126" s="221">
        <f>R127+R308+R315+R326</f>
        <v>0.030370000000000005</v>
      </c>
      <c r="S126" s="220"/>
      <c r="T126" s="222">
        <f>T127+T308+T315+T326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178</v>
      </c>
      <c r="BK126" s="225">
        <f>BK127+BK308+BK315+BK326</f>
        <v>0</v>
      </c>
    </row>
    <row r="127" s="12" customFormat="1" ht="22.8" customHeight="1">
      <c r="A127" s="12"/>
      <c r="B127" s="212"/>
      <c r="C127" s="213"/>
      <c r="D127" s="214" t="s">
        <v>75</v>
      </c>
      <c r="E127" s="226" t="s">
        <v>83</v>
      </c>
      <c r="F127" s="226" t="s">
        <v>1520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SUM(P128:P307)</f>
        <v>0</v>
      </c>
      <c r="Q127" s="220"/>
      <c r="R127" s="221">
        <f>SUM(R128:R307)</f>
        <v>0.030370000000000005</v>
      </c>
      <c r="S127" s="220"/>
      <c r="T127" s="222">
        <f>SUM(T128:T307)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83</v>
      </c>
      <c r="AT127" s="224" t="s">
        <v>75</v>
      </c>
      <c r="AU127" s="224" t="s">
        <v>83</v>
      </c>
      <c r="AY127" s="223" t="s">
        <v>178</v>
      </c>
      <c r="BK127" s="225">
        <f>SUM(BK128:BK307)</f>
        <v>0</v>
      </c>
    </row>
    <row r="128" s="2" customFormat="1">
      <c r="A128" s="39"/>
      <c r="B128" s="40"/>
      <c r="C128" s="228" t="s">
        <v>83</v>
      </c>
      <c r="D128" s="228" t="s">
        <v>180</v>
      </c>
      <c r="E128" s="229" t="s">
        <v>1698</v>
      </c>
      <c r="F128" s="230" t="s">
        <v>1699</v>
      </c>
      <c r="G128" s="231" t="s">
        <v>268</v>
      </c>
      <c r="H128" s="232">
        <v>670</v>
      </c>
      <c r="I128" s="233"/>
      <c r="J128" s="234">
        <f>ROUND(I128*H128,2)</f>
        <v>0</v>
      </c>
      <c r="K128" s="230" t="s">
        <v>184</v>
      </c>
      <c r="L128" s="45"/>
      <c r="M128" s="235" t="s">
        <v>1</v>
      </c>
      <c r="N128" s="236" t="s">
        <v>41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185</v>
      </c>
      <c r="AT128" s="239" t="s">
        <v>180</v>
      </c>
      <c r="AU128" s="239" t="s">
        <v>85</v>
      </c>
      <c r="AY128" s="18" t="s">
        <v>178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83</v>
      </c>
      <c r="BK128" s="240">
        <f>ROUND(I128*H128,2)</f>
        <v>0</v>
      </c>
      <c r="BL128" s="18" t="s">
        <v>185</v>
      </c>
      <c r="BM128" s="239" t="s">
        <v>1700</v>
      </c>
    </row>
    <row r="129" s="2" customFormat="1">
      <c r="A129" s="39"/>
      <c r="B129" s="40"/>
      <c r="C129" s="41"/>
      <c r="D129" s="241" t="s">
        <v>187</v>
      </c>
      <c r="E129" s="41"/>
      <c r="F129" s="242" t="s">
        <v>1701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187</v>
      </c>
      <c r="AU129" s="18" t="s">
        <v>85</v>
      </c>
    </row>
    <row r="130" s="13" customFormat="1">
      <c r="A130" s="13"/>
      <c r="B130" s="246"/>
      <c r="C130" s="247"/>
      <c r="D130" s="241" t="s">
        <v>189</v>
      </c>
      <c r="E130" s="248" t="s">
        <v>1</v>
      </c>
      <c r="F130" s="249" t="s">
        <v>1702</v>
      </c>
      <c r="G130" s="247"/>
      <c r="H130" s="248" t="s">
        <v>1</v>
      </c>
      <c r="I130" s="250"/>
      <c r="J130" s="247"/>
      <c r="K130" s="247"/>
      <c r="L130" s="251"/>
      <c r="M130" s="252"/>
      <c r="N130" s="253"/>
      <c r="O130" s="253"/>
      <c r="P130" s="253"/>
      <c r="Q130" s="253"/>
      <c r="R130" s="253"/>
      <c r="S130" s="253"/>
      <c r="T130" s="25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5" t="s">
        <v>189</v>
      </c>
      <c r="AU130" s="255" t="s">
        <v>85</v>
      </c>
      <c r="AV130" s="13" t="s">
        <v>83</v>
      </c>
      <c r="AW130" s="13" t="s">
        <v>33</v>
      </c>
      <c r="AX130" s="13" t="s">
        <v>76</v>
      </c>
      <c r="AY130" s="255" t="s">
        <v>178</v>
      </c>
    </row>
    <row r="131" s="14" customFormat="1">
      <c r="A131" s="14"/>
      <c r="B131" s="256"/>
      <c r="C131" s="257"/>
      <c r="D131" s="241" t="s">
        <v>189</v>
      </c>
      <c r="E131" s="258" t="s">
        <v>1</v>
      </c>
      <c r="F131" s="259" t="s">
        <v>1703</v>
      </c>
      <c r="G131" s="257"/>
      <c r="H131" s="260">
        <v>670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6" t="s">
        <v>189</v>
      </c>
      <c r="AU131" s="266" t="s">
        <v>85</v>
      </c>
      <c r="AV131" s="14" t="s">
        <v>85</v>
      </c>
      <c r="AW131" s="14" t="s">
        <v>33</v>
      </c>
      <c r="AX131" s="14" t="s">
        <v>76</v>
      </c>
      <c r="AY131" s="266" t="s">
        <v>178</v>
      </c>
    </row>
    <row r="132" s="15" customFormat="1">
      <c r="A132" s="15"/>
      <c r="B132" s="267"/>
      <c r="C132" s="268"/>
      <c r="D132" s="241" t="s">
        <v>189</v>
      </c>
      <c r="E132" s="269" t="s">
        <v>1</v>
      </c>
      <c r="F132" s="270" t="s">
        <v>193</v>
      </c>
      <c r="G132" s="268"/>
      <c r="H132" s="271">
        <v>670</v>
      </c>
      <c r="I132" s="272"/>
      <c r="J132" s="268"/>
      <c r="K132" s="268"/>
      <c r="L132" s="273"/>
      <c r="M132" s="274"/>
      <c r="N132" s="275"/>
      <c r="O132" s="275"/>
      <c r="P132" s="275"/>
      <c r="Q132" s="275"/>
      <c r="R132" s="275"/>
      <c r="S132" s="275"/>
      <c r="T132" s="27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7" t="s">
        <v>189</v>
      </c>
      <c r="AU132" s="277" t="s">
        <v>85</v>
      </c>
      <c r="AV132" s="15" t="s">
        <v>185</v>
      </c>
      <c r="AW132" s="15" t="s">
        <v>33</v>
      </c>
      <c r="AX132" s="15" t="s">
        <v>83</v>
      </c>
      <c r="AY132" s="277" t="s">
        <v>178</v>
      </c>
    </row>
    <row r="133" s="2" customFormat="1" ht="19.8" customHeight="1">
      <c r="A133" s="39"/>
      <c r="B133" s="40"/>
      <c r="C133" s="228" t="s">
        <v>85</v>
      </c>
      <c r="D133" s="228" t="s">
        <v>180</v>
      </c>
      <c r="E133" s="229" t="s">
        <v>1521</v>
      </c>
      <c r="F133" s="230" t="s">
        <v>1522</v>
      </c>
      <c r="G133" s="231" t="s">
        <v>438</v>
      </c>
      <c r="H133" s="232">
        <v>4</v>
      </c>
      <c r="I133" s="233"/>
      <c r="J133" s="234">
        <f>ROUND(I133*H133,2)</f>
        <v>0</v>
      </c>
      <c r="K133" s="230" t="s">
        <v>184</v>
      </c>
      <c r="L133" s="45"/>
      <c r="M133" s="235" t="s">
        <v>1</v>
      </c>
      <c r="N133" s="236" t="s">
        <v>41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185</v>
      </c>
      <c r="AT133" s="239" t="s">
        <v>180</v>
      </c>
      <c r="AU133" s="239" t="s">
        <v>85</v>
      </c>
      <c r="AY133" s="18" t="s">
        <v>178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83</v>
      </c>
      <c r="BK133" s="240">
        <f>ROUND(I133*H133,2)</f>
        <v>0</v>
      </c>
      <c r="BL133" s="18" t="s">
        <v>185</v>
      </c>
      <c r="BM133" s="239" t="s">
        <v>1704</v>
      </c>
    </row>
    <row r="134" s="2" customFormat="1">
      <c r="A134" s="39"/>
      <c r="B134" s="40"/>
      <c r="C134" s="41"/>
      <c r="D134" s="241" t="s">
        <v>187</v>
      </c>
      <c r="E134" s="41"/>
      <c r="F134" s="242" t="s">
        <v>1524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187</v>
      </c>
      <c r="AU134" s="18" t="s">
        <v>85</v>
      </c>
    </row>
    <row r="135" s="13" customFormat="1">
      <c r="A135" s="13"/>
      <c r="B135" s="246"/>
      <c r="C135" s="247"/>
      <c r="D135" s="241" t="s">
        <v>189</v>
      </c>
      <c r="E135" s="248" t="s">
        <v>1</v>
      </c>
      <c r="F135" s="249" t="s">
        <v>1702</v>
      </c>
      <c r="G135" s="247"/>
      <c r="H135" s="248" t="s">
        <v>1</v>
      </c>
      <c r="I135" s="250"/>
      <c r="J135" s="247"/>
      <c r="K135" s="247"/>
      <c r="L135" s="251"/>
      <c r="M135" s="252"/>
      <c r="N135" s="253"/>
      <c r="O135" s="253"/>
      <c r="P135" s="253"/>
      <c r="Q135" s="253"/>
      <c r="R135" s="253"/>
      <c r="S135" s="253"/>
      <c r="T135" s="25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5" t="s">
        <v>189</v>
      </c>
      <c r="AU135" s="255" t="s">
        <v>85</v>
      </c>
      <c r="AV135" s="13" t="s">
        <v>83</v>
      </c>
      <c r="AW135" s="13" t="s">
        <v>33</v>
      </c>
      <c r="AX135" s="13" t="s">
        <v>76</v>
      </c>
      <c r="AY135" s="255" t="s">
        <v>178</v>
      </c>
    </row>
    <row r="136" s="14" customFormat="1">
      <c r="A136" s="14"/>
      <c r="B136" s="256"/>
      <c r="C136" s="257"/>
      <c r="D136" s="241" t="s">
        <v>189</v>
      </c>
      <c r="E136" s="258" t="s">
        <v>1</v>
      </c>
      <c r="F136" s="259" t="s">
        <v>185</v>
      </c>
      <c r="G136" s="257"/>
      <c r="H136" s="260">
        <v>4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6" t="s">
        <v>189</v>
      </c>
      <c r="AU136" s="266" t="s">
        <v>85</v>
      </c>
      <c r="AV136" s="14" t="s">
        <v>85</v>
      </c>
      <c r="AW136" s="14" t="s">
        <v>33</v>
      </c>
      <c r="AX136" s="14" t="s">
        <v>76</v>
      </c>
      <c r="AY136" s="266" t="s">
        <v>178</v>
      </c>
    </row>
    <row r="137" s="15" customFormat="1">
      <c r="A137" s="15"/>
      <c r="B137" s="267"/>
      <c r="C137" s="268"/>
      <c r="D137" s="241" t="s">
        <v>189</v>
      </c>
      <c r="E137" s="269" t="s">
        <v>1</v>
      </c>
      <c r="F137" s="270" t="s">
        <v>193</v>
      </c>
      <c r="G137" s="268"/>
      <c r="H137" s="271">
        <v>4</v>
      </c>
      <c r="I137" s="272"/>
      <c r="J137" s="268"/>
      <c r="K137" s="268"/>
      <c r="L137" s="273"/>
      <c r="M137" s="274"/>
      <c r="N137" s="275"/>
      <c r="O137" s="275"/>
      <c r="P137" s="275"/>
      <c r="Q137" s="275"/>
      <c r="R137" s="275"/>
      <c r="S137" s="275"/>
      <c r="T137" s="276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7" t="s">
        <v>189</v>
      </c>
      <c r="AU137" s="277" t="s">
        <v>85</v>
      </c>
      <c r="AV137" s="15" t="s">
        <v>185</v>
      </c>
      <c r="AW137" s="15" t="s">
        <v>33</v>
      </c>
      <c r="AX137" s="15" t="s">
        <v>83</v>
      </c>
      <c r="AY137" s="277" t="s">
        <v>178</v>
      </c>
    </row>
    <row r="138" s="2" customFormat="1" ht="14.4" customHeight="1">
      <c r="A138" s="39"/>
      <c r="B138" s="40"/>
      <c r="C138" s="228" t="s">
        <v>100</v>
      </c>
      <c r="D138" s="228" t="s">
        <v>180</v>
      </c>
      <c r="E138" s="229" t="s">
        <v>1526</v>
      </c>
      <c r="F138" s="230" t="s">
        <v>1527</v>
      </c>
      <c r="G138" s="231" t="s">
        <v>438</v>
      </c>
      <c r="H138" s="232">
        <v>4</v>
      </c>
      <c r="I138" s="233"/>
      <c r="J138" s="234">
        <f>ROUND(I138*H138,2)</f>
        <v>0</v>
      </c>
      <c r="K138" s="230" t="s">
        <v>184</v>
      </c>
      <c r="L138" s="45"/>
      <c r="M138" s="235" t="s">
        <v>1</v>
      </c>
      <c r="N138" s="236" t="s">
        <v>41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185</v>
      </c>
      <c r="AT138" s="239" t="s">
        <v>180</v>
      </c>
      <c r="AU138" s="239" t="s">
        <v>85</v>
      </c>
      <c r="AY138" s="18" t="s">
        <v>178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83</v>
      </c>
      <c r="BK138" s="240">
        <f>ROUND(I138*H138,2)</f>
        <v>0</v>
      </c>
      <c r="BL138" s="18" t="s">
        <v>185</v>
      </c>
      <c r="BM138" s="239" t="s">
        <v>1705</v>
      </c>
    </row>
    <row r="139" s="2" customFormat="1">
      <c r="A139" s="39"/>
      <c r="B139" s="40"/>
      <c r="C139" s="41"/>
      <c r="D139" s="241" t="s">
        <v>187</v>
      </c>
      <c r="E139" s="41"/>
      <c r="F139" s="242" t="s">
        <v>1529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187</v>
      </c>
      <c r="AU139" s="18" t="s">
        <v>85</v>
      </c>
    </row>
    <row r="140" s="13" customFormat="1">
      <c r="A140" s="13"/>
      <c r="B140" s="246"/>
      <c r="C140" s="247"/>
      <c r="D140" s="241" t="s">
        <v>189</v>
      </c>
      <c r="E140" s="248" t="s">
        <v>1</v>
      </c>
      <c r="F140" s="249" t="s">
        <v>1702</v>
      </c>
      <c r="G140" s="247"/>
      <c r="H140" s="248" t="s">
        <v>1</v>
      </c>
      <c r="I140" s="250"/>
      <c r="J140" s="247"/>
      <c r="K140" s="247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189</v>
      </c>
      <c r="AU140" s="255" t="s">
        <v>85</v>
      </c>
      <c r="AV140" s="13" t="s">
        <v>83</v>
      </c>
      <c r="AW140" s="13" t="s">
        <v>33</v>
      </c>
      <c r="AX140" s="13" t="s">
        <v>76</v>
      </c>
      <c r="AY140" s="255" t="s">
        <v>178</v>
      </c>
    </row>
    <row r="141" s="14" customFormat="1">
      <c r="A141" s="14"/>
      <c r="B141" s="256"/>
      <c r="C141" s="257"/>
      <c r="D141" s="241" t="s">
        <v>189</v>
      </c>
      <c r="E141" s="258" t="s">
        <v>1</v>
      </c>
      <c r="F141" s="259" t="s">
        <v>185</v>
      </c>
      <c r="G141" s="257"/>
      <c r="H141" s="260">
        <v>4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189</v>
      </c>
      <c r="AU141" s="266" t="s">
        <v>85</v>
      </c>
      <c r="AV141" s="14" t="s">
        <v>85</v>
      </c>
      <c r="AW141" s="14" t="s">
        <v>33</v>
      </c>
      <c r="AX141" s="14" t="s">
        <v>76</v>
      </c>
      <c r="AY141" s="266" t="s">
        <v>178</v>
      </c>
    </row>
    <row r="142" s="15" customFormat="1">
      <c r="A142" s="15"/>
      <c r="B142" s="267"/>
      <c r="C142" s="268"/>
      <c r="D142" s="241" t="s">
        <v>189</v>
      </c>
      <c r="E142" s="269" t="s">
        <v>1</v>
      </c>
      <c r="F142" s="270" t="s">
        <v>193</v>
      </c>
      <c r="G142" s="268"/>
      <c r="H142" s="271">
        <v>4</v>
      </c>
      <c r="I142" s="272"/>
      <c r="J142" s="268"/>
      <c r="K142" s="268"/>
      <c r="L142" s="273"/>
      <c r="M142" s="274"/>
      <c r="N142" s="275"/>
      <c r="O142" s="275"/>
      <c r="P142" s="275"/>
      <c r="Q142" s="275"/>
      <c r="R142" s="275"/>
      <c r="S142" s="275"/>
      <c r="T142" s="276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7" t="s">
        <v>189</v>
      </c>
      <c r="AU142" s="277" t="s">
        <v>85</v>
      </c>
      <c r="AV142" s="15" t="s">
        <v>185</v>
      </c>
      <c r="AW142" s="15" t="s">
        <v>33</v>
      </c>
      <c r="AX142" s="15" t="s">
        <v>83</v>
      </c>
      <c r="AY142" s="277" t="s">
        <v>178</v>
      </c>
    </row>
    <row r="143" s="2" customFormat="1">
      <c r="A143" s="39"/>
      <c r="B143" s="40"/>
      <c r="C143" s="228" t="s">
        <v>185</v>
      </c>
      <c r="D143" s="228" t="s">
        <v>180</v>
      </c>
      <c r="E143" s="229" t="s">
        <v>1530</v>
      </c>
      <c r="F143" s="230" t="s">
        <v>1531</v>
      </c>
      <c r="G143" s="231" t="s">
        <v>1532</v>
      </c>
      <c r="H143" s="232">
        <v>50</v>
      </c>
      <c r="I143" s="233"/>
      <c r="J143" s="234">
        <f>ROUND(I143*H143,2)</f>
        <v>0</v>
      </c>
      <c r="K143" s="230" t="s">
        <v>184</v>
      </c>
      <c r="L143" s="45"/>
      <c r="M143" s="235" t="s">
        <v>1</v>
      </c>
      <c r="N143" s="236" t="s">
        <v>41</v>
      </c>
      <c r="O143" s="92"/>
      <c r="P143" s="237">
        <f>O143*H143</f>
        <v>0</v>
      </c>
      <c r="Q143" s="237">
        <v>3.0000000000000001E-05</v>
      </c>
      <c r="R143" s="237">
        <f>Q143*H143</f>
        <v>0.0015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185</v>
      </c>
      <c r="AT143" s="239" t="s">
        <v>180</v>
      </c>
      <c r="AU143" s="239" t="s">
        <v>85</v>
      </c>
      <c r="AY143" s="18" t="s">
        <v>178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83</v>
      </c>
      <c r="BK143" s="240">
        <f>ROUND(I143*H143,2)</f>
        <v>0</v>
      </c>
      <c r="BL143" s="18" t="s">
        <v>185</v>
      </c>
      <c r="BM143" s="239" t="s">
        <v>1706</v>
      </c>
    </row>
    <row r="144" s="2" customFormat="1">
      <c r="A144" s="39"/>
      <c r="B144" s="40"/>
      <c r="C144" s="41"/>
      <c r="D144" s="241" t="s">
        <v>187</v>
      </c>
      <c r="E144" s="41"/>
      <c r="F144" s="242" t="s">
        <v>1534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187</v>
      </c>
      <c r="AU144" s="18" t="s">
        <v>85</v>
      </c>
    </row>
    <row r="145" s="13" customFormat="1">
      <c r="A145" s="13"/>
      <c r="B145" s="246"/>
      <c r="C145" s="247"/>
      <c r="D145" s="241" t="s">
        <v>189</v>
      </c>
      <c r="E145" s="248" t="s">
        <v>1</v>
      </c>
      <c r="F145" s="249" t="s">
        <v>1707</v>
      </c>
      <c r="G145" s="247"/>
      <c r="H145" s="248" t="s">
        <v>1</v>
      </c>
      <c r="I145" s="250"/>
      <c r="J145" s="247"/>
      <c r="K145" s="247"/>
      <c r="L145" s="251"/>
      <c r="M145" s="252"/>
      <c r="N145" s="253"/>
      <c r="O145" s="253"/>
      <c r="P145" s="253"/>
      <c r="Q145" s="253"/>
      <c r="R145" s="253"/>
      <c r="S145" s="253"/>
      <c r="T145" s="25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5" t="s">
        <v>189</v>
      </c>
      <c r="AU145" s="255" t="s">
        <v>85</v>
      </c>
      <c r="AV145" s="13" t="s">
        <v>83</v>
      </c>
      <c r="AW145" s="13" t="s">
        <v>33</v>
      </c>
      <c r="AX145" s="13" t="s">
        <v>76</v>
      </c>
      <c r="AY145" s="255" t="s">
        <v>178</v>
      </c>
    </row>
    <row r="146" s="13" customFormat="1">
      <c r="A146" s="13"/>
      <c r="B146" s="246"/>
      <c r="C146" s="247"/>
      <c r="D146" s="241" t="s">
        <v>189</v>
      </c>
      <c r="E146" s="248" t="s">
        <v>1</v>
      </c>
      <c r="F146" s="249" t="s">
        <v>1536</v>
      </c>
      <c r="G146" s="247"/>
      <c r="H146" s="248" t="s">
        <v>1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5" t="s">
        <v>189</v>
      </c>
      <c r="AU146" s="255" t="s">
        <v>85</v>
      </c>
      <c r="AV146" s="13" t="s">
        <v>83</v>
      </c>
      <c r="AW146" s="13" t="s">
        <v>33</v>
      </c>
      <c r="AX146" s="13" t="s">
        <v>76</v>
      </c>
      <c r="AY146" s="255" t="s">
        <v>178</v>
      </c>
    </row>
    <row r="147" s="14" customFormat="1">
      <c r="A147" s="14"/>
      <c r="B147" s="256"/>
      <c r="C147" s="257"/>
      <c r="D147" s="241" t="s">
        <v>189</v>
      </c>
      <c r="E147" s="258" t="s">
        <v>1</v>
      </c>
      <c r="F147" s="259" t="s">
        <v>772</v>
      </c>
      <c r="G147" s="257"/>
      <c r="H147" s="260">
        <v>50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6" t="s">
        <v>189</v>
      </c>
      <c r="AU147" s="266" t="s">
        <v>85</v>
      </c>
      <c r="AV147" s="14" t="s">
        <v>85</v>
      </c>
      <c r="AW147" s="14" t="s">
        <v>33</v>
      </c>
      <c r="AX147" s="14" t="s">
        <v>76</v>
      </c>
      <c r="AY147" s="266" t="s">
        <v>178</v>
      </c>
    </row>
    <row r="148" s="15" customFormat="1">
      <c r="A148" s="15"/>
      <c r="B148" s="267"/>
      <c r="C148" s="268"/>
      <c r="D148" s="241" t="s">
        <v>189</v>
      </c>
      <c r="E148" s="269" t="s">
        <v>1</v>
      </c>
      <c r="F148" s="270" t="s">
        <v>193</v>
      </c>
      <c r="G148" s="268"/>
      <c r="H148" s="271">
        <v>50</v>
      </c>
      <c r="I148" s="272"/>
      <c r="J148" s="268"/>
      <c r="K148" s="268"/>
      <c r="L148" s="273"/>
      <c r="M148" s="274"/>
      <c r="N148" s="275"/>
      <c r="O148" s="275"/>
      <c r="P148" s="275"/>
      <c r="Q148" s="275"/>
      <c r="R148" s="275"/>
      <c r="S148" s="275"/>
      <c r="T148" s="27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7" t="s">
        <v>189</v>
      </c>
      <c r="AU148" s="277" t="s">
        <v>85</v>
      </c>
      <c r="AV148" s="15" t="s">
        <v>185</v>
      </c>
      <c r="AW148" s="15" t="s">
        <v>33</v>
      </c>
      <c r="AX148" s="15" t="s">
        <v>83</v>
      </c>
      <c r="AY148" s="277" t="s">
        <v>178</v>
      </c>
    </row>
    <row r="149" s="2" customFormat="1">
      <c r="A149" s="39"/>
      <c r="B149" s="40"/>
      <c r="C149" s="228" t="s">
        <v>220</v>
      </c>
      <c r="D149" s="228" t="s">
        <v>180</v>
      </c>
      <c r="E149" s="229" t="s">
        <v>1537</v>
      </c>
      <c r="F149" s="230" t="s">
        <v>1538</v>
      </c>
      <c r="G149" s="231" t="s">
        <v>1539</v>
      </c>
      <c r="H149" s="232">
        <v>10</v>
      </c>
      <c r="I149" s="233"/>
      <c r="J149" s="234">
        <f>ROUND(I149*H149,2)</f>
        <v>0</v>
      </c>
      <c r="K149" s="230" t="s">
        <v>184</v>
      </c>
      <c r="L149" s="45"/>
      <c r="M149" s="235" t="s">
        <v>1</v>
      </c>
      <c r="N149" s="236" t="s">
        <v>41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185</v>
      </c>
      <c r="AT149" s="239" t="s">
        <v>180</v>
      </c>
      <c r="AU149" s="239" t="s">
        <v>85</v>
      </c>
      <c r="AY149" s="18" t="s">
        <v>178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83</v>
      </c>
      <c r="BK149" s="240">
        <f>ROUND(I149*H149,2)</f>
        <v>0</v>
      </c>
      <c r="BL149" s="18" t="s">
        <v>185</v>
      </c>
      <c r="BM149" s="239" t="s">
        <v>1708</v>
      </c>
    </row>
    <row r="150" s="2" customFormat="1">
      <c r="A150" s="39"/>
      <c r="B150" s="40"/>
      <c r="C150" s="41"/>
      <c r="D150" s="241" t="s">
        <v>187</v>
      </c>
      <c r="E150" s="41"/>
      <c r="F150" s="242" t="s">
        <v>1541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187</v>
      </c>
      <c r="AU150" s="18" t="s">
        <v>85</v>
      </c>
    </row>
    <row r="151" s="13" customFormat="1">
      <c r="A151" s="13"/>
      <c r="B151" s="246"/>
      <c r="C151" s="247"/>
      <c r="D151" s="241" t="s">
        <v>189</v>
      </c>
      <c r="E151" s="248" t="s">
        <v>1</v>
      </c>
      <c r="F151" s="249" t="s">
        <v>1709</v>
      </c>
      <c r="G151" s="247"/>
      <c r="H151" s="248" t="s">
        <v>1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189</v>
      </c>
      <c r="AU151" s="255" t="s">
        <v>85</v>
      </c>
      <c r="AV151" s="13" t="s">
        <v>83</v>
      </c>
      <c r="AW151" s="13" t="s">
        <v>33</v>
      </c>
      <c r="AX151" s="13" t="s">
        <v>76</v>
      </c>
      <c r="AY151" s="255" t="s">
        <v>178</v>
      </c>
    </row>
    <row r="152" s="13" customFormat="1">
      <c r="A152" s="13"/>
      <c r="B152" s="246"/>
      <c r="C152" s="247"/>
      <c r="D152" s="241" t="s">
        <v>189</v>
      </c>
      <c r="E152" s="248" t="s">
        <v>1</v>
      </c>
      <c r="F152" s="249" t="s">
        <v>1536</v>
      </c>
      <c r="G152" s="247"/>
      <c r="H152" s="248" t="s">
        <v>1</v>
      </c>
      <c r="I152" s="250"/>
      <c r="J152" s="247"/>
      <c r="K152" s="247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189</v>
      </c>
      <c r="AU152" s="255" t="s">
        <v>85</v>
      </c>
      <c r="AV152" s="13" t="s">
        <v>83</v>
      </c>
      <c r="AW152" s="13" t="s">
        <v>33</v>
      </c>
      <c r="AX152" s="13" t="s">
        <v>76</v>
      </c>
      <c r="AY152" s="255" t="s">
        <v>178</v>
      </c>
    </row>
    <row r="153" s="14" customFormat="1">
      <c r="A153" s="14"/>
      <c r="B153" s="256"/>
      <c r="C153" s="257"/>
      <c r="D153" s="241" t="s">
        <v>189</v>
      </c>
      <c r="E153" s="258" t="s">
        <v>1</v>
      </c>
      <c r="F153" s="259" t="s">
        <v>258</v>
      </c>
      <c r="G153" s="257"/>
      <c r="H153" s="260">
        <v>10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189</v>
      </c>
      <c r="AU153" s="266" t="s">
        <v>85</v>
      </c>
      <c r="AV153" s="14" t="s">
        <v>85</v>
      </c>
      <c r="AW153" s="14" t="s">
        <v>33</v>
      </c>
      <c r="AX153" s="14" t="s">
        <v>76</v>
      </c>
      <c r="AY153" s="266" t="s">
        <v>178</v>
      </c>
    </row>
    <row r="154" s="15" customFormat="1">
      <c r="A154" s="15"/>
      <c r="B154" s="267"/>
      <c r="C154" s="268"/>
      <c r="D154" s="241" t="s">
        <v>189</v>
      </c>
      <c r="E154" s="269" t="s">
        <v>1</v>
      </c>
      <c r="F154" s="270" t="s">
        <v>193</v>
      </c>
      <c r="G154" s="268"/>
      <c r="H154" s="271">
        <v>10</v>
      </c>
      <c r="I154" s="272"/>
      <c r="J154" s="268"/>
      <c r="K154" s="268"/>
      <c r="L154" s="273"/>
      <c r="M154" s="274"/>
      <c r="N154" s="275"/>
      <c r="O154" s="275"/>
      <c r="P154" s="275"/>
      <c r="Q154" s="275"/>
      <c r="R154" s="275"/>
      <c r="S154" s="275"/>
      <c r="T154" s="27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7" t="s">
        <v>189</v>
      </c>
      <c r="AU154" s="277" t="s">
        <v>85</v>
      </c>
      <c r="AV154" s="15" t="s">
        <v>185</v>
      </c>
      <c r="AW154" s="15" t="s">
        <v>33</v>
      </c>
      <c r="AX154" s="15" t="s">
        <v>83</v>
      </c>
      <c r="AY154" s="277" t="s">
        <v>178</v>
      </c>
    </row>
    <row r="155" s="2" customFormat="1">
      <c r="A155" s="39"/>
      <c r="B155" s="40"/>
      <c r="C155" s="228" t="s">
        <v>229</v>
      </c>
      <c r="D155" s="228" t="s">
        <v>180</v>
      </c>
      <c r="E155" s="229" t="s">
        <v>1710</v>
      </c>
      <c r="F155" s="230" t="s">
        <v>1711</v>
      </c>
      <c r="G155" s="231" t="s">
        <v>268</v>
      </c>
      <c r="H155" s="232">
        <v>1128.6300000000001</v>
      </c>
      <c r="I155" s="233"/>
      <c r="J155" s="234">
        <f>ROUND(I155*H155,2)</f>
        <v>0</v>
      </c>
      <c r="K155" s="230" t="s">
        <v>184</v>
      </c>
      <c r="L155" s="45"/>
      <c r="M155" s="235" t="s">
        <v>1</v>
      </c>
      <c r="N155" s="236" t="s">
        <v>41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185</v>
      </c>
      <c r="AT155" s="239" t="s">
        <v>180</v>
      </c>
      <c r="AU155" s="239" t="s">
        <v>85</v>
      </c>
      <c r="AY155" s="18" t="s">
        <v>178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83</v>
      </c>
      <c r="BK155" s="240">
        <f>ROUND(I155*H155,2)</f>
        <v>0</v>
      </c>
      <c r="BL155" s="18" t="s">
        <v>185</v>
      </c>
      <c r="BM155" s="239" t="s">
        <v>1712</v>
      </c>
    </row>
    <row r="156" s="2" customFormat="1">
      <c r="A156" s="39"/>
      <c r="B156" s="40"/>
      <c r="C156" s="41"/>
      <c r="D156" s="241" t="s">
        <v>187</v>
      </c>
      <c r="E156" s="41"/>
      <c r="F156" s="242" t="s">
        <v>1713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187</v>
      </c>
      <c r="AU156" s="18" t="s">
        <v>85</v>
      </c>
    </row>
    <row r="157" s="13" customFormat="1">
      <c r="A157" s="13"/>
      <c r="B157" s="246"/>
      <c r="C157" s="247"/>
      <c r="D157" s="241" t="s">
        <v>189</v>
      </c>
      <c r="E157" s="248" t="s">
        <v>1</v>
      </c>
      <c r="F157" s="249" t="s">
        <v>1714</v>
      </c>
      <c r="G157" s="247"/>
      <c r="H157" s="248" t="s">
        <v>1</v>
      </c>
      <c r="I157" s="250"/>
      <c r="J157" s="247"/>
      <c r="K157" s="247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189</v>
      </c>
      <c r="AU157" s="255" t="s">
        <v>85</v>
      </c>
      <c r="AV157" s="13" t="s">
        <v>83</v>
      </c>
      <c r="AW157" s="13" t="s">
        <v>33</v>
      </c>
      <c r="AX157" s="13" t="s">
        <v>76</v>
      </c>
      <c r="AY157" s="255" t="s">
        <v>178</v>
      </c>
    </row>
    <row r="158" s="14" customFormat="1">
      <c r="A158" s="14"/>
      <c r="B158" s="256"/>
      <c r="C158" s="257"/>
      <c r="D158" s="241" t="s">
        <v>189</v>
      </c>
      <c r="E158" s="258" t="s">
        <v>1</v>
      </c>
      <c r="F158" s="259" t="s">
        <v>1715</v>
      </c>
      <c r="G158" s="257"/>
      <c r="H158" s="260">
        <v>1128.6300000000001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189</v>
      </c>
      <c r="AU158" s="266" t="s">
        <v>85</v>
      </c>
      <c r="AV158" s="14" t="s">
        <v>85</v>
      </c>
      <c r="AW158" s="14" t="s">
        <v>33</v>
      </c>
      <c r="AX158" s="14" t="s">
        <v>76</v>
      </c>
      <c r="AY158" s="266" t="s">
        <v>178</v>
      </c>
    </row>
    <row r="159" s="15" customFormat="1">
      <c r="A159" s="15"/>
      <c r="B159" s="267"/>
      <c r="C159" s="268"/>
      <c r="D159" s="241" t="s">
        <v>189</v>
      </c>
      <c r="E159" s="269" t="s">
        <v>1</v>
      </c>
      <c r="F159" s="270" t="s">
        <v>193</v>
      </c>
      <c r="G159" s="268"/>
      <c r="H159" s="271">
        <v>1128.6300000000001</v>
      </c>
      <c r="I159" s="272"/>
      <c r="J159" s="268"/>
      <c r="K159" s="268"/>
      <c r="L159" s="273"/>
      <c r="M159" s="274"/>
      <c r="N159" s="275"/>
      <c r="O159" s="275"/>
      <c r="P159" s="275"/>
      <c r="Q159" s="275"/>
      <c r="R159" s="275"/>
      <c r="S159" s="275"/>
      <c r="T159" s="27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7" t="s">
        <v>189</v>
      </c>
      <c r="AU159" s="277" t="s">
        <v>85</v>
      </c>
      <c r="AV159" s="15" t="s">
        <v>185</v>
      </c>
      <c r="AW159" s="15" t="s">
        <v>33</v>
      </c>
      <c r="AX159" s="15" t="s">
        <v>83</v>
      </c>
      <c r="AY159" s="277" t="s">
        <v>178</v>
      </c>
    </row>
    <row r="160" s="2" customFormat="1" ht="30" customHeight="1">
      <c r="A160" s="39"/>
      <c r="B160" s="40"/>
      <c r="C160" s="228" t="s">
        <v>236</v>
      </c>
      <c r="D160" s="228" t="s">
        <v>180</v>
      </c>
      <c r="E160" s="229" t="s">
        <v>924</v>
      </c>
      <c r="F160" s="230" t="s">
        <v>925</v>
      </c>
      <c r="G160" s="231" t="s">
        <v>183</v>
      </c>
      <c r="H160" s="232">
        <v>338.589</v>
      </c>
      <c r="I160" s="233"/>
      <c r="J160" s="234">
        <f>ROUND(I160*H160,2)</f>
        <v>0</v>
      </c>
      <c r="K160" s="230" t="s">
        <v>184</v>
      </c>
      <c r="L160" s="45"/>
      <c r="M160" s="235" t="s">
        <v>1</v>
      </c>
      <c r="N160" s="236" t="s">
        <v>41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185</v>
      </c>
      <c r="AT160" s="239" t="s">
        <v>180</v>
      </c>
      <c r="AU160" s="239" t="s">
        <v>85</v>
      </c>
      <c r="AY160" s="18" t="s">
        <v>178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83</v>
      </c>
      <c r="BK160" s="240">
        <f>ROUND(I160*H160,2)</f>
        <v>0</v>
      </c>
      <c r="BL160" s="18" t="s">
        <v>185</v>
      </c>
      <c r="BM160" s="239" t="s">
        <v>1716</v>
      </c>
    </row>
    <row r="161" s="2" customFormat="1">
      <c r="A161" s="39"/>
      <c r="B161" s="40"/>
      <c r="C161" s="41"/>
      <c r="D161" s="241" t="s">
        <v>187</v>
      </c>
      <c r="E161" s="41"/>
      <c r="F161" s="242" t="s">
        <v>927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187</v>
      </c>
      <c r="AU161" s="18" t="s">
        <v>85</v>
      </c>
    </row>
    <row r="162" s="13" customFormat="1">
      <c r="A162" s="13"/>
      <c r="B162" s="246"/>
      <c r="C162" s="247"/>
      <c r="D162" s="241" t="s">
        <v>189</v>
      </c>
      <c r="E162" s="248" t="s">
        <v>1</v>
      </c>
      <c r="F162" s="249" t="s">
        <v>1714</v>
      </c>
      <c r="G162" s="247"/>
      <c r="H162" s="248" t="s">
        <v>1</v>
      </c>
      <c r="I162" s="250"/>
      <c r="J162" s="247"/>
      <c r="K162" s="247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189</v>
      </c>
      <c r="AU162" s="255" t="s">
        <v>85</v>
      </c>
      <c r="AV162" s="13" t="s">
        <v>83</v>
      </c>
      <c r="AW162" s="13" t="s">
        <v>33</v>
      </c>
      <c r="AX162" s="13" t="s">
        <v>76</v>
      </c>
      <c r="AY162" s="255" t="s">
        <v>178</v>
      </c>
    </row>
    <row r="163" s="13" customFormat="1">
      <c r="A163" s="13"/>
      <c r="B163" s="246"/>
      <c r="C163" s="247"/>
      <c r="D163" s="241" t="s">
        <v>189</v>
      </c>
      <c r="E163" s="248" t="s">
        <v>1</v>
      </c>
      <c r="F163" s="249" t="s">
        <v>1551</v>
      </c>
      <c r="G163" s="247"/>
      <c r="H163" s="248" t="s">
        <v>1</v>
      </c>
      <c r="I163" s="250"/>
      <c r="J163" s="247"/>
      <c r="K163" s="247"/>
      <c r="L163" s="251"/>
      <c r="M163" s="252"/>
      <c r="N163" s="253"/>
      <c r="O163" s="253"/>
      <c r="P163" s="253"/>
      <c r="Q163" s="253"/>
      <c r="R163" s="253"/>
      <c r="S163" s="253"/>
      <c r="T163" s="25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5" t="s">
        <v>189</v>
      </c>
      <c r="AU163" s="255" t="s">
        <v>85</v>
      </c>
      <c r="AV163" s="13" t="s">
        <v>83</v>
      </c>
      <c r="AW163" s="13" t="s">
        <v>33</v>
      </c>
      <c r="AX163" s="13" t="s">
        <v>76</v>
      </c>
      <c r="AY163" s="255" t="s">
        <v>178</v>
      </c>
    </row>
    <row r="164" s="14" customFormat="1">
      <c r="A164" s="14"/>
      <c r="B164" s="256"/>
      <c r="C164" s="257"/>
      <c r="D164" s="241" t="s">
        <v>189</v>
      </c>
      <c r="E164" s="258" t="s">
        <v>1</v>
      </c>
      <c r="F164" s="259" t="s">
        <v>1717</v>
      </c>
      <c r="G164" s="257"/>
      <c r="H164" s="260">
        <v>140.36699999999999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189</v>
      </c>
      <c r="AU164" s="266" t="s">
        <v>85</v>
      </c>
      <c r="AV164" s="14" t="s">
        <v>85</v>
      </c>
      <c r="AW164" s="14" t="s">
        <v>33</v>
      </c>
      <c r="AX164" s="14" t="s">
        <v>76</v>
      </c>
      <c r="AY164" s="266" t="s">
        <v>178</v>
      </c>
    </row>
    <row r="165" s="13" customFormat="1">
      <c r="A165" s="13"/>
      <c r="B165" s="246"/>
      <c r="C165" s="247"/>
      <c r="D165" s="241" t="s">
        <v>189</v>
      </c>
      <c r="E165" s="248" t="s">
        <v>1</v>
      </c>
      <c r="F165" s="249" t="s">
        <v>1553</v>
      </c>
      <c r="G165" s="247"/>
      <c r="H165" s="248" t="s">
        <v>1</v>
      </c>
      <c r="I165" s="250"/>
      <c r="J165" s="247"/>
      <c r="K165" s="247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189</v>
      </c>
      <c r="AU165" s="255" t="s">
        <v>85</v>
      </c>
      <c r="AV165" s="13" t="s">
        <v>83</v>
      </c>
      <c r="AW165" s="13" t="s">
        <v>33</v>
      </c>
      <c r="AX165" s="13" t="s">
        <v>76</v>
      </c>
      <c r="AY165" s="255" t="s">
        <v>178</v>
      </c>
    </row>
    <row r="166" s="14" customFormat="1">
      <c r="A166" s="14"/>
      <c r="B166" s="256"/>
      <c r="C166" s="257"/>
      <c r="D166" s="241" t="s">
        <v>189</v>
      </c>
      <c r="E166" s="258" t="s">
        <v>1</v>
      </c>
      <c r="F166" s="259" t="s">
        <v>1718</v>
      </c>
      <c r="G166" s="257"/>
      <c r="H166" s="260">
        <v>198.22200000000001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189</v>
      </c>
      <c r="AU166" s="266" t="s">
        <v>85</v>
      </c>
      <c r="AV166" s="14" t="s">
        <v>85</v>
      </c>
      <c r="AW166" s="14" t="s">
        <v>33</v>
      </c>
      <c r="AX166" s="14" t="s">
        <v>76</v>
      </c>
      <c r="AY166" s="266" t="s">
        <v>178</v>
      </c>
    </row>
    <row r="167" s="15" customFormat="1">
      <c r="A167" s="15"/>
      <c r="B167" s="267"/>
      <c r="C167" s="268"/>
      <c r="D167" s="241" t="s">
        <v>189</v>
      </c>
      <c r="E167" s="269" t="s">
        <v>1</v>
      </c>
      <c r="F167" s="270" t="s">
        <v>193</v>
      </c>
      <c r="G167" s="268"/>
      <c r="H167" s="271">
        <v>338.589</v>
      </c>
      <c r="I167" s="272"/>
      <c r="J167" s="268"/>
      <c r="K167" s="268"/>
      <c r="L167" s="273"/>
      <c r="M167" s="274"/>
      <c r="N167" s="275"/>
      <c r="O167" s="275"/>
      <c r="P167" s="275"/>
      <c r="Q167" s="275"/>
      <c r="R167" s="275"/>
      <c r="S167" s="275"/>
      <c r="T167" s="27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7" t="s">
        <v>189</v>
      </c>
      <c r="AU167" s="277" t="s">
        <v>85</v>
      </c>
      <c r="AV167" s="15" t="s">
        <v>185</v>
      </c>
      <c r="AW167" s="15" t="s">
        <v>33</v>
      </c>
      <c r="AX167" s="15" t="s">
        <v>83</v>
      </c>
      <c r="AY167" s="277" t="s">
        <v>178</v>
      </c>
    </row>
    <row r="168" s="2" customFormat="1" ht="30" customHeight="1">
      <c r="A168" s="39"/>
      <c r="B168" s="40"/>
      <c r="C168" s="228" t="s">
        <v>244</v>
      </c>
      <c r="D168" s="228" t="s">
        <v>180</v>
      </c>
      <c r="E168" s="229" t="s">
        <v>1719</v>
      </c>
      <c r="F168" s="230" t="s">
        <v>1720</v>
      </c>
      <c r="G168" s="231" t="s">
        <v>183</v>
      </c>
      <c r="H168" s="232">
        <v>836</v>
      </c>
      <c r="I168" s="233"/>
      <c r="J168" s="234">
        <f>ROUND(I168*H168,2)</f>
        <v>0</v>
      </c>
      <c r="K168" s="230" t="s">
        <v>184</v>
      </c>
      <c r="L168" s="45"/>
      <c r="M168" s="235" t="s">
        <v>1</v>
      </c>
      <c r="N168" s="236" t="s">
        <v>41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185</v>
      </c>
      <c r="AT168" s="239" t="s">
        <v>180</v>
      </c>
      <c r="AU168" s="239" t="s">
        <v>85</v>
      </c>
      <c r="AY168" s="18" t="s">
        <v>178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83</v>
      </c>
      <c r="BK168" s="240">
        <f>ROUND(I168*H168,2)</f>
        <v>0</v>
      </c>
      <c r="BL168" s="18" t="s">
        <v>185</v>
      </c>
      <c r="BM168" s="239" t="s">
        <v>1721</v>
      </c>
    </row>
    <row r="169" s="2" customFormat="1">
      <c r="A169" s="39"/>
      <c r="B169" s="40"/>
      <c r="C169" s="41"/>
      <c r="D169" s="241" t="s">
        <v>187</v>
      </c>
      <c r="E169" s="41"/>
      <c r="F169" s="242" t="s">
        <v>1722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187</v>
      </c>
      <c r="AU169" s="18" t="s">
        <v>85</v>
      </c>
    </row>
    <row r="170" s="13" customFormat="1">
      <c r="A170" s="13"/>
      <c r="B170" s="246"/>
      <c r="C170" s="247"/>
      <c r="D170" s="241" t="s">
        <v>189</v>
      </c>
      <c r="E170" s="248" t="s">
        <v>1</v>
      </c>
      <c r="F170" s="249" t="s">
        <v>1714</v>
      </c>
      <c r="G170" s="247"/>
      <c r="H170" s="248" t="s">
        <v>1</v>
      </c>
      <c r="I170" s="250"/>
      <c r="J170" s="247"/>
      <c r="K170" s="247"/>
      <c r="L170" s="251"/>
      <c r="M170" s="252"/>
      <c r="N170" s="253"/>
      <c r="O170" s="253"/>
      <c r="P170" s="253"/>
      <c r="Q170" s="253"/>
      <c r="R170" s="253"/>
      <c r="S170" s="253"/>
      <c r="T170" s="25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5" t="s">
        <v>189</v>
      </c>
      <c r="AU170" s="255" t="s">
        <v>85</v>
      </c>
      <c r="AV170" s="13" t="s">
        <v>83</v>
      </c>
      <c r="AW170" s="13" t="s">
        <v>33</v>
      </c>
      <c r="AX170" s="13" t="s">
        <v>76</v>
      </c>
      <c r="AY170" s="255" t="s">
        <v>178</v>
      </c>
    </row>
    <row r="171" s="13" customFormat="1">
      <c r="A171" s="13"/>
      <c r="B171" s="246"/>
      <c r="C171" s="247"/>
      <c r="D171" s="241" t="s">
        <v>189</v>
      </c>
      <c r="E171" s="248" t="s">
        <v>1</v>
      </c>
      <c r="F171" s="249" t="s">
        <v>1556</v>
      </c>
      <c r="G171" s="247"/>
      <c r="H171" s="248" t="s">
        <v>1</v>
      </c>
      <c r="I171" s="250"/>
      <c r="J171" s="247"/>
      <c r="K171" s="247"/>
      <c r="L171" s="251"/>
      <c r="M171" s="252"/>
      <c r="N171" s="253"/>
      <c r="O171" s="253"/>
      <c r="P171" s="253"/>
      <c r="Q171" s="253"/>
      <c r="R171" s="253"/>
      <c r="S171" s="253"/>
      <c r="T171" s="25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5" t="s">
        <v>189</v>
      </c>
      <c r="AU171" s="255" t="s">
        <v>85</v>
      </c>
      <c r="AV171" s="13" t="s">
        <v>83</v>
      </c>
      <c r="AW171" s="13" t="s">
        <v>33</v>
      </c>
      <c r="AX171" s="13" t="s">
        <v>76</v>
      </c>
      <c r="AY171" s="255" t="s">
        <v>178</v>
      </c>
    </row>
    <row r="172" s="14" customFormat="1">
      <c r="A172" s="14"/>
      <c r="B172" s="256"/>
      <c r="C172" s="257"/>
      <c r="D172" s="241" t="s">
        <v>189</v>
      </c>
      <c r="E172" s="258" t="s">
        <v>1</v>
      </c>
      <c r="F172" s="259" t="s">
        <v>1723</v>
      </c>
      <c r="G172" s="257"/>
      <c r="H172" s="260">
        <v>836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189</v>
      </c>
      <c r="AU172" s="266" t="s">
        <v>85</v>
      </c>
      <c r="AV172" s="14" t="s">
        <v>85</v>
      </c>
      <c r="AW172" s="14" t="s">
        <v>33</v>
      </c>
      <c r="AX172" s="14" t="s">
        <v>76</v>
      </c>
      <c r="AY172" s="266" t="s">
        <v>178</v>
      </c>
    </row>
    <row r="173" s="15" customFormat="1">
      <c r="A173" s="15"/>
      <c r="B173" s="267"/>
      <c r="C173" s="268"/>
      <c r="D173" s="241" t="s">
        <v>189</v>
      </c>
      <c r="E173" s="269" t="s">
        <v>1</v>
      </c>
      <c r="F173" s="270" t="s">
        <v>193</v>
      </c>
      <c r="G173" s="268"/>
      <c r="H173" s="271">
        <v>836</v>
      </c>
      <c r="I173" s="272"/>
      <c r="J173" s="268"/>
      <c r="K173" s="268"/>
      <c r="L173" s="273"/>
      <c r="M173" s="274"/>
      <c r="N173" s="275"/>
      <c r="O173" s="275"/>
      <c r="P173" s="275"/>
      <c r="Q173" s="275"/>
      <c r="R173" s="275"/>
      <c r="S173" s="275"/>
      <c r="T173" s="27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7" t="s">
        <v>189</v>
      </c>
      <c r="AU173" s="277" t="s">
        <v>85</v>
      </c>
      <c r="AV173" s="15" t="s">
        <v>185</v>
      </c>
      <c r="AW173" s="15" t="s">
        <v>33</v>
      </c>
      <c r="AX173" s="15" t="s">
        <v>83</v>
      </c>
      <c r="AY173" s="277" t="s">
        <v>178</v>
      </c>
    </row>
    <row r="174" s="2" customFormat="1">
      <c r="A174" s="39"/>
      <c r="B174" s="40"/>
      <c r="C174" s="228" t="s">
        <v>250</v>
      </c>
      <c r="D174" s="228" t="s">
        <v>180</v>
      </c>
      <c r="E174" s="229" t="s">
        <v>1558</v>
      </c>
      <c r="F174" s="230" t="s">
        <v>1559</v>
      </c>
      <c r="G174" s="231" t="s">
        <v>438</v>
      </c>
      <c r="H174" s="232">
        <v>4</v>
      </c>
      <c r="I174" s="233"/>
      <c r="J174" s="234">
        <f>ROUND(I174*H174,2)</f>
        <v>0</v>
      </c>
      <c r="K174" s="230" t="s">
        <v>184</v>
      </c>
      <c r="L174" s="45"/>
      <c r="M174" s="235" t="s">
        <v>1</v>
      </c>
      <c r="N174" s="236" t="s">
        <v>41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185</v>
      </c>
      <c r="AT174" s="239" t="s">
        <v>180</v>
      </c>
      <c r="AU174" s="239" t="s">
        <v>85</v>
      </c>
      <c r="AY174" s="18" t="s">
        <v>178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83</v>
      </c>
      <c r="BK174" s="240">
        <f>ROUND(I174*H174,2)</f>
        <v>0</v>
      </c>
      <c r="BL174" s="18" t="s">
        <v>185</v>
      </c>
      <c r="BM174" s="239" t="s">
        <v>1724</v>
      </c>
    </row>
    <row r="175" s="2" customFormat="1">
      <c r="A175" s="39"/>
      <c r="B175" s="40"/>
      <c r="C175" s="41"/>
      <c r="D175" s="241" t="s">
        <v>187</v>
      </c>
      <c r="E175" s="41"/>
      <c r="F175" s="242" t="s">
        <v>1561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187</v>
      </c>
      <c r="AU175" s="18" t="s">
        <v>85</v>
      </c>
    </row>
    <row r="176" s="13" customFormat="1">
      <c r="A176" s="13"/>
      <c r="B176" s="246"/>
      <c r="C176" s="247"/>
      <c r="D176" s="241" t="s">
        <v>189</v>
      </c>
      <c r="E176" s="248" t="s">
        <v>1</v>
      </c>
      <c r="F176" s="249" t="s">
        <v>1702</v>
      </c>
      <c r="G176" s="247"/>
      <c r="H176" s="248" t="s">
        <v>1</v>
      </c>
      <c r="I176" s="250"/>
      <c r="J176" s="247"/>
      <c r="K176" s="247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189</v>
      </c>
      <c r="AU176" s="255" t="s">
        <v>85</v>
      </c>
      <c r="AV176" s="13" t="s">
        <v>83</v>
      </c>
      <c r="AW176" s="13" t="s">
        <v>33</v>
      </c>
      <c r="AX176" s="13" t="s">
        <v>76</v>
      </c>
      <c r="AY176" s="255" t="s">
        <v>178</v>
      </c>
    </row>
    <row r="177" s="13" customFormat="1">
      <c r="A177" s="13"/>
      <c r="B177" s="246"/>
      <c r="C177" s="247"/>
      <c r="D177" s="241" t="s">
        <v>189</v>
      </c>
      <c r="E177" s="248" t="s">
        <v>1</v>
      </c>
      <c r="F177" s="249" t="s">
        <v>485</v>
      </c>
      <c r="G177" s="247"/>
      <c r="H177" s="248" t="s">
        <v>1</v>
      </c>
      <c r="I177" s="250"/>
      <c r="J177" s="247"/>
      <c r="K177" s="247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189</v>
      </c>
      <c r="AU177" s="255" t="s">
        <v>85</v>
      </c>
      <c r="AV177" s="13" t="s">
        <v>83</v>
      </c>
      <c r="AW177" s="13" t="s">
        <v>33</v>
      </c>
      <c r="AX177" s="13" t="s">
        <v>76</v>
      </c>
      <c r="AY177" s="255" t="s">
        <v>178</v>
      </c>
    </row>
    <row r="178" s="14" customFormat="1">
      <c r="A178" s="14"/>
      <c r="B178" s="256"/>
      <c r="C178" s="257"/>
      <c r="D178" s="241" t="s">
        <v>189</v>
      </c>
      <c r="E178" s="258" t="s">
        <v>1</v>
      </c>
      <c r="F178" s="259" t="s">
        <v>185</v>
      </c>
      <c r="G178" s="257"/>
      <c r="H178" s="260">
        <v>4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189</v>
      </c>
      <c r="AU178" s="266" t="s">
        <v>85</v>
      </c>
      <c r="AV178" s="14" t="s">
        <v>85</v>
      </c>
      <c r="AW178" s="14" t="s">
        <v>33</v>
      </c>
      <c r="AX178" s="14" t="s">
        <v>76</v>
      </c>
      <c r="AY178" s="266" t="s">
        <v>178</v>
      </c>
    </row>
    <row r="179" s="15" customFormat="1">
      <c r="A179" s="15"/>
      <c r="B179" s="267"/>
      <c r="C179" s="268"/>
      <c r="D179" s="241" t="s">
        <v>189</v>
      </c>
      <c r="E179" s="269" t="s">
        <v>1</v>
      </c>
      <c r="F179" s="270" t="s">
        <v>193</v>
      </c>
      <c r="G179" s="268"/>
      <c r="H179" s="271">
        <v>4</v>
      </c>
      <c r="I179" s="272"/>
      <c r="J179" s="268"/>
      <c r="K179" s="268"/>
      <c r="L179" s="273"/>
      <c r="M179" s="274"/>
      <c r="N179" s="275"/>
      <c r="O179" s="275"/>
      <c r="P179" s="275"/>
      <c r="Q179" s="275"/>
      <c r="R179" s="275"/>
      <c r="S179" s="275"/>
      <c r="T179" s="27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7" t="s">
        <v>189</v>
      </c>
      <c r="AU179" s="277" t="s">
        <v>85</v>
      </c>
      <c r="AV179" s="15" t="s">
        <v>185</v>
      </c>
      <c r="AW179" s="15" t="s">
        <v>33</v>
      </c>
      <c r="AX179" s="15" t="s">
        <v>83</v>
      </c>
      <c r="AY179" s="277" t="s">
        <v>178</v>
      </c>
    </row>
    <row r="180" s="2" customFormat="1">
      <c r="A180" s="39"/>
      <c r="B180" s="40"/>
      <c r="C180" s="228" t="s">
        <v>258</v>
      </c>
      <c r="D180" s="228" t="s">
        <v>180</v>
      </c>
      <c r="E180" s="229" t="s">
        <v>1562</v>
      </c>
      <c r="F180" s="230" t="s">
        <v>1563</v>
      </c>
      <c r="G180" s="231" t="s">
        <v>438</v>
      </c>
      <c r="H180" s="232">
        <v>4</v>
      </c>
      <c r="I180" s="233"/>
      <c r="J180" s="234">
        <f>ROUND(I180*H180,2)</f>
        <v>0</v>
      </c>
      <c r="K180" s="230" t="s">
        <v>184</v>
      </c>
      <c r="L180" s="45"/>
      <c r="M180" s="235" t="s">
        <v>1</v>
      </c>
      <c r="N180" s="236" t="s">
        <v>41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185</v>
      </c>
      <c r="AT180" s="239" t="s">
        <v>180</v>
      </c>
      <c r="AU180" s="239" t="s">
        <v>85</v>
      </c>
      <c r="AY180" s="18" t="s">
        <v>178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83</v>
      </c>
      <c r="BK180" s="240">
        <f>ROUND(I180*H180,2)</f>
        <v>0</v>
      </c>
      <c r="BL180" s="18" t="s">
        <v>185</v>
      </c>
      <c r="BM180" s="239" t="s">
        <v>1725</v>
      </c>
    </row>
    <row r="181" s="2" customFormat="1">
      <c r="A181" s="39"/>
      <c r="B181" s="40"/>
      <c r="C181" s="41"/>
      <c r="D181" s="241" t="s">
        <v>187</v>
      </c>
      <c r="E181" s="41"/>
      <c r="F181" s="242" t="s">
        <v>1565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187</v>
      </c>
      <c r="AU181" s="18" t="s">
        <v>85</v>
      </c>
    </row>
    <row r="182" s="13" customFormat="1">
      <c r="A182" s="13"/>
      <c r="B182" s="246"/>
      <c r="C182" s="247"/>
      <c r="D182" s="241" t="s">
        <v>189</v>
      </c>
      <c r="E182" s="248" t="s">
        <v>1</v>
      </c>
      <c r="F182" s="249" t="s">
        <v>1726</v>
      </c>
      <c r="G182" s="247"/>
      <c r="H182" s="248" t="s">
        <v>1</v>
      </c>
      <c r="I182" s="250"/>
      <c r="J182" s="247"/>
      <c r="K182" s="247"/>
      <c r="L182" s="251"/>
      <c r="M182" s="252"/>
      <c r="N182" s="253"/>
      <c r="O182" s="253"/>
      <c r="P182" s="253"/>
      <c r="Q182" s="253"/>
      <c r="R182" s="253"/>
      <c r="S182" s="253"/>
      <c r="T182" s="25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5" t="s">
        <v>189</v>
      </c>
      <c r="AU182" s="255" t="s">
        <v>85</v>
      </c>
      <c r="AV182" s="13" t="s">
        <v>83</v>
      </c>
      <c r="AW182" s="13" t="s">
        <v>33</v>
      </c>
      <c r="AX182" s="13" t="s">
        <v>76</v>
      </c>
      <c r="AY182" s="255" t="s">
        <v>178</v>
      </c>
    </row>
    <row r="183" s="13" customFormat="1">
      <c r="A183" s="13"/>
      <c r="B183" s="246"/>
      <c r="C183" s="247"/>
      <c r="D183" s="241" t="s">
        <v>189</v>
      </c>
      <c r="E183" s="248" t="s">
        <v>1</v>
      </c>
      <c r="F183" s="249" t="s">
        <v>1566</v>
      </c>
      <c r="G183" s="247"/>
      <c r="H183" s="248" t="s">
        <v>1</v>
      </c>
      <c r="I183" s="250"/>
      <c r="J183" s="247"/>
      <c r="K183" s="247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189</v>
      </c>
      <c r="AU183" s="255" t="s">
        <v>85</v>
      </c>
      <c r="AV183" s="13" t="s">
        <v>83</v>
      </c>
      <c r="AW183" s="13" t="s">
        <v>33</v>
      </c>
      <c r="AX183" s="13" t="s">
        <v>76</v>
      </c>
      <c r="AY183" s="255" t="s">
        <v>178</v>
      </c>
    </row>
    <row r="184" s="14" customFormat="1">
      <c r="A184" s="14"/>
      <c r="B184" s="256"/>
      <c r="C184" s="257"/>
      <c r="D184" s="241" t="s">
        <v>189</v>
      </c>
      <c r="E184" s="258" t="s">
        <v>1</v>
      </c>
      <c r="F184" s="259" t="s">
        <v>185</v>
      </c>
      <c r="G184" s="257"/>
      <c r="H184" s="260">
        <v>4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189</v>
      </c>
      <c r="AU184" s="266" t="s">
        <v>85</v>
      </c>
      <c r="AV184" s="14" t="s">
        <v>85</v>
      </c>
      <c r="AW184" s="14" t="s">
        <v>33</v>
      </c>
      <c r="AX184" s="14" t="s">
        <v>76</v>
      </c>
      <c r="AY184" s="266" t="s">
        <v>178</v>
      </c>
    </row>
    <row r="185" s="15" customFormat="1">
      <c r="A185" s="15"/>
      <c r="B185" s="267"/>
      <c r="C185" s="268"/>
      <c r="D185" s="241" t="s">
        <v>189</v>
      </c>
      <c r="E185" s="269" t="s">
        <v>1</v>
      </c>
      <c r="F185" s="270" t="s">
        <v>193</v>
      </c>
      <c r="G185" s="268"/>
      <c r="H185" s="271">
        <v>4</v>
      </c>
      <c r="I185" s="272"/>
      <c r="J185" s="268"/>
      <c r="K185" s="268"/>
      <c r="L185" s="273"/>
      <c r="M185" s="274"/>
      <c r="N185" s="275"/>
      <c r="O185" s="275"/>
      <c r="P185" s="275"/>
      <c r="Q185" s="275"/>
      <c r="R185" s="275"/>
      <c r="S185" s="275"/>
      <c r="T185" s="27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7" t="s">
        <v>189</v>
      </c>
      <c r="AU185" s="277" t="s">
        <v>85</v>
      </c>
      <c r="AV185" s="15" t="s">
        <v>185</v>
      </c>
      <c r="AW185" s="15" t="s">
        <v>33</v>
      </c>
      <c r="AX185" s="15" t="s">
        <v>83</v>
      </c>
      <c r="AY185" s="277" t="s">
        <v>178</v>
      </c>
    </row>
    <row r="186" s="2" customFormat="1" ht="19.8" customHeight="1">
      <c r="A186" s="39"/>
      <c r="B186" s="40"/>
      <c r="C186" s="228" t="s">
        <v>265</v>
      </c>
      <c r="D186" s="228" t="s">
        <v>180</v>
      </c>
      <c r="E186" s="229" t="s">
        <v>1567</v>
      </c>
      <c r="F186" s="230" t="s">
        <v>1568</v>
      </c>
      <c r="G186" s="231" t="s">
        <v>438</v>
      </c>
      <c r="H186" s="232">
        <v>4</v>
      </c>
      <c r="I186" s="233"/>
      <c r="J186" s="234">
        <f>ROUND(I186*H186,2)</f>
        <v>0</v>
      </c>
      <c r="K186" s="230" t="s">
        <v>184</v>
      </c>
      <c r="L186" s="45"/>
      <c r="M186" s="235" t="s">
        <v>1</v>
      </c>
      <c r="N186" s="236" t="s">
        <v>41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185</v>
      </c>
      <c r="AT186" s="239" t="s">
        <v>180</v>
      </c>
      <c r="AU186" s="239" t="s">
        <v>85</v>
      </c>
      <c r="AY186" s="18" t="s">
        <v>178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83</v>
      </c>
      <c r="BK186" s="240">
        <f>ROUND(I186*H186,2)</f>
        <v>0</v>
      </c>
      <c r="BL186" s="18" t="s">
        <v>185</v>
      </c>
      <c r="BM186" s="239" t="s">
        <v>1727</v>
      </c>
    </row>
    <row r="187" s="2" customFormat="1">
      <c r="A187" s="39"/>
      <c r="B187" s="40"/>
      <c r="C187" s="41"/>
      <c r="D187" s="241" t="s">
        <v>187</v>
      </c>
      <c r="E187" s="41"/>
      <c r="F187" s="242" t="s">
        <v>1570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187</v>
      </c>
      <c r="AU187" s="18" t="s">
        <v>85</v>
      </c>
    </row>
    <row r="188" s="13" customFormat="1">
      <c r="A188" s="13"/>
      <c r="B188" s="246"/>
      <c r="C188" s="247"/>
      <c r="D188" s="241" t="s">
        <v>189</v>
      </c>
      <c r="E188" s="248" t="s">
        <v>1</v>
      </c>
      <c r="F188" s="249" t="s">
        <v>1726</v>
      </c>
      <c r="G188" s="247"/>
      <c r="H188" s="248" t="s">
        <v>1</v>
      </c>
      <c r="I188" s="250"/>
      <c r="J188" s="247"/>
      <c r="K188" s="247"/>
      <c r="L188" s="251"/>
      <c r="M188" s="252"/>
      <c r="N188" s="253"/>
      <c r="O188" s="253"/>
      <c r="P188" s="253"/>
      <c r="Q188" s="253"/>
      <c r="R188" s="253"/>
      <c r="S188" s="253"/>
      <c r="T188" s="25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5" t="s">
        <v>189</v>
      </c>
      <c r="AU188" s="255" t="s">
        <v>85</v>
      </c>
      <c r="AV188" s="13" t="s">
        <v>83</v>
      </c>
      <c r="AW188" s="13" t="s">
        <v>33</v>
      </c>
      <c r="AX188" s="13" t="s">
        <v>76</v>
      </c>
      <c r="AY188" s="255" t="s">
        <v>178</v>
      </c>
    </row>
    <row r="189" s="13" customFormat="1">
      <c r="A189" s="13"/>
      <c r="B189" s="246"/>
      <c r="C189" s="247"/>
      <c r="D189" s="241" t="s">
        <v>189</v>
      </c>
      <c r="E189" s="248" t="s">
        <v>1</v>
      </c>
      <c r="F189" s="249" t="s">
        <v>485</v>
      </c>
      <c r="G189" s="247"/>
      <c r="H189" s="248" t="s">
        <v>1</v>
      </c>
      <c r="I189" s="250"/>
      <c r="J189" s="247"/>
      <c r="K189" s="247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189</v>
      </c>
      <c r="AU189" s="255" t="s">
        <v>85</v>
      </c>
      <c r="AV189" s="13" t="s">
        <v>83</v>
      </c>
      <c r="AW189" s="13" t="s">
        <v>33</v>
      </c>
      <c r="AX189" s="13" t="s">
        <v>76</v>
      </c>
      <c r="AY189" s="255" t="s">
        <v>178</v>
      </c>
    </row>
    <row r="190" s="14" customFormat="1">
      <c r="A190" s="14"/>
      <c r="B190" s="256"/>
      <c r="C190" s="257"/>
      <c r="D190" s="241" t="s">
        <v>189</v>
      </c>
      <c r="E190" s="258" t="s">
        <v>1</v>
      </c>
      <c r="F190" s="259" t="s">
        <v>185</v>
      </c>
      <c r="G190" s="257"/>
      <c r="H190" s="260">
        <v>4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6" t="s">
        <v>189</v>
      </c>
      <c r="AU190" s="266" t="s">
        <v>85</v>
      </c>
      <c r="AV190" s="14" t="s">
        <v>85</v>
      </c>
      <c r="AW190" s="14" t="s">
        <v>33</v>
      </c>
      <c r="AX190" s="14" t="s">
        <v>76</v>
      </c>
      <c r="AY190" s="266" t="s">
        <v>178</v>
      </c>
    </row>
    <row r="191" s="15" customFormat="1">
      <c r="A191" s="15"/>
      <c r="B191" s="267"/>
      <c r="C191" s="268"/>
      <c r="D191" s="241" t="s">
        <v>189</v>
      </c>
      <c r="E191" s="269" t="s">
        <v>1</v>
      </c>
      <c r="F191" s="270" t="s">
        <v>193</v>
      </c>
      <c r="G191" s="268"/>
      <c r="H191" s="271">
        <v>4</v>
      </c>
      <c r="I191" s="272"/>
      <c r="J191" s="268"/>
      <c r="K191" s="268"/>
      <c r="L191" s="273"/>
      <c r="M191" s="274"/>
      <c r="N191" s="275"/>
      <c r="O191" s="275"/>
      <c r="P191" s="275"/>
      <c r="Q191" s="275"/>
      <c r="R191" s="275"/>
      <c r="S191" s="275"/>
      <c r="T191" s="27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7" t="s">
        <v>189</v>
      </c>
      <c r="AU191" s="277" t="s">
        <v>85</v>
      </c>
      <c r="AV191" s="15" t="s">
        <v>185</v>
      </c>
      <c r="AW191" s="15" t="s">
        <v>33</v>
      </c>
      <c r="AX191" s="15" t="s">
        <v>83</v>
      </c>
      <c r="AY191" s="277" t="s">
        <v>178</v>
      </c>
    </row>
    <row r="192" s="2" customFormat="1">
      <c r="A192" s="39"/>
      <c r="B192" s="40"/>
      <c r="C192" s="228" t="s">
        <v>275</v>
      </c>
      <c r="D192" s="228" t="s">
        <v>180</v>
      </c>
      <c r="E192" s="229" t="s">
        <v>1728</v>
      </c>
      <c r="F192" s="230" t="s">
        <v>1729</v>
      </c>
      <c r="G192" s="231" t="s">
        <v>268</v>
      </c>
      <c r="H192" s="232">
        <v>670</v>
      </c>
      <c r="I192" s="233"/>
      <c r="J192" s="234">
        <f>ROUND(I192*H192,2)</f>
        <v>0</v>
      </c>
      <c r="K192" s="230" t="s">
        <v>184</v>
      </c>
      <c r="L192" s="45"/>
      <c r="M192" s="235" t="s">
        <v>1</v>
      </c>
      <c r="N192" s="236" t="s">
        <v>41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185</v>
      </c>
      <c r="AT192" s="239" t="s">
        <v>180</v>
      </c>
      <c r="AU192" s="239" t="s">
        <v>85</v>
      </c>
      <c r="AY192" s="18" t="s">
        <v>178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83</v>
      </c>
      <c r="BK192" s="240">
        <f>ROUND(I192*H192,2)</f>
        <v>0</v>
      </c>
      <c r="BL192" s="18" t="s">
        <v>185</v>
      </c>
      <c r="BM192" s="239" t="s">
        <v>1730</v>
      </c>
    </row>
    <row r="193" s="2" customFormat="1">
      <c r="A193" s="39"/>
      <c r="B193" s="40"/>
      <c r="C193" s="41"/>
      <c r="D193" s="241" t="s">
        <v>187</v>
      </c>
      <c r="E193" s="41"/>
      <c r="F193" s="242" t="s">
        <v>1731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187</v>
      </c>
      <c r="AU193" s="18" t="s">
        <v>85</v>
      </c>
    </row>
    <row r="194" s="13" customFormat="1">
      <c r="A194" s="13"/>
      <c r="B194" s="246"/>
      <c r="C194" s="247"/>
      <c r="D194" s="241" t="s">
        <v>189</v>
      </c>
      <c r="E194" s="248" t="s">
        <v>1</v>
      </c>
      <c r="F194" s="249" t="s">
        <v>1702</v>
      </c>
      <c r="G194" s="247"/>
      <c r="H194" s="248" t="s">
        <v>1</v>
      </c>
      <c r="I194" s="250"/>
      <c r="J194" s="247"/>
      <c r="K194" s="247"/>
      <c r="L194" s="251"/>
      <c r="M194" s="252"/>
      <c r="N194" s="253"/>
      <c r="O194" s="253"/>
      <c r="P194" s="253"/>
      <c r="Q194" s="253"/>
      <c r="R194" s="253"/>
      <c r="S194" s="253"/>
      <c r="T194" s="25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5" t="s">
        <v>189</v>
      </c>
      <c r="AU194" s="255" t="s">
        <v>85</v>
      </c>
      <c r="AV194" s="13" t="s">
        <v>83</v>
      </c>
      <c r="AW194" s="13" t="s">
        <v>33</v>
      </c>
      <c r="AX194" s="13" t="s">
        <v>76</v>
      </c>
      <c r="AY194" s="255" t="s">
        <v>178</v>
      </c>
    </row>
    <row r="195" s="13" customFormat="1">
      <c r="A195" s="13"/>
      <c r="B195" s="246"/>
      <c r="C195" s="247"/>
      <c r="D195" s="241" t="s">
        <v>189</v>
      </c>
      <c r="E195" s="248" t="s">
        <v>1</v>
      </c>
      <c r="F195" s="249" t="s">
        <v>1732</v>
      </c>
      <c r="G195" s="247"/>
      <c r="H195" s="248" t="s">
        <v>1</v>
      </c>
      <c r="I195" s="250"/>
      <c r="J195" s="247"/>
      <c r="K195" s="247"/>
      <c r="L195" s="251"/>
      <c r="M195" s="252"/>
      <c r="N195" s="253"/>
      <c r="O195" s="253"/>
      <c r="P195" s="253"/>
      <c r="Q195" s="253"/>
      <c r="R195" s="253"/>
      <c r="S195" s="253"/>
      <c r="T195" s="25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5" t="s">
        <v>189</v>
      </c>
      <c r="AU195" s="255" t="s">
        <v>85</v>
      </c>
      <c r="AV195" s="13" t="s">
        <v>83</v>
      </c>
      <c r="AW195" s="13" t="s">
        <v>33</v>
      </c>
      <c r="AX195" s="13" t="s">
        <v>76</v>
      </c>
      <c r="AY195" s="255" t="s">
        <v>178</v>
      </c>
    </row>
    <row r="196" s="14" customFormat="1">
      <c r="A196" s="14"/>
      <c r="B196" s="256"/>
      <c r="C196" s="257"/>
      <c r="D196" s="241" t="s">
        <v>189</v>
      </c>
      <c r="E196" s="258" t="s">
        <v>1</v>
      </c>
      <c r="F196" s="259" t="s">
        <v>1703</v>
      </c>
      <c r="G196" s="257"/>
      <c r="H196" s="260">
        <v>670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6" t="s">
        <v>189</v>
      </c>
      <c r="AU196" s="266" t="s">
        <v>85</v>
      </c>
      <c r="AV196" s="14" t="s">
        <v>85</v>
      </c>
      <c r="AW196" s="14" t="s">
        <v>33</v>
      </c>
      <c r="AX196" s="14" t="s">
        <v>76</v>
      </c>
      <c r="AY196" s="266" t="s">
        <v>178</v>
      </c>
    </row>
    <row r="197" s="15" customFormat="1">
      <c r="A197" s="15"/>
      <c r="B197" s="267"/>
      <c r="C197" s="268"/>
      <c r="D197" s="241" t="s">
        <v>189</v>
      </c>
      <c r="E197" s="269" t="s">
        <v>1</v>
      </c>
      <c r="F197" s="270" t="s">
        <v>193</v>
      </c>
      <c r="G197" s="268"/>
      <c r="H197" s="271">
        <v>670</v>
      </c>
      <c r="I197" s="272"/>
      <c r="J197" s="268"/>
      <c r="K197" s="268"/>
      <c r="L197" s="273"/>
      <c r="M197" s="274"/>
      <c r="N197" s="275"/>
      <c r="O197" s="275"/>
      <c r="P197" s="275"/>
      <c r="Q197" s="275"/>
      <c r="R197" s="275"/>
      <c r="S197" s="275"/>
      <c r="T197" s="27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7" t="s">
        <v>189</v>
      </c>
      <c r="AU197" s="277" t="s">
        <v>85</v>
      </c>
      <c r="AV197" s="15" t="s">
        <v>185</v>
      </c>
      <c r="AW197" s="15" t="s">
        <v>33</v>
      </c>
      <c r="AX197" s="15" t="s">
        <v>83</v>
      </c>
      <c r="AY197" s="277" t="s">
        <v>178</v>
      </c>
    </row>
    <row r="198" s="2" customFormat="1">
      <c r="A198" s="39"/>
      <c r="B198" s="40"/>
      <c r="C198" s="228" t="s">
        <v>286</v>
      </c>
      <c r="D198" s="228" t="s">
        <v>180</v>
      </c>
      <c r="E198" s="229" t="s">
        <v>1571</v>
      </c>
      <c r="F198" s="230" t="s">
        <v>1572</v>
      </c>
      <c r="G198" s="231" t="s">
        <v>438</v>
      </c>
      <c r="H198" s="232">
        <v>56</v>
      </c>
      <c r="I198" s="233"/>
      <c r="J198" s="234">
        <f>ROUND(I198*H198,2)</f>
        <v>0</v>
      </c>
      <c r="K198" s="230" t="s">
        <v>184</v>
      </c>
      <c r="L198" s="45"/>
      <c r="M198" s="235" t="s">
        <v>1</v>
      </c>
      <c r="N198" s="236" t="s">
        <v>41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185</v>
      </c>
      <c r="AT198" s="239" t="s">
        <v>180</v>
      </c>
      <c r="AU198" s="239" t="s">
        <v>85</v>
      </c>
      <c r="AY198" s="18" t="s">
        <v>178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83</v>
      </c>
      <c r="BK198" s="240">
        <f>ROUND(I198*H198,2)</f>
        <v>0</v>
      </c>
      <c r="BL198" s="18" t="s">
        <v>185</v>
      </c>
      <c r="BM198" s="239" t="s">
        <v>1733</v>
      </c>
    </row>
    <row r="199" s="2" customFormat="1">
      <c r="A199" s="39"/>
      <c r="B199" s="40"/>
      <c r="C199" s="41"/>
      <c r="D199" s="241" t="s">
        <v>187</v>
      </c>
      <c r="E199" s="41"/>
      <c r="F199" s="242" t="s">
        <v>1574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187</v>
      </c>
      <c r="AU199" s="18" t="s">
        <v>85</v>
      </c>
    </row>
    <row r="200" s="13" customFormat="1">
      <c r="A200" s="13"/>
      <c r="B200" s="246"/>
      <c r="C200" s="247"/>
      <c r="D200" s="241" t="s">
        <v>189</v>
      </c>
      <c r="E200" s="248" t="s">
        <v>1</v>
      </c>
      <c r="F200" s="249" t="s">
        <v>1726</v>
      </c>
      <c r="G200" s="247"/>
      <c r="H200" s="248" t="s">
        <v>1</v>
      </c>
      <c r="I200" s="250"/>
      <c r="J200" s="247"/>
      <c r="K200" s="247"/>
      <c r="L200" s="251"/>
      <c r="M200" s="252"/>
      <c r="N200" s="253"/>
      <c r="O200" s="253"/>
      <c r="P200" s="253"/>
      <c r="Q200" s="253"/>
      <c r="R200" s="253"/>
      <c r="S200" s="253"/>
      <c r="T200" s="25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5" t="s">
        <v>189</v>
      </c>
      <c r="AU200" s="255" t="s">
        <v>85</v>
      </c>
      <c r="AV200" s="13" t="s">
        <v>83</v>
      </c>
      <c r="AW200" s="13" t="s">
        <v>33</v>
      </c>
      <c r="AX200" s="13" t="s">
        <v>76</v>
      </c>
      <c r="AY200" s="255" t="s">
        <v>178</v>
      </c>
    </row>
    <row r="201" s="13" customFormat="1">
      <c r="A201" s="13"/>
      <c r="B201" s="246"/>
      <c r="C201" s="247"/>
      <c r="D201" s="241" t="s">
        <v>189</v>
      </c>
      <c r="E201" s="248" t="s">
        <v>1</v>
      </c>
      <c r="F201" s="249" t="s">
        <v>485</v>
      </c>
      <c r="G201" s="247"/>
      <c r="H201" s="248" t="s">
        <v>1</v>
      </c>
      <c r="I201" s="250"/>
      <c r="J201" s="247"/>
      <c r="K201" s="247"/>
      <c r="L201" s="251"/>
      <c r="M201" s="252"/>
      <c r="N201" s="253"/>
      <c r="O201" s="253"/>
      <c r="P201" s="253"/>
      <c r="Q201" s="253"/>
      <c r="R201" s="253"/>
      <c r="S201" s="253"/>
      <c r="T201" s="25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5" t="s">
        <v>189</v>
      </c>
      <c r="AU201" s="255" t="s">
        <v>85</v>
      </c>
      <c r="AV201" s="13" t="s">
        <v>83</v>
      </c>
      <c r="AW201" s="13" t="s">
        <v>33</v>
      </c>
      <c r="AX201" s="13" t="s">
        <v>76</v>
      </c>
      <c r="AY201" s="255" t="s">
        <v>178</v>
      </c>
    </row>
    <row r="202" s="14" customFormat="1">
      <c r="A202" s="14"/>
      <c r="B202" s="256"/>
      <c r="C202" s="257"/>
      <c r="D202" s="241" t="s">
        <v>189</v>
      </c>
      <c r="E202" s="258" t="s">
        <v>1</v>
      </c>
      <c r="F202" s="259" t="s">
        <v>1734</v>
      </c>
      <c r="G202" s="257"/>
      <c r="H202" s="260">
        <v>56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6" t="s">
        <v>189</v>
      </c>
      <c r="AU202" s="266" t="s">
        <v>85</v>
      </c>
      <c r="AV202" s="14" t="s">
        <v>85</v>
      </c>
      <c r="AW202" s="14" t="s">
        <v>33</v>
      </c>
      <c r="AX202" s="14" t="s">
        <v>76</v>
      </c>
      <c r="AY202" s="266" t="s">
        <v>178</v>
      </c>
    </row>
    <row r="203" s="15" customFormat="1">
      <c r="A203" s="15"/>
      <c r="B203" s="267"/>
      <c r="C203" s="268"/>
      <c r="D203" s="241" t="s">
        <v>189</v>
      </c>
      <c r="E203" s="269" t="s">
        <v>1</v>
      </c>
      <c r="F203" s="270" t="s">
        <v>193</v>
      </c>
      <c r="G203" s="268"/>
      <c r="H203" s="271">
        <v>56</v>
      </c>
      <c r="I203" s="272"/>
      <c r="J203" s="268"/>
      <c r="K203" s="268"/>
      <c r="L203" s="273"/>
      <c r="M203" s="274"/>
      <c r="N203" s="275"/>
      <c r="O203" s="275"/>
      <c r="P203" s="275"/>
      <c r="Q203" s="275"/>
      <c r="R203" s="275"/>
      <c r="S203" s="275"/>
      <c r="T203" s="276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7" t="s">
        <v>189</v>
      </c>
      <c r="AU203" s="277" t="s">
        <v>85</v>
      </c>
      <c r="AV203" s="15" t="s">
        <v>185</v>
      </c>
      <c r="AW203" s="15" t="s">
        <v>33</v>
      </c>
      <c r="AX203" s="15" t="s">
        <v>83</v>
      </c>
      <c r="AY203" s="277" t="s">
        <v>178</v>
      </c>
    </row>
    <row r="204" s="2" customFormat="1">
      <c r="A204" s="39"/>
      <c r="B204" s="40"/>
      <c r="C204" s="228" t="s">
        <v>292</v>
      </c>
      <c r="D204" s="228" t="s">
        <v>180</v>
      </c>
      <c r="E204" s="229" t="s">
        <v>1576</v>
      </c>
      <c r="F204" s="230" t="s">
        <v>1577</v>
      </c>
      <c r="G204" s="231" t="s">
        <v>438</v>
      </c>
      <c r="H204" s="232">
        <v>56</v>
      </c>
      <c r="I204" s="233"/>
      <c r="J204" s="234">
        <f>ROUND(I204*H204,2)</f>
        <v>0</v>
      </c>
      <c r="K204" s="230" t="s">
        <v>184</v>
      </c>
      <c r="L204" s="45"/>
      <c r="M204" s="235" t="s">
        <v>1</v>
      </c>
      <c r="N204" s="236" t="s">
        <v>41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185</v>
      </c>
      <c r="AT204" s="239" t="s">
        <v>180</v>
      </c>
      <c r="AU204" s="239" t="s">
        <v>85</v>
      </c>
      <c r="AY204" s="18" t="s">
        <v>178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83</v>
      </c>
      <c r="BK204" s="240">
        <f>ROUND(I204*H204,2)</f>
        <v>0</v>
      </c>
      <c r="BL204" s="18" t="s">
        <v>185</v>
      </c>
      <c r="BM204" s="239" t="s">
        <v>1735</v>
      </c>
    </row>
    <row r="205" s="2" customFormat="1">
      <c r="A205" s="39"/>
      <c r="B205" s="40"/>
      <c r="C205" s="41"/>
      <c r="D205" s="241" t="s">
        <v>187</v>
      </c>
      <c r="E205" s="41"/>
      <c r="F205" s="242" t="s">
        <v>1579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187</v>
      </c>
      <c r="AU205" s="18" t="s">
        <v>85</v>
      </c>
    </row>
    <row r="206" s="13" customFormat="1">
      <c r="A206" s="13"/>
      <c r="B206" s="246"/>
      <c r="C206" s="247"/>
      <c r="D206" s="241" t="s">
        <v>189</v>
      </c>
      <c r="E206" s="248" t="s">
        <v>1</v>
      </c>
      <c r="F206" s="249" t="s">
        <v>1726</v>
      </c>
      <c r="G206" s="247"/>
      <c r="H206" s="248" t="s">
        <v>1</v>
      </c>
      <c r="I206" s="250"/>
      <c r="J206" s="247"/>
      <c r="K206" s="247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189</v>
      </c>
      <c r="AU206" s="255" t="s">
        <v>85</v>
      </c>
      <c r="AV206" s="13" t="s">
        <v>83</v>
      </c>
      <c r="AW206" s="13" t="s">
        <v>33</v>
      </c>
      <c r="AX206" s="13" t="s">
        <v>76</v>
      </c>
      <c r="AY206" s="255" t="s">
        <v>178</v>
      </c>
    </row>
    <row r="207" s="13" customFormat="1">
      <c r="A207" s="13"/>
      <c r="B207" s="246"/>
      <c r="C207" s="247"/>
      <c r="D207" s="241" t="s">
        <v>189</v>
      </c>
      <c r="E207" s="248" t="s">
        <v>1</v>
      </c>
      <c r="F207" s="249" t="s">
        <v>485</v>
      </c>
      <c r="G207" s="247"/>
      <c r="H207" s="248" t="s">
        <v>1</v>
      </c>
      <c r="I207" s="250"/>
      <c r="J207" s="247"/>
      <c r="K207" s="247"/>
      <c r="L207" s="251"/>
      <c r="M207" s="252"/>
      <c r="N207" s="253"/>
      <c r="O207" s="253"/>
      <c r="P207" s="253"/>
      <c r="Q207" s="253"/>
      <c r="R207" s="253"/>
      <c r="S207" s="253"/>
      <c r="T207" s="25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5" t="s">
        <v>189</v>
      </c>
      <c r="AU207" s="255" t="s">
        <v>85</v>
      </c>
      <c r="AV207" s="13" t="s">
        <v>83</v>
      </c>
      <c r="AW207" s="13" t="s">
        <v>33</v>
      </c>
      <c r="AX207" s="13" t="s">
        <v>76</v>
      </c>
      <c r="AY207" s="255" t="s">
        <v>178</v>
      </c>
    </row>
    <row r="208" s="14" customFormat="1">
      <c r="A208" s="14"/>
      <c r="B208" s="256"/>
      <c r="C208" s="257"/>
      <c r="D208" s="241" t="s">
        <v>189</v>
      </c>
      <c r="E208" s="258" t="s">
        <v>1</v>
      </c>
      <c r="F208" s="259" t="s">
        <v>1734</v>
      </c>
      <c r="G208" s="257"/>
      <c r="H208" s="260">
        <v>56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6" t="s">
        <v>189</v>
      </c>
      <c r="AU208" s="266" t="s">
        <v>85</v>
      </c>
      <c r="AV208" s="14" t="s">
        <v>85</v>
      </c>
      <c r="AW208" s="14" t="s">
        <v>33</v>
      </c>
      <c r="AX208" s="14" t="s">
        <v>76</v>
      </c>
      <c r="AY208" s="266" t="s">
        <v>178</v>
      </c>
    </row>
    <row r="209" s="15" customFormat="1">
      <c r="A209" s="15"/>
      <c r="B209" s="267"/>
      <c r="C209" s="268"/>
      <c r="D209" s="241" t="s">
        <v>189</v>
      </c>
      <c r="E209" s="269" t="s">
        <v>1</v>
      </c>
      <c r="F209" s="270" t="s">
        <v>193</v>
      </c>
      <c r="G209" s="268"/>
      <c r="H209" s="271">
        <v>56</v>
      </c>
      <c r="I209" s="272"/>
      <c r="J209" s="268"/>
      <c r="K209" s="268"/>
      <c r="L209" s="273"/>
      <c r="M209" s="274"/>
      <c r="N209" s="275"/>
      <c r="O209" s="275"/>
      <c r="P209" s="275"/>
      <c r="Q209" s="275"/>
      <c r="R209" s="275"/>
      <c r="S209" s="275"/>
      <c r="T209" s="27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7" t="s">
        <v>189</v>
      </c>
      <c r="AU209" s="277" t="s">
        <v>85</v>
      </c>
      <c r="AV209" s="15" t="s">
        <v>185</v>
      </c>
      <c r="AW209" s="15" t="s">
        <v>33</v>
      </c>
      <c r="AX209" s="15" t="s">
        <v>83</v>
      </c>
      <c r="AY209" s="277" t="s">
        <v>178</v>
      </c>
    </row>
    <row r="210" s="2" customFormat="1">
      <c r="A210" s="39"/>
      <c r="B210" s="40"/>
      <c r="C210" s="228" t="s">
        <v>8</v>
      </c>
      <c r="D210" s="228" t="s">
        <v>180</v>
      </c>
      <c r="E210" s="229" t="s">
        <v>582</v>
      </c>
      <c r="F210" s="230" t="s">
        <v>583</v>
      </c>
      <c r="G210" s="231" t="s">
        <v>183</v>
      </c>
      <c r="H210" s="232">
        <v>515.35599999999999</v>
      </c>
      <c r="I210" s="233"/>
      <c r="J210" s="234">
        <f>ROUND(I210*H210,2)</f>
        <v>0</v>
      </c>
      <c r="K210" s="230" t="s">
        <v>184</v>
      </c>
      <c r="L210" s="45"/>
      <c r="M210" s="235" t="s">
        <v>1</v>
      </c>
      <c r="N210" s="236" t="s">
        <v>41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185</v>
      </c>
      <c r="AT210" s="239" t="s">
        <v>180</v>
      </c>
      <c r="AU210" s="239" t="s">
        <v>85</v>
      </c>
      <c r="AY210" s="18" t="s">
        <v>178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83</v>
      </c>
      <c r="BK210" s="240">
        <f>ROUND(I210*H210,2)</f>
        <v>0</v>
      </c>
      <c r="BL210" s="18" t="s">
        <v>185</v>
      </c>
      <c r="BM210" s="239" t="s">
        <v>1736</v>
      </c>
    </row>
    <row r="211" s="2" customFormat="1">
      <c r="A211" s="39"/>
      <c r="B211" s="40"/>
      <c r="C211" s="41"/>
      <c r="D211" s="241" t="s">
        <v>187</v>
      </c>
      <c r="E211" s="41"/>
      <c r="F211" s="242" t="s">
        <v>585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187</v>
      </c>
      <c r="AU211" s="18" t="s">
        <v>85</v>
      </c>
    </row>
    <row r="212" s="13" customFormat="1">
      <c r="A212" s="13"/>
      <c r="B212" s="246"/>
      <c r="C212" s="247"/>
      <c r="D212" s="241" t="s">
        <v>189</v>
      </c>
      <c r="E212" s="248" t="s">
        <v>1</v>
      </c>
      <c r="F212" s="249" t="s">
        <v>1714</v>
      </c>
      <c r="G212" s="247"/>
      <c r="H212" s="248" t="s">
        <v>1</v>
      </c>
      <c r="I212" s="250"/>
      <c r="J212" s="247"/>
      <c r="K212" s="247"/>
      <c r="L212" s="251"/>
      <c r="M212" s="252"/>
      <c r="N212" s="253"/>
      <c r="O212" s="253"/>
      <c r="P212" s="253"/>
      <c r="Q212" s="253"/>
      <c r="R212" s="253"/>
      <c r="S212" s="253"/>
      <c r="T212" s="25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5" t="s">
        <v>189</v>
      </c>
      <c r="AU212" s="255" t="s">
        <v>85</v>
      </c>
      <c r="AV212" s="13" t="s">
        <v>83</v>
      </c>
      <c r="AW212" s="13" t="s">
        <v>33</v>
      </c>
      <c r="AX212" s="13" t="s">
        <v>76</v>
      </c>
      <c r="AY212" s="255" t="s">
        <v>178</v>
      </c>
    </row>
    <row r="213" s="13" customFormat="1">
      <c r="A213" s="13"/>
      <c r="B213" s="246"/>
      <c r="C213" s="247"/>
      <c r="D213" s="241" t="s">
        <v>189</v>
      </c>
      <c r="E213" s="248" t="s">
        <v>1</v>
      </c>
      <c r="F213" s="249" t="s">
        <v>586</v>
      </c>
      <c r="G213" s="247"/>
      <c r="H213" s="248" t="s">
        <v>1</v>
      </c>
      <c r="I213" s="250"/>
      <c r="J213" s="247"/>
      <c r="K213" s="247"/>
      <c r="L213" s="251"/>
      <c r="M213" s="252"/>
      <c r="N213" s="253"/>
      <c r="O213" s="253"/>
      <c r="P213" s="253"/>
      <c r="Q213" s="253"/>
      <c r="R213" s="253"/>
      <c r="S213" s="253"/>
      <c r="T213" s="25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189</v>
      </c>
      <c r="AU213" s="255" t="s">
        <v>85</v>
      </c>
      <c r="AV213" s="13" t="s">
        <v>83</v>
      </c>
      <c r="AW213" s="13" t="s">
        <v>33</v>
      </c>
      <c r="AX213" s="13" t="s">
        <v>76</v>
      </c>
      <c r="AY213" s="255" t="s">
        <v>178</v>
      </c>
    </row>
    <row r="214" s="14" customFormat="1">
      <c r="A214" s="14"/>
      <c r="B214" s="256"/>
      <c r="C214" s="257"/>
      <c r="D214" s="241" t="s">
        <v>189</v>
      </c>
      <c r="E214" s="258" t="s">
        <v>1</v>
      </c>
      <c r="F214" s="259" t="s">
        <v>1737</v>
      </c>
      <c r="G214" s="257"/>
      <c r="H214" s="260">
        <v>338.589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6" t="s">
        <v>189</v>
      </c>
      <c r="AU214" s="266" t="s">
        <v>85</v>
      </c>
      <c r="AV214" s="14" t="s">
        <v>85</v>
      </c>
      <c r="AW214" s="14" t="s">
        <v>33</v>
      </c>
      <c r="AX214" s="14" t="s">
        <v>76</v>
      </c>
      <c r="AY214" s="266" t="s">
        <v>178</v>
      </c>
    </row>
    <row r="215" s="13" customFormat="1">
      <c r="A215" s="13"/>
      <c r="B215" s="246"/>
      <c r="C215" s="247"/>
      <c r="D215" s="241" t="s">
        <v>189</v>
      </c>
      <c r="E215" s="248" t="s">
        <v>1</v>
      </c>
      <c r="F215" s="249" t="s">
        <v>1582</v>
      </c>
      <c r="G215" s="247"/>
      <c r="H215" s="248" t="s">
        <v>1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5" t="s">
        <v>189</v>
      </c>
      <c r="AU215" s="255" t="s">
        <v>85</v>
      </c>
      <c r="AV215" s="13" t="s">
        <v>83</v>
      </c>
      <c r="AW215" s="13" t="s">
        <v>33</v>
      </c>
      <c r="AX215" s="13" t="s">
        <v>76</v>
      </c>
      <c r="AY215" s="255" t="s">
        <v>178</v>
      </c>
    </row>
    <row r="216" s="14" customFormat="1">
      <c r="A216" s="14"/>
      <c r="B216" s="256"/>
      <c r="C216" s="257"/>
      <c r="D216" s="241" t="s">
        <v>189</v>
      </c>
      <c r="E216" s="258" t="s">
        <v>1</v>
      </c>
      <c r="F216" s="259" t="s">
        <v>1738</v>
      </c>
      <c r="G216" s="257"/>
      <c r="H216" s="260">
        <v>140.36699999999999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6" t="s">
        <v>189</v>
      </c>
      <c r="AU216" s="266" t="s">
        <v>85</v>
      </c>
      <c r="AV216" s="14" t="s">
        <v>85</v>
      </c>
      <c r="AW216" s="14" t="s">
        <v>33</v>
      </c>
      <c r="AX216" s="14" t="s">
        <v>76</v>
      </c>
      <c r="AY216" s="266" t="s">
        <v>178</v>
      </c>
    </row>
    <row r="217" s="13" customFormat="1">
      <c r="A217" s="13"/>
      <c r="B217" s="246"/>
      <c r="C217" s="247"/>
      <c r="D217" s="241" t="s">
        <v>189</v>
      </c>
      <c r="E217" s="248" t="s">
        <v>1</v>
      </c>
      <c r="F217" s="249" t="s">
        <v>1584</v>
      </c>
      <c r="G217" s="247"/>
      <c r="H217" s="248" t="s">
        <v>1</v>
      </c>
      <c r="I217" s="250"/>
      <c r="J217" s="247"/>
      <c r="K217" s="247"/>
      <c r="L217" s="251"/>
      <c r="M217" s="252"/>
      <c r="N217" s="253"/>
      <c r="O217" s="253"/>
      <c r="P217" s="253"/>
      <c r="Q217" s="253"/>
      <c r="R217" s="253"/>
      <c r="S217" s="253"/>
      <c r="T217" s="25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5" t="s">
        <v>189</v>
      </c>
      <c r="AU217" s="255" t="s">
        <v>85</v>
      </c>
      <c r="AV217" s="13" t="s">
        <v>83</v>
      </c>
      <c r="AW217" s="13" t="s">
        <v>33</v>
      </c>
      <c r="AX217" s="13" t="s">
        <v>76</v>
      </c>
      <c r="AY217" s="255" t="s">
        <v>178</v>
      </c>
    </row>
    <row r="218" s="14" customFormat="1">
      <c r="A218" s="14"/>
      <c r="B218" s="256"/>
      <c r="C218" s="257"/>
      <c r="D218" s="241" t="s">
        <v>189</v>
      </c>
      <c r="E218" s="258" t="s">
        <v>1</v>
      </c>
      <c r="F218" s="259" t="s">
        <v>1739</v>
      </c>
      <c r="G218" s="257"/>
      <c r="H218" s="260">
        <v>18.199999999999999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6" t="s">
        <v>189</v>
      </c>
      <c r="AU218" s="266" t="s">
        <v>85</v>
      </c>
      <c r="AV218" s="14" t="s">
        <v>85</v>
      </c>
      <c r="AW218" s="14" t="s">
        <v>33</v>
      </c>
      <c r="AX218" s="14" t="s">
        <v>76</v>
      </c>
      <c r="AY218" s="266" t="s">
        <v>178</v>
      </c>
    </row>
    <row r="219" s="13" customFormat="1">
      <c r="A219" s="13"/>
      <c r="B219" s="246"/>
      <c r="C219" s="247"/>
      <c r="D219" s="241" t="s">
        <v>189</v>
      </c>
      <c r="E219" s="248" t="s">
        <v>1</v>
      </c>
      <c r="F219" s="249" t="s">
        <v>241</v>
      </c>
      <c r="G219" s="247"/>
      <c r="H219" s="248" t="s">
        <v>1</v>
      </c>
      <c r="I219" s="250"/>
      <c r="J219" s="247"/>
      <c r="K219" s="247"/>
      <c r="L219" s="251"/>
      <c r="M219" s="252"/>
      <c r="N219" s="253"/>
      <c r="O219" s="253"/>
      <c r="P219" s="253"/>
      <c r="Q219" s="253"/>
      <c r="R219" s="253"/>
      <c r="S219" s="253"/>
      <c r="T219" s="25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5" t="s">
        <v>189</v>
      </c>
      <c r="AU219" s="255" t="s">
        <v>85</v>
      </c>
      <c r="AV219" s="13" t="s">
        <v>83</v>
      </c>
      <c r="AW219" s="13" t="s">
        <v>33</v>
      </c>
      <c r="AX219" s="13" t="s">
        <v>76</v>
      </c>
      <c r="AY219" s="255" t="s">
        <v>178</v>
      </c>
    </row>
    <row r="220" s="14" customFormat="1">
      <c r="A220" s="14"/>
      <c r="B220" s="256"/>
      <c r="C220" s="257"/>
      <c r="D220" s="241" t="s">
        <v>189</v>
      </c>
      <c r="E220" s="258" t="s">
        <v>1</v>
      </c>
      <c r="F220" s="259" t="s">
        <v>1739</v>
      </c>
      <c r="G220" s="257"/>
      <c r="H220" s="260">
        <v>18.199999999999999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6" t="s">
        <v>189</v>
      </c>
      <c r="AU220" s="266" t="s">
        <v>85</v>
      </c>
      <c r="AV220" s="14" t="s">
        <v>85</v>
      </c>
      <c r="AW220" s="14" t="s">
        <v>33</v>
      </c>
      <c r="AX220" s="14" t="s">
        <v>76</v>
      </c>
      <c r="AY220" s="266" t="s">
        <v>178</v>
      </c>
    </row>
    <row r="221" s="15" customFormat="1">
      <c r="A221" s="15"/>
      <c r="B221" s="267"/>
      <c r="C221" s="268"/>
      <c r="D221" s="241" t="s">
        <v>189</v>
      </c>
      <c r="E221" s="269" t="s">
        <v>1</v>
      </c>
      <c r="F221" s="270" t="s">
        <v>193</v>
      </c>
      <c r="G221" s="268"/>
      <c r="H221" s="271">
        <v>515.35599999999999</v>
      </c>
      <c r="I221" s="272"/>
      <c r="J221" s="268"/>
      <c r="K221" s="268"/>
      <c r="L221" s="273"/>
      <c r="M221" s="274"/>
      <c r="N221" s="275"/>
      <c r="O221" s="275"/>
      <c r="P221" s="275"/>
      <c r="Q221" s="275"/>
      <c r="R221" s="275"/>
      <c r="S221" s="275"/>
      <c r="T221" s="276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7" t="s">
        <v>189</v>
      </c>
      <c r="AU221" s="277" t="s">
        <v>85</v>
      </c>
      <c r="AV221" s="15" t="s">
        <v>185</v>
      </c>
      <c r="AW221" s="15" t="s">
        <v>33</v>
      </c>
      <c r="AX221" s="15" t="s">
        <v>83</v>
      </c>
      <c r="AY221" s="277" t="s">
        <v>178</v>
      </c>
    </row>
    <row r="222" s="2" customFormat="1">
      <c r="A222" s="39"/>
      <c r="B222" s="40"/>
      <c r="C222" s="228" t="s">
        <v>305</v>
      </c>
      <c r="D222" s="228" t="s">
        <v>180</v>
      </c>
      <c r="E222" s="229" t="s">
        <v>588</v>
      </c>
      <c r="F222" s="230" t="s">
        <v>589</v>
      </c>
      <c r="G222" s="231" t="s">
        <v>183</v>
      </c>
      <c r="H222" s="232">
        <v>198.22200000000001</v>
      </c>
      <c r="I222" s="233"/>
      <c r="J222" s="234">
        <f>ROUND(I222*H222,2)</f>
        <v>0</v>
      </c>
      <c r="K222" s="230" t="s">
        <v>184</v>
      </c>
      <c r="L222" s="45"/>
      <c r="M222" s="235" t="s">
        <v>1</v>
      </c>
      <c r="N222" s="236" t="s">
        <v>41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185</v>
      </c>
      <c r="AT222" s="239" t="s">
        <v>180</v>
      </c>
      <c r="AU222" s="239" t="s">
        <v>85</v>
      </c>
      <c r="AY222" s="18" t="s">
        <v>178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83</v>
      </c>
      <c r="BK222" s="240">
        <f>ROUND(I222*H222,2)</f>
        <v>0</v>
      </c>
      <c r="BL222" s="18" t="s">
        <v>185</v>
      </c>
      <c r="BM222" s="239" t="s">
        <v>1740</v>
      </c>
    </row>
    <row r="223" s="2" customFormat="1">
      <c r="A223" s="39"/>
      <c r="B223" s="40"/>
      <c r="C223" s="41"/>
      <c r="D223" s="241" t="s">
        <v>187</v>
      </c>
      <c r="E223" s="41"/>
      <c r="F223" s="242" t="s">
        <v>591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187</v>
      </c>
      <c r="AU223" s="18" t="s">
        <v>85</v>
      </c>
    </row>
    <row r="224" s="13" customFormat="1">
      <c r="A224" s="13"/>
      <c r="B224" s="246"/>
      <c r="C224" s="247"/>
      <c r="D224" s="241" t="s">
        <v>189</v>
      </c>
      <c r="E224" s="248" t="s">
        <v>1</v>
      </c>
      <c r="F224" s="249" t="s">
        <v>1741</v>
      </c>
      <c r="G224" s="247"/>
      <c r="H224" s="248" t="s">
        <v>1</v>
      </c>
      <c r="I224" s="250"/>
      <c r="J224" s="247"/>
      <c r="K224" s="247"/>
      <c r="L224" s="251"/>
      <c r="M224" s="252"/>
      <c r="N224" s="253"/>
      <c r="O224" s="253"/>
      <c r="P224" s="253"/>
      <c r="Q224" s="253"/>
      <c r="R224" s="253"/>
      <c r="S224" s="253"/>
      <c r="T224" s="25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5" t="s">
        <v>189</v>
      </c>
      <c r="AU224" s="255" t="s">
        <v>85</v>
      </c>
      <c r="AV224" s="13" t="s">
        <v>83</v>
      </c>
      <c r="AW224" s="13" t="s">
        <v>33</v>
      </c>
      <c r="AX224" s="13" t="s">
        <v>76</v>
      </c>
      <c r="AY224" s="255" t="s">
        <v>178</v>
      </c>
    </row>
    <row r="225" s="13" customFormat="1">
      <c r="A225" s="13"/>
      <c r="B225" s="246"/>
      <c r="C225" s="247"/>
      <c r="D225" s="241" t="s">
        <v>189</v>
      </c>
      <c r="E225" s="248" t="s">
        <v>1</v>
      </c>
      <c r="F225" s="249" t="s">
        <v>1587</v>
      </c>
      <c r="G225" s="247"/>
      <c r="H225" s="248" t="s">
        <v>1</v>
      </c>
      <c r="I225" s="250"/>
      <c r="J225" s="247"/>
      <c r="K225" s="247"/>
      <c r="L225" s="251"/>
      <c r="M225" s="252"/>
      <c r="N225" s="253"/>
      <c r="O225" s="253"/>
      <c r="P225" s="253"/>
      <c r="Q225" s="253"/>
      <c r="R225" s="253"/>
      <c r="S225" s="253"/>
      <c r="T225" s="25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5" t="s">
        <v>189</v>
      </c>
      <c r="AU225" s="255" t="s">
        <v>85</v>
      </c>
      <c r="AV225" s="13" t="s">
        <v>83</v>
      </c>
      <c r="AW225" s="13" t="s">
        <v>33</v>
      </c>
      <c r="AX225" s="13" t="s">
        <v>76</v>
      </c>
      <c r="AY225" s="255" t="s">
        <v>178</v>
      </c>
    </row>
    <row r="226" s="14" customFormat="1">
      <c r="A226" s="14"/>
      <c r="B226" s="256"/>
      <c r="C226" s="257"/>
      <c r="D226" s="241" t="s">
        <v>189</v>
      </c>
      <c r="E226" s="258" t="s">
        <v>1</v>
      </c>
      <c r="F226" s="259" t="s">
        <v>1742</v>
      </c>
      <c r="G226" s="257"/>
      <c r="H226" s="260">
        <v>198.22200000000001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6" t="s">
        <v>189</v>
      </c>
      <c r="AU226" s="266" t="s">
        <v>85</v>
      </c>
      <c r="AV226" s="14" t="s">
        <v>85</v>
      </c>
      <c r="AW226" s="14" t="s">
        <v>33</v>
      </c>
      <c r="AX226" s="14" t="s">
        <v>76</v>
      </c>
      <c r="AY226" s="266" t="s">
        <v>178</v>
      </c>
    </row>
    <row r="227" s="15" customFormat="1">
      <c r="A227" s="15"/>
      <c r="B227" s="267"/>
      <c r="C227" s="268"/>
      <c r="D227" s="241" t="s">
        <v>189</v>
      </c>
      <c r="E227" s="269" t="s">
        <v>1</v>
      </c>
      <c r="F227" s="270" t="s">
        <v>193</v>
      </c>
      <c r="G227" s="268"/>
      <c r="H227" s="271">
        <v>198.22200000000001</v>
      </c>
      <c r="I227" s="272"/>
      <c r="J227" s="268"/>
      <c r="K227" s="268"/>
      <c r="L227" s="273"/>
      <c r="M227" s="274"/>
      <c r="N227" s="275"/>
      <c r="O227" s="275"/>
      <c r="P227" s="275"/>
      <c r="Q227" s="275"/>
      <c r="R227" s="275"/>
      <c r="S227" s="275"/>
      <c r="T227" s="276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7" t="s">
        <v>189</v>
      </c>
      <c r="AU227" s="277" t="s">
        <v>85</v>
      </c>
      <c r="AV227" s="15" t="s">
        <v>185</v>
      </c>
      <c r="AW227" s="15" t="s">
        <v>33</v>
      </c>
      <c r="AX227" s="15" t="s">
        <v>83</v>
      </c>
      <c r="AY227" s="277" t="s">
        <v>178</v>
      </c>
    </row>
    <row r="228" s="2" customFormat="1" ht="30" customHeight="1">
      <c r="A228" s="39"/>
      <c r="B228" s="40"/>
      <c r="C228" s="228" t="s">
        <v>311</v>
      </c>
      <c r="D228" s="228" t="s">
        <v>180</v>
      </c>
      <c r="E228" s="229" t="s">
        <v>221</v>
      </c>
      <c r="F228" s="230" t="s">
        <v>222</v>
      </c>
      <c r="G228" s="231" t="s">
        <v>183</v>
      </c>
      <c r="H228" s="232">
        <v>817.79999999999995</v>
      </c>
      <c r="I228" s="233"/>
      <c r="J228" s="234">
        <f>ROUND(I228*H228,2)</f>
        <v>0</v>
      </c>
      <c r="K228" s="230" t="s">
        <v>184</v>
      </c>
      <c r="L228" s="45"/>
      <c r="M228" s="235" t="s">
        <v>1</v>
      </c>
      <c r="N228" s="236" t="s">
        <v>41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185</v>
      </c>
      <c r="AT228" s="239" t="s">
        <v>180</v>
      </c>
      <c r="AU228" s="239" t="s">
        <v>85</v>
      </c>
      <c r="AY228" s="18" t="s">
        <v>178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83</v>
      </c>
      <c r="BK228" s="240">
        <f>ROUND(I228*H228,2)</f>
        <v>0</v>
      </c>
      <c r="BL228" s="18" t="s">
        <v>185</v>
      </c>
      <c r="BM228" s="239" t="s">
        <v>1743</v>
      </c>
    </row>
    <row r="229" s="2" customFormat="1">
      <c r="A229" s="39"/>
      <c r="B229" s="40"/>
      <c r="C229" s="41"/>
      <c r="D229" s="241" t="s">
        <v>187</v>
      </c>
      <c r="E229" s="41"/>
      <c r="F229" s="242" t="s">
        <v>224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187</v>
      </c>
      <c r="AU229" s="18" t="s">
        <v>85</v>
      </c>
    </row>
    <row r="230" s="13" customFormat="1">
      <c r="A230" s="13"/>
      <c r="B230" s="246"/>
      <c r="C230" s="247"/>
      <c r="D230" s="241" t="s">
        <v>189</v>
      </c>
      <c r="E230" s="248" t="s">
        <v>1</v>
      </c>
      <c r="F230" s="249" t="s">
        <v>1741</v>
      </c>
      <c r="G230" s="247"/>
      <c r="H230" s="248" t="s">
        <v>1</v>
      </c>
      <c r="I230" s="250"/>
      <c r="J230" s="247"/>
      <c r="K230" s="247"/>
      <c r="L230" s="251"/>
      <c r="M230" s="252"/>
      <c r="N230" s="253"/>
      <c r="O230" s="253"/>
      <c r="P230" s="253"/>
      <c r="Q230" s="253"/>
      <c r="R230" s="253"/>
      <c r="S230" s="253"/>
      <c r="T230" s="25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5" t="s">
        <v>189</v>
      </c>
      <c r="AU230" s="255" t="s">
        <v>85</v>
      </c>
      <c r="AV230" s="13" t="s">
        <v>83</v>
      </c>
      <c r="AW230" s="13" t="s">
        <v>33</v>
      </c>
      <c r="AX230" s="13" t="s">
        <v>76</v>
      </c>
      <c r="AY230" s="255" t="s">
        <v>178</v>
      </c>
    </row>
    <row r="231" s="13" customFormat="1">
      <c r="A231" s="13"/>
      <c r="B231" s="246"/>
      <c r="C231" s="247"/>
      <c r="D231" s="241" t="s">
        <v>189</v>
      </c>
      <c r="E231" s="248" t="s">
        <v>1</v>
      </c>
      <c r="F231" s="249" t="s">
        <v>1590</v>
      </c>
      <c r="G231" s="247"/>
      <c r="H231" s="248" t="s">
        <v>1</v>
      </c>
      <c r="I231" s="250"/>
      <c r="J231" s="247"/>
      <c r="K231" s="247"/>
      <c r="L231" s="251"/>
      <c r="M231" s="252"/>
      <c r="N231" s="253"/>
      <c r="O231" s="253"/>
      <c r="P231" s="253"/>
      <c r="Q231" s="253"/>
      <c r="R231" s="253"/>
      <c r="S231" s="253"/>
      <c r="T231" s="25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5" t="s">
        <v>189</v>
      </c>
      <c r="AU231" s="255" t="s">
        <v>85</v>
      </c>
      <c r="AV231" s="13" t="s">
        <v>83</v>
      </c>
      <c r="AW231" s="13" t="s">
        <v>33</v>
      </c>
      <c r="AX231" s="13" t="s">
        <v>76</v>
      </c>
      <c r="AY231" s="255" t="s">
        <v>178</v>
      </c>
    </row>
    <row r="232" s="13" customFormat="1">
      <c r="A232" s="13"/>
      <c r="B232" s="246"/>
      <c r="C232" s="247"/>
      <c r="D232" s="241" t="s">
        <v>189</v>
      </c>
      <c r="E232" s="248" t="s">
        <v>1</v>
      </c>
      <c r="F232" s="249" t="s">
        <v>1591</v>
      </c>
      <c r="G232" s="247"/>
      <c r="H232" s="248" t="s">
        <v>1</v>
      </c>
      <c r="I232" s="250"/>
      <c r="J232" s="247"/>
      <c r="K232" s="247"/>
      <c r="L232" s="251"/>
      <c r="M232" s="252"/>
      <c r="N232" s="253"/>
      <c r="O232" s="253"/>
      <c r="P232" s="253"/>
      <c r="Q232" s="253"/>
      <c r="R232" s="253"/>
      <c r="S232" s="253"/>
      <c r="T232" s="25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5" t="s">
        <v>189</v>
      </c>
      <c r="AU232" s="255" t="s">
        <v>85</v>
      </c>
      <c r="AV232" s="13" t="s">
        <v>83</v>
      </c>
      <c r="AW232" s="13" t="s">
        <v>33</v>
      </c>
      <c r="AX232" s="13" t="s">
        <v>76</v>
      </c>
      <c r="AY232" s="255" t="s">
        <v>178</v>
      </c>
    </row>
    <row r="233" s="14" customFormat="1">
      <c r="A233" s="14"/>
      <c r="B233" s="256"/>
      <c r="C233" s="257"/>
      <c r="D233" s="241" t="s">
        <v>189</v>
      </c>
      <c r="E233" s="258" t="s">
        <v>1</v>
      </c>
      <c r="F233" s="259" t="s">
        <v>1744</v>
      </c>
      <c r="G233" s="257"/>
      <c r="H233" s="260">
        <v>817.79999999999995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6" t="s">
        <v>189</v>
      </c>
      <c r="AU233" s="266" t="s">
        <v>85</v>
      </c>
      <c r="AV233" s="14" t="s">
        <v>85</v>
      </c>
      <c r="AW233" s="14" t="s">
        <v>33</v>
      </c>
      <c r="AX233" s="14" t="s">
        <v>76</v>
      </c>
      <c r="AY233" s="266" t="s">
        <v>178</v>
      </c>
    </row>
    <row r="234" s="15" customFormat="1">
      <c r="A234" s="15"/>
      <c r="B234" s="267"/>
      <c r="C234" s="268"/>
      <c r="D234" s="241" t="s">
        <v>189</v>
      </c>
      <c r="E234" s="269" t="s">
        <v>1</v>
      </c>
      <c r="F234" s="270" t="s">
        <v>193</v>
      </c>
      <c r="G234" s="268"/>
      <c r="H234" s="271">
        <v>817.79999999999995</v>
      </c>
      <c r="I234" s="272"/>
      <c r="J234" s="268"/>
      <c r="K234" s="268"/>
      <c r="L234" s="273"/>
      <c r="M234" s="274"/>
      <c r="N234" s="275"/>
      <c r="O234" s="275"/>
      <c r="P234" s="275"/>
      <c r="Q234" s="275"/>
      <c r="R234" s="275"/>
      <c r="S234" s="275"/>
      <c r="T234" s="276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7" t="s">
        <v>189</v>
      </c>
      <c r="AU234" s="277" t="s">
        <v>85</v>
      </c>
      <c r="AV234" s="15" t="s">
        <v>185</v>
      </c>
      <c r="AW234" s="15" t="s">
        <v>33</v>
      </c>
      <c r="AX234" s="15" t="s">
        <v>83</v>
      </c>
      <c r="AY234" s="277" t="s">
        <v>178</v>
      </c>
    </row>
    <row r="235" s="2" customFormat="1">
      <c r="A235" s="39"/>
      <c r="B235" s="40"/>
      <c r="C235" s="228" t="s">
        <v>318</v>
      </c>
      <c r="D235" s="228" t="s">
        <v>180</v>
      </c>
      <c r="E235" s="229" t="s">
        <v>230</v>
      </c>
      <c r="F235" s="230" t="s">
        <v>231</v>
      </c>
      <c r="G235" s="231" t="s">
        <v>183</v>
      </c>
      <c r="H235" s="232">
        <v>4089</v>
      </c>
      <c r="I235" s="233"/>
      <c r="J235" s="234">
        <f>ROUND(I235*H235,2)</f>
        <v>0</v>
      </c>
      <c r="K235" s="230" t="s">
        <v>184</v>
      </c>
      <c r="L235" s="45"/>
      <c r="M235" s="235" t="s">
        <v>1</v>
      </c>
      <c r="N235" s="236" t="s">
        <v>41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185</v>
      </c>
      <c r="AT235" s="239" t="s">
        <v>180</v>
      </c>
      <c r="AU235" s="239" t="s">
        <v>85</v>
      </c>
      <c r="AY235" s="18" t="s">
        <v>178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83</v>
      </c>
      <c r="BK235" s="240">
        <f>ROUND(I235*H235,2)</f>
        <v>0</v>
      </c>
      <c r="BL235" s="18" t="s">
        <v>185</v>
      </c>
      <c r="BM235" s="239" t="s">
        <v>1745</v>
      </c>
    </row>
    <row r="236" s="2" customFormat="1">
      <c r="A236" s="39"/>
      <c r="B236" s="40"/>
      <c r="C236" s="41"/>
      <c r="D236" s="241" t="s">
        <v>187</v>
      </c>
      <c r="E236" s="41"/>
      <c r="F236" s="242" t="s">
        <v>233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187</v>
      </c>
      <c r="AU236" s="18" t="s">
        <v>85</v>
      </c>
    </row>
    <row r="237" s="13" customFormat="1">
      <c r="A237" s="13"/>
      <c r="B237" s="246"/>
      <c r="C237" s="247"/>
      <c r="D237" s="241" t="s">
        <v>189</v>
      </c>
      <c r="E237" s="248" t="s">
        <v>1</v>
      </c>
      <c r="F237" s="249" t="s">
        <v>1741</v>
      </c>
      <c r="G237" s="247"/>
      <c r="H237" s="248" t="s">
        <v>1</v>
      </c>
      <c r="I237" s="250"/>
      <c r="J237" s="247"/>
      <c r="K237" s="247"/>
      <c r="L237" s="251"/>
      <c r="M237" s="252"/>
      <c r="N237" s="253"/>
      <c r="O237" s="253"/>
      <c r="P237" s="253"/>
      <c r="Q237" s="253"/>
      <c r="R237" s="253"/>
      <c r="S237" s="253"/>
      <c r="T237" s="25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5" t="s">
        <v>189</v>
      </c>
      <c r="AU237" s="255" t="s">
        <v>85</v>
      </c>
      <c r="AV237" s="13" t="s">
        <v>83</v>
      </c>
      <c r="AW237" s="13" t="s">
        <v>33</v>
      </c>
      <c r="AX237" s="13" t="s">
        <v>76</v>
      </c>
      <c r="AY237" s="255" t="s">
        <v>178</v>
      </c>
    </row>
    <row r="238" s="13" customFormat="1">
      <c r="A238" s="13"/>
      <c r="B238" s="246"/>
      <c r="C238" s="247"/>
      <c r="D238" s="241" t="s">
        <v>189</v>
      </c>
      <c r="E238" s="248" t="s">
        <v>1</v>
      </c>
      <c r="F238" s="249" t="s">
        <v>485</v>
      </c>
      <c r="G238" s="247"/>
      <c r="H238" s="248" t="s">
        <v>1</v>
      </c>
      <c r="I238" s="250"/>
      <c r="J238" s="247"/>
      <c r="K238" s="247"/>
      <c r="L238" s="251"/>
      <c r="M238" s="252"/>
      <c r="N238" s="253"/>
      <c r="O238" s="253"/>
      <c r="P238" s="253"/>
      <c r="Q238" s="253"/>
      <c r="R238" s="253"/>
      <c r="S238" s="253"/>
      <c r="T238" s="25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5" t="s">
        <v>189</v>
      </c>
      <c r="AU238" s="255" t="s">
        <v>85</v>
      </c>
      <c r="AV238" s="13" t="s">
        <v>83</v>
      </c>
      <c r="AW238" s="13" t="s">
        <v>33</v>
      </c>
      <c r="AX238" s="13" t="s">
        <v>76</v>
      </c>
      <c r="AY238" s="255" t="s">
        <v>178</v>
      </c>
    </row>
    <row r="239" s="14" customFormat="1">
      <c r="A239" s="14"/>
      <c r="B239" s="256"/>
      <c r="C239" s="257"/>
      <c r="D239" s="241" t="s">
        <v>189</v>
      </c>
      <c r="E239" s="258" t="s">
        <v>1</v>
      </c>
      <c r="F239" s="259" t="s">
        <v>1746</v>
      </c>
      <c r="G239" s="257"/>
      <c r="H239" s="260">
        <v>4089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6" t="s">
        <v>189</v>
      </c>
      <c r="AU239" s="266" t="s">
        <v>85</v>
      </c>
      <c r="AV239" s="14" t="s">
        <v>85</v>
      </c>
      <c r="AW239" s="14" t="s">
        <v>33</v>
      </c>
      <c r="AX239" s="14" t="s">
        <v>76</v>
      </c>
      <c r="AY239" s="266" t="s">
        <v>178</v>
      </c>
    </row>
    <row r="240" s="15" customFormat="1">
      <c r="A240" s="15"/>
      <c r="B240" s="267"/>
      <c r="C240" s="268"/>
      <c r="D240" s="241" t="s">
        <v>189</v>
      </c>
      <c r="E240" s="269" t="s">
        <v>1</v>
      </c>
      <c r="F240" s="270" t="s">
        <v>193</v>
      </c>
      <c r="G240" s="268"/>
      <c r="H240" s="271">
        <v>4089</v>
      </c>
      <c r="I240" s="272"/>
      <c r="J240" s="268"/>
      <c r="K240" s="268"/>
      <c r="L240" s="273"/>
      <c r="M240" s="274"/>
      <c r="N240" s="275"/>
      <c r="O240" s="275"/>
      <c r="P240" s="275"/>
      <c r="Q240" s="275"/>
      <c r="R240" s="275"/>
      <c r="S240" s="275"/>
      <c r="T240" s="276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7" t="s">
        <v>189</v>
      </c>
      <c r="AU240" s="277" t="s">
        <v>85</v>
      </c>
      <c r="AV240" s="15" t="s">
        <v>185</v>
      </c>
      <c r="AW240" s="15" t="s">
        <v>33</v>
      </c>
      <c r="AX240" s="15" t="s">
        <v>83</v>
      </c>
      <c r="AY240" s="277" t="s">
        <v>178</v>
      </c>
    </row>
    <row r="241" s="2" customFormat="1">
      <c r="A241" s="39"/>
      <c r="B241" s="40"/>
      <c r="C241" s="228" t="s">
        <v>324</v>
      </c>
      <c r="D241" s="228" t="s">
        <v>180</v>
      </c>
      <c r="E241" s="229" t="s">
        <v>237</v>
      </c>
      <c r="F241" s="230" t="s">
        <v>238</v>
      </c>
      <c r="G241" s="231" t="s">
        <v>183</v>
      </c>
      <c r="H241" s="232">
        <v>356.78899999999999</v>
      </c>
      <c r="I241" s="233"/>
      <c r="J241" s="234">
        <f>ROUND(I241*H241,2)</f>
        <v>0</v>
      </c>
      <c r="K241" s="230" t="s">
        <v>184</v>
      </c>
      <c r="L241" s="45"/>
      <c r="M241" s="235" t="s">
        <v>1</v>
      </c>
      <c r="N241" s="236" t="s">
        <v>41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185</v>
      </c>
      <c r="AT241" s="239" t="s">
        <v>180</v>
      </c>
      <c r="AU241" s="239" t="s">
        <v>85</v>
      </c>
      <c r="AY241" s="18" t="s">
        <v>178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83</v>
      </c>
      <c r="BK241" s="240">
        <f>ROUND(I241*H241,2)</f>
        <v>0</v>
      </c>
      <c r="BL241" s="18" t="s">
        <v>185</v>
      </c>
      <c r="BM241" s="239" t="s">
        <v>1747</v>
      </c>
    </row>
    <row r="242" s="2" customFormat="1">
      <c r="A242" s="39"/>
      <c r="B242" s="40"/>
      <c r="C242" s="41"/>
      <c r="D242" s="241" t="s">
        <v>187</v>
      </c>
      <c r="E242" s="41"/>
      <c r="F242" s="242" t="s">
        <v>240</v>
      </c>
      <c r="G242" s="41"/>
      <c r="H242" s="41"/>
      <c r="I242" s="243"/>
      <c r="J242" s="41"/>
      <c r="K242" s="41"/>
      <c r="L242" s="45"/>
      <c r="M242" s="244"/>
      <c r="N242" s="245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187</v>
      </c>
      <c r="AU242" s="18" t="s">
        <v>85</v>
      </c>
    </row>
    <row r="243" s="13" customFormat="1">
      <c r="A243" s="13"/>
      <c r="B243" s="246"/>
      <c r="C243" s="247"/>
      <c r="D243" s="241" t="s">
        <v>189</v>
      </c>
      <c r="E243" s="248" t="s">
        <v>1</v>
      </c>
      <c r="F243" s="249" t="s">
        <v>1741</v>
      </c>
      <c r="G243" s="247"/>
      <c r="H243" s="248" t="s">
        <v>1</v>
      </c>
      <c r="I243" s="250"/>
      <c r="J243" s="247"/>
      <c r="K243" s="247"/>
      <c r="L243" s="251"/>
      <c r="M243" s="252"/>
      <c r="N243" s="253"/>
      <c r="O243" s="253"/>
      <c r="P243" s="253"/>
      <c r="Q243" s="253"/>
      <c r="R243" s="253"/>
      <c r="S243" s="253"/>
      <c r="T243" s="25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5" t="s">
        <v>189</v>
      </c>
      <c r="AU243" s="255" t="s">
        <v>85</v>
      </c>
      <c r="AV243" s="13" t="s">
        <v>83</v>
      </c>
      <c r="AW243" s="13" t="s">
        <v>33</v>
      </c>
      <c r="AX243" s="13" t="s">
        <v>76</v>
      </c>
      <c r="AY243" s="255" t="s">
        <v>178</v>
      </c>
    </row>
    <row r="244" s="13" customFormat="1">
      <c r="A244" s="13"/>
      <c r="B244" s="246"/>
      <c r="C244" s="247"/>
      <c r="D244" s="241" t="s">
        <v>189</v>
      </c>
      <c r="E244" s="248" t="s">
        <v>1</v>
      </c>
      <c r="F244" s="249" t="s">
        <v>586</v>
      </c>
      <c r="G244" s="247"/>
      <c r="H244" s="248" t="s">
        <v>1</v>
      </c>
      <c r="I244" s="250"/>
      <c r="J244" s="247"/>
      <c r="K244" s="247"/>
      <c r="L244" s="251"/>
      <c r="M244" s="252"/>
      <c r="N244" s="253"/>
      <c r="O244" s="253"/>
      <c r="P244" s="253"/>
      <c r="Q244" s="253"/>
      <c r="R244" s="253"/>
      <c r="S244" s="253"/>
      <c r="T244" s="25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5" t="s">
        <v>189</v>
      </c>
      <c r="AU244" s="255" t="s">
        <v>85</v>
      </c>
      <c r="AV244" s="13" t="s">
        <v>83</v>
      </c>
      <c r="AW244" s="13" t="s">
        <v>33</v>
      </c>
      <c r="AX244" s="13" t="s">
        <v>76</v>
      </c>
      <c r="AY244" s="255" t="s">
        <v>178</v>
      </c>
    </row>
    <row r="245" s="14" customFormat="1">
      <c r="A245" s="14"/>
      <c r="B245" s="256"/>
      <c r="C245" s="257"/>
      <c r="D245" s="241" t="s">
        <v>189</v>
      </c>
      <c r="E245" s="258" t="s">
        <v>1</v>
      </c>
      <c r="F245" s="259" t="s">
        <v>1737</v>
      </c>
      <c r="G245" s="257"/>
      <c r="H245" s="260">
        <v>338.589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189</v>
      </c>
      <c r="AU245" s="266" t="s">
        <v>85</v>
      </c>
      <c r="AV245" s="14" t="s">
        <v>85</v>
      </c>
      <c r="AW245" s="14" t="s">
        <v>33</v>
      </c>
      <c r="AX245" s="14" t="s">
        <v>76</v>
      </c>
      <c r="AY245" s="266" t="s">
        <v>178</v>
      </c>
    </row>
    <row r="246" s="13" customFormat="1">
      <c r="A246" s="13"/>
      <c r="B246" s="246"/>
      <c r="C246" s="247"/>
      <c r="D246" s="241" t="s">
        <v>189</v>
      </c>
      <c r="E246" s="248" t="s">
        <v>1</v>
      </c>
      <c r="F246" s="249" t="s">
        <v>1596</v>
      </c>
      <c r="G246" s="247"/>
      <c r="H246" s="248" t="s">
        <v>1</v>
      </c>
      <c r="I246" s="250"/>
      <c r="J246" s="247"/>
      <c r="K246" s="247"/>
      <c r="L246" s="251"/>
      <c r="M246" s="252"/>
      <c r="N246" s="253"/>
      <c r="O246" s="253"/>
      <c r="P246" s="253"/>
      <c r="Q246" s="253"/>
      <c r="R246" s="253"/>
      <c r="S246" s="253"/>
      <c r="T246" s="25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5" t="s">
        <v>189</v>
      </c>
      <c r="AU246" s="255" t="s">
        <v>85</v>
      </c>
      <c r="AV246" s="13" t="s">
        <v>83</v>
      </c>
      <c r="AW246" s="13" t="s">
        <v>33</v>
      </c>
      <c r="AX246" s="13" t="s">
        <v>76</v>
      </c>
      <c r="AY246" s="255" t="s">
        <v>178</v>
      </c>
    </row>
    <row r="247" s="14" customFormat="1">
      <c r="A247" s="14"/>
      <c r="B247" s="256"/>
      <c r="C247" s="257"/>
      <c r="D247" s="241" t="s">
        <v>189</v>
      </c>
      <c r="E247" s="258" t="s">
        <v>1</v>
      </c>
      <c r="F247" s="259" t="s">
        <v>1739</v>
      </c>
      <c r="G247" s="257"/>
      <c r="H247" s="260">
        <v>18.199999999999999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6" t="s">
        <v>189</v>
      </c>
      <c r="AU247" s="266" t="s">
        <v>85</v>
      </c>
      <c r="AV247" s="14" t="s">
        <v>85</v>
      </c>
      <c r="AW247" s="14" t="s">
        <v>33</v>
      </c>
      <c r="AX247" s="14" t="s">
        <v>76</v>
      </c>
      <c r="AY247" s="266" t="s">
        <v>178</v>
      </c>
    </row>
    <row r="248" s="15" customFormat="1">
      <c r="A248" s="15"/>
      <c r="B248" s="267"/>
      <c r="C248" s="268"/>
      <c r="D248" s="241" t="s">
        <v>189</v>
      </c>
      <c r="E248" s="269" t="s">
        <v>1</v>
      </c>
      <c r="F248" s="270" t="s">
        <v>193</v>
      </c>
      <c r="G248" s="268"/>
      <c r="H248" s="271">
        <v>356.78899999999999</v>
      </c>
      <c r="I248" s="272"/>
      <c r="J248" s="268"/>
      <c r="K248" s="268"/>
      <c r="L248" s="273"/>
      <c r="M248" s="274"/>
      <c r="N248" s="275"/>
      <c r="O248" s="275"/>
      <c r="P248" s="275"/>
      <c r="Q248" s="275"/>
      <c r="R248" s="275"/>
      <c r="S248" s="275"/>
      <c r="T248" s="276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7" t="s">
        <v>189</v>
      </c>
      <c r="AU248" s="277" t="s">
        <v>85</v>
      </c>
      <c r="AV248" s="15" t="s">
        <v>185</v>
      </c>
      <c r="AW248" s="15" t="s">
        <v>33</v>
      </c>
      <c r="AX248" s="15" t="s">
        <v>83</v>
      </c>
      <c r="AY248" s="277" t="s">
        <v>178</v>
      </c>
    </row>
    <row r="249" s="2" customFormat="1" ht="14.4" customHeight="1">
      <c r="A249" s="39"/>
      <c r="B249" s="40"/>
      <c r="C249" s="228" t="s">
        <v>331</v>
      </c>
      <c r="D249" s="228" t="s">
        <v>180</v>
      </c>
      <c r="E249" s="229" t="s">
        <v>245</v>
      </c>
      <c r="F249" s="230" t="s">
        <v>246</v>
      </c>
      <c r="G249" s="231" t="s">
        <v>183</v>
      </c>
      <c r="H249" s="232">
        <v>356.78899999999999</v>
      </c>
      <c r="I249" s="233"/>
      <c r="J249" s="234">
        <f>ROUND(I249*H249,2)</f>
        <v>0</v>
      </c>
      <c r="K249" s="230" t="s">
        <v>184</v>
      </c>
      <c r="L249" s="45"/>
      <c r="M249" s="235" t="s">
        <v>1</v>
      </c>
      <c r="N249" s="236" t="s">
        <v>41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185</v>
      </c>
      <c r="AT249" s="239" t="s">
        <v>180</v>
      </c>
      <c r="AU249" s="239" t="s">
        <v>85</v>
      </c>
      <c r="AY249" s="18" t="s">
        <v>178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83</v>
      </c>
      <c r="BK249" s="240">
        <f>ROUND(I249*H249,2)</f>
        <v>0</v>
      </c>
      <c r="BL249" s="18" t="s">
        <v>185</v>
      </c>
      <c r="BM249" s="239" t="s">
        <v>1748</v>
      </c>
    </row>
    <row r="250" s="2" customFormat="1">
      <c r="A250" s="39"/>
      <c r="B250" s="40"/>
      <c r="C250" s="41"/>
      <c r="D250" s="241" t="s">
        <v>187</v>
      </c>
      <c r="E250" s="41"/>
      <c r="F250" s="242" t="s">
        <v>246</v>
      </c>
      <c r="G250" s="41"/>
      <c r="H250" s="41"/>
      <c r="I250" s="243"/>
      <c r="J250" s="41"/>
      <c r="K250" s="41"/>
      <c r="L250" s="45"/>
      <c r="M250" s="244"/>
      <c r="N250" s="245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187</v>
      </c>
      <c r="AU250" s="18" t="s">
        <v>85</v>
      </c>
    </row>
    <row r="251" s="13" customFormat="1">
      <c r="A251" s="13"/>
      <c r="B251" s="246"/>
      <c r="C251" s="247"/>
      <c r="D251" s="241" t="s">
        <v>189</v>
      </c>
      <c r="E251" s="248" t="s">
        <v>1</v>
      </c>
      <c r="F251" s="249" t="s">
        <v>1741</v>
      </c>
      <c r="G251" s="247"/>
      <c r="H251" s="248" t="s">
        <v>1</v>
      </c>
      <c r="I251" s="250"/>
      <c r="J251" s="247"/>
      <c r="K251" s="247"/>
      <c r="L251" s="251"/>
      <c r="M251" s="252"/>
      <c r="N251" s="253"/>
      <c r="O251" s="253"/>
      <c r="P251" s="253"/>
      <c r="Q251" s="253"/>
      <c r="R251" s="253"/>
      <c r="S251" s="253"/>
      <c r="T251" s="25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5" t="s">
        <v>189</v>
      </c>
      <c r="AU251" s="255" t="s">
        <v>85</v>
      </c>
      <c r="AV251" s="13" t="s">
        <v>83</v>
      </c>
      <c r="AW251" s="13" t="s">
        <v>33</v>
      </c>
      <c r="AX251" s="13" t="s">
        <v>76</v>
      </c>
      <c r="AY251" s="255" t="s">
        <v>178</v>
      </c>
    </row>
    <row r="252" s="13" customFormat="1">
      <c r="A252" s="13"/>
      <c r="B252" s="246"/>
      <c r="C252" s="247"/>
      <c r="D252" s="241" t="s">
        <v>189</v>
      </c>
      <c r="E252" s="248" t="s">
        <v>1</v>
      </c>
      <c r="F252" s="249" t="s">
        <v>1598</v>
      </c>
      <c r="G252" s="247"/>
      <c r="H252" s="248" t="s">
        <v>1</v>
      </c>
      <c r="I252" s="250"/>
      <c r="J252" s="247"/>
      <c r="K252" s="247"/>
      <c r="L252" s="251"/>
      <c r="M252" s="252"/>
      <c r="N252" s="253"/>
      <c r="O252" s="253"/>
      <c r="P252" s="253"/>
      <c r="Q252" s="253"/>
      <c r="R252" s="253"/>
      <c r="S252" s="253"/>
      <c r="T252" s="25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5" t="s">
        <v>189</v>
      </c>
      <c r="AU252" s="255" t="s">
        <v>85</v>
      </c>
      <c r="AV252" s="13" t="s">
        <v>83</v>
      </c>
      <c r="AW252" s="13" t="s">
        <v>33</v>
      </c>
      <c r="AX252" s="13" t="s">
        <v>76</v>
      </c>
      <c r="AY252" s="255" t="s">
        <v>178</v>
      </c>
    </row>
    <row r="253" s="13" customFormat="1">
      <c r="A253" s="13"/>
      <c r="B253" s="246"/>
      <c r="C253" s="247"/>
      <c r="D253" s="241" t="s">
        <v>189</v>
      </c>
      <c r="E253" s="248" t="s">
        <v>1</v>
      </c>
      <c r="F253" s="249" t="s">
        <v>1599</v>
      </c>
      <c r="G253" s="247"/>
      <c r="H253" s="248" t="s">
        <v>1</v>
      </c>
      <c r="I253" s="250"/>
      <c r="J253" s="247"/>
      <c r="K253" s="247"/>
      <c r="L253" s="251"/>
      <c r="M253" s="252"/>
      <c r="N253" s="253"/>
      <c r="O253" s="253"/>
      <c r="P253" s="253"/>
      <c r="Q253" s="253"/>
      <c r="R253" s="253"/>
      <c r="S253" s="253"/>
      <c r="T253" s="25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5" t="s">
        <v>189</v>
      </c>
      <c r="AU253" s="255" t="s">
        <v>85</v>
      </c>
      <c r="AV253" s="13" t="s">
        <v>83</v>
      </c>
      <c r="AW253" s="13" t="s">
        <v>33</v>
      </c>
      <c r="AX253" s="13" t="s">
        <v>76</v>
      </c>
      <c r="AY253" s="255" t="s">
        <v>178</v>
      </c>
    </row>
    <row r="254" s="14" customFormat="1">
      <c r="A254" s="14"/>
      <c r="B254" s="256"/>
      <c r="C254" s="257"/>
      <c r="D254" s="241" t="s">
        <v>189</v>
      </c>
      <c r="E254" s="258" t="s">
        <v>1</v>
      </c>
      <c r="F254" s="259" t="s">
        <v>1737</v>
      </c>
      <c r="G254" s="257"/>
      <c r="H254" s="260">
        <v>338.589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6" t="s">
        <v>189</v>
      </c>
      <c r="AU254" s="266" t="s">
        <v>85</v>
      </c>
      <c r="AV254" s="14" t="s">
        <v>85</v>
      </c>
      <c r="AW254" s="14" t="s">
        <v>33</v>
      </c>
      <c r="AX254" s="14" t="s">
        <v>76</v>
      </c>
      <c r="AY254" s="266" t="s">
        <v>178</v>
      </c>
    </row>
    <row r="255" s="13" customFormat="1">
      <c r="A255" s="13"/>
      <c r="B255" s="246"/>
      <c r="C255" s="247"/>
      <c r="D255" s="241" t="s">
        <v>189</v>
      </c>
      <c r="E255" s="248" t="s">
        <v>1</v>
      </c>
      <c r="F255" s="249" t="s">
        <v>1600</v>
      </c>
      <c r="G255" s="247"/>
      <c r="H255" s="248" t="s">
        <v>1</v>
      </c>
      <c r="I255" s="250"/>
      <c r="J255" s="247"/>
      <c r="K255" s="247"/>
      <c r="L255" s="251"/>
      <c r="M255" s="252"/>
      <c r="N255" s="253"/>
      <c r="O255" s="253"/>
      <c r="P255" s="253"/>
      <c r="Q255" s="253"/>
      <c r="R255" s="253"/>
      <c r="S255" s="253"/>
      <c r="T255" s="25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5" t="s">
        <v>189</v>
      </c>
      <c r="AU255" s="255" t="s">
        <v>85</v>
      </c>
      <c r="AV255" s="13" t="s">
        <v>83</v>
      </c>
      <c r="AW255" s="13" t="s">
        <v>33</v>
      </c>
      <c r="AX255" s="13" t="s">
        <v>76</v>
      </c>
      <c r="AY255" s="255" t="s">
        <v>178</v>
      </c>
    </row>
    <row r="256" s="14" customFormat="1">
      <c r="A256" s="14"/>
      <c r="B256" s="256"/>
      <c r="C256" s="257"/>
      <c r="D256" s="241" t="s">
        <v>189</v>
      </c>
      <c r="E256" s="258" t="s">
        <v>1</v>
      </c>
      <c r="F256" s="259" t="s">
        <v>1739</v>
      </c>
      <c r="G256" s="257"/>
      <c r="H256" s="260">
        <v>18.199999999999999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6" t="s">
        <v>189</v>
      </c>
      <c r="AU256" s="266" t="s">
        <v>85</v>
      </c>
      <c r="AV256" s="14" t="s">
        <v>85</v>
      </c>
      <c r="AW256" s="14" t="s">
        <v>33</v>
      </c>
      <c r="AX256" s="14" t="s">
        <v>76</v>
      </c>
      <c r="AY256" s="266" t="s">
        <v>178</v>
      </c>
    </row>
    <row r="257" s="15" customFormat="1">
      <c r="A257" s="15"/>
      <c r="B257" s="267"/>
      <c r="C257" s="268"/>
      <c r="D257" s="241" t="s">
        <v>189</v>
      </c>
      <c r="E257" s="269" t="s">
        <v>1</v>
      </c>
      <c r="F257" s="270" t="s">
        <v>193</v>
      </c>
      <c r="G257" s="268"/>
      <c r="H257" s="271">
        <v>356.78899999999999</v>
      </c>
      <c r="I257" s="272"/>
      <c r="J257" s="268"/>
      <c r="K257" s="268"/>
      <c r="L257" s="273"/>
      <c r="M257" s="274"/>
      <c r="N257" s="275"/>
      <c r="O257" s="275"/>
      <c r="P257" s="275"/>
      <c r="Q257" s="275"/>
      <c r="R257" s="275"/>
      <c r="S257" s="275"/>
      <c r="T257" s="27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7" t="s">
        <v>189</v>
      </c>
      <c r="AU257" s="277" t="s">
        <v>85</v>
      </c>
      <c r="AV257" s="15" t="s">
        <v>185</v>
      </c>
      <c r="AW257" s="15" t="s">
        <v>33</v>
      </c>
      <c r="AX257" s="15" t="s">
        <v>83</v>
      </c>
      <c r="AY257" s="277" t="s">
        <v>178</v>
      </c>
    </row>
    <row r="258" s="2" customFormat="1" ht="30" customHeight="1">
      <c r="A258" s="39"/>
      <c r="B258" s="40"/>
      <c r="C258" s="228" t="s">
        <v>7</v>
      </c>
      <c r="D258" s="228" t="s">
        <v>180</v>
      </c>
      <c r="E258" s="229" t="s">
        <v>251</v>
      </c>
      <c r="F258" s="230" t="s">
        <v>252</v>
      </c>
      <c r="G258" s="231" t="s">
        <v>253</v>
      </c>
      <c r="H258" s="232">
        <v>1390.26</v>
      </c>
      <c r="I258" s="233"/>
      <c r="J258" s="234">
        <f>ROUND(I258*H258,2)</f>
        <v>0</v>
      </c>
      <c r="K258" s="230" t="s">
        <v>184</v>
      </c>
      <c r="L258" s="45"/>
      <c r="M258" s="235" t="s">
        <v>1</v>
      </c>
      <c r="N258" s="236" t="s">
        <v>41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185</v>
      </c>
      <c r="AT258" s="239" t="s">
        <v>180</v>
      </c>
      <c r="AU258" s="239" t="s">
        <v>85</v>
      </c>
      <c r="AY258" s="18" t="s">
        <v>178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83</v>
      </c>
      <c r="BK258" s="240">
        <f>ROUND(I258*H258,2)</f>
        <v>0</v>
      </c>
      <c r="BL258" s="18" t="s">
        <v>185</v>
      </c>
      <c r="BM258" s="239" t="s">
        <v>1749</v>
      </c>
    </row>
    <row r="259" s="2" customFormat="1">
      <c r="A259" s="39"/>
      <c r="B259" s="40"/>
      <c r="C259" s="41"/>
      <c r="D259" s="241" t="s">
        <v>187</v>
      </c>
      <c r="E259" s="41"/>
      <c r="F259" s="242" t="s">
        <v>255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187</v>
      </c>
      <c r="AU259" s="18" t="s">
        <v>85</v>
      </c>
    </row>
    <row r="260" s="13" customFormat="1">
      <c r="A260" s="13"/>
      <c r="B260" s="246"/>
      <c r="C260" s="247"/>
      <c r="D260" s="241" t="s">
        <v>189</v>
      </c>
      <c r="E260" s="248" t="s">
        <v>1</v>
      </c>
      <c r="F260" s="249" t="s">
        <v>1741</v>
      </c>
      <c r="G260" s="247"/>
      <c r="H260" s="248" t="s">
        <v>1</v>
      </c>
      <c r="I260" s="250"/>
      <c r="J260" s="247"/>
      <c r="K260" s="247"/>
      <c r="L260" s="251"/>
      <c r="M260" s="252"/>
      <c r="N260" s="253"/>
      <c r="O260" s="253"/>
      <c r="P260" s="253"/>
      <c r="Q260" s="253"/>
      <c r="R260" s="253"/>
      <c r="S260" s="253"/>
      <c r="T260" s="25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5" t="s">
        <v>189</v>
      </c>
      <c r="AU260" s="255" t="s">
        <v>85</v>
      </c>
      <c r="AV260" s="13" t="s">
        <v>83</v>
      </c>
      <c r="AW260" s="13" t="s">
        <v>33</v>
      </c>
      <c r="AX260" s="13" t="s">
        <v>76</v>
      </c>
      <c r="AY260" s="255" t="s">
        <v>178</v>
      </c>
    </row>
    <row r="261" s="13" customFormat="1">
      <c r="A261" s="13"/>
      <c r="B261" s="246"/>
      <c r="C261" s="247"/>
      <c r="D261" s="241" t="s">
        <v>189</v>
      </c>
      <c r="E261" s="248" t="s">
        <v>1</v>
      </c>
      <c r="F261" s="249" t="s">
        <v>1602</v>
      </c>
      <c r="G261" s="247"/>
      <c r="H261" s="248" t="s">
        <v>1</v>
      </c>
      <c r="I261" s="250"/>
      <c r="J261" s="247"/>
      <c r="K261" s="247"/>
      <c r="L261" s="251"/>
      <c r="M261" s="252"/>
      <c r="N261" s="253"/>
      <c r="O261" s="253"/>
      <c r="P261" s="253"/>
      <c r="Q261" s="253"/>
      <c r="R261" s="253"/>
      <c r="S261" s="253"/>
      <c r="T261" s="25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5" t="s">
        <v>189</v>
      </c>
      <c r="AU261" s="255" t="s">
        <v>85</v>
      </c>
      <c r="AV261" s="13" t="s">
        <v>83</v>
      </c>
      <c r="AW261" s="13" t="s">
        <v>33</v>
      </c>
      <c r="AX261" s="13" t="s">
        <v>76</v>
      </c>
      <c r="AY261" s="255" t="s">
        <v>178</v>
      </c>
    </row>
    <row r="262" s="14" customFormat="1">
      <c r="A262" s="14"/>
      <c r="B262" s="256"/>
      <c r="C262" s="257"/>
      <c r="D262" s="241" t="s">
        <v>189</v>
      </c>
      <c r="E262" s="258" t="s">
        <v>1</v>
      </c>
      <c r="F262" s="259" t="s">
        <v>1750</v>
      </c>
      <c r="G262" s="257"/>
      <c r="H262" s="260">
        <v>1390.26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6" t="s">
        <v>189</v>
      </c>
      <c r="AU262" s="266" t="s">
        <v>85</v>
      </c>
      <c r="AV262" s="14" t="s">
        <v>85</v>
      </c>
      <c r="AW262" s="14" t="s">
        <v>33</v>
      </c>
      <c r="AX262" s="14" t="s">
        <v>76</v>
      </c>
      <c r="AY262" s="266" t="s">
        <v>178</v>
      </c>
    </row>
    <row r="263" s="15" customFormat="1">
      <c r="A263" s="15"/>
      <c r="B263" s="267"/>
      <c r="C263" s="268"/>
      <c r="D263" s="241" t="s">
        <v>189</v>
      </c>
      <c r="E263" s="269" t="s">
        <v>1</v>
      </c>
      <c r="F263" s="270" t="s">
        <v>193</v>
      </c>
      <c r="G263" s="268"/>
      <c r="H263" s="271">
        <v>1390.26</v>
      </c>
      <c r="I263" s="272"/>
      <c r="J263" s="268"/>
      <c r="K263" s="268"/>
      <c r="L263" s="273"/>
      <c r="M263" s="274"/>
      <c r="N263" s="275"/>
      <c r="O263" s="275"/>
      <c r="P263" s="275"/>
      <c r="Q263" s="275"/>
      <c r="R263" s="275"/>
      <c r="S263" s="275"/>
      <c r="T263" s="276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7" t="s">
        <v>189</v>
      </c>
      <c r="AU263" s="277" t="s">
        <v>85</v>
      </c>
      <c r="AV263" s="15" t="s">
        <v>185</v>
      </c>
      <c r="AW263" s="15" t="s">
        <v>33</v>
      </c>
      <c r="AX263" s="15" t="s">
        <v>83</v>
      </c>
      <c r="AY263" s="277" t="s">
        <v>178</v>
      </c>
    </row>
    <row r="264" s="2" customFormat="1">
      <c r="A264" s="39"/>
      <c r="B264" s="40"/>
      <c r="C264" s="228" t="s">
        <v>347</v>
      </c>
      <c r="D264" s="228" t="s">
        <v>180</v>
      </c>
      <c r="E264" s="229" t="s">
        <v>259</v>
      </c>
      <c r="F264" s="230" t="s">
        <v>260</v>
      </c>
      <c r="G264" s="231" t="s">
        <v>183</v>
      </c>
      <c r="H264" s="232">
        <v>18.199999999999999</v>
      </c>
      <c r="I264" s="233"/>
      <c r="J264" s="234">
        <f>ROUND(I264*H264,2)</f>
        <v>0</v>
      </c>
      <c r="K264" s="230" t="s">
        <v>184</v>
      </c>
      <c r="L264" s="45"/>
      <c r="M264" s="235" t="s">
        <v>1</v>
      </c>
      <c r="N264" s="236" t="s">
        <v>41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185</v>
      </c>
      <c r="AT264" s="239" t="s">
        <v>180</v>
      </c>
      <c r="AU264" s="239" t="s">
        <v>85</v>
      </c>
      <c r="AY264" s="18" t="s">
        <v>178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83</v>
      </c>
      <c r="BK264" s="240">
        <f>ROUND(I264*H264,2)</f>
        <v>0</v>
      </c>
      <c r="BL264" s="18" t="s">
        <v>185</v>
      </c>
      <c r="BM264" s="239" t="s">
        <v>1751</v>
      </c>
    </row>
    <row r="265" s="2" customFormat="1">
      <c r="A265" s="39"/>
      <c r="B265" s="40"/>
      <c r="C265" s="41"/>
      <c r="D265" s="241" t="s">
        <v>187</v>
      </c>
      <c r="E265" s="41"/>
      <c r="F265" s="242" t="s">
        <v>1605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187</v>
      </c>
      <c r="AU265" s="18" t="s">
        <v>85</v>
      </c>
    </row>
    <row r="266" s="13" customFormat="1">
      <c r="A266" s="13"/>
      <c r="B266" s="246"/>
      <c r="C266" s="247"/>
      <c r="D266" s="241" t="s">
        <v>189</v>
      </c>
      <c r="E266" s="248" t="s">
        <v>1</v>
      </c>
      <c r="F266" s="249" t="s">
        <v>1741</v>
      </c>
      <c r="G266" s="247"/>
      <c r="H266" s="248" t="s">
        <v>1</v>
      </c>
      <c r="I266" s="250"/>
      <c r="J266" s="247"/>
      <c r="K266" s="247"/>
      <c r="L266" s="251"/>
      <c r="M266" s="252"/>
      <c r="N266" s="253"/>
      <c r="O266" s="253"/>
      <c r="P266" s="253"/>
      <c r="Q266" s="253"/>
      <c r="R266" s="253"/>
      <c r="S266" s="253"/>
      <c r="T266" s="25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5" t="s">
        <v>189</v>
      </c>
      <c r="AU266" s="255" t="s">
        <v>85</v>
      </c>
      <c r="AV266" s="13" t="s">
        <v>83</v>
      </c>
      <c r="AW266" s="13" t="s">
        <v>33</v>
      </c>
      <c r="AX266" s="13" t="s">
        <v>76</v>
      </c>
      <c r="AY266" s="255" t="s">
        <v>178</v>
      </c>
    </row>
    <row r="267" s="13" customFormat="1">
      <c r="A267" s="13"/>
      <c r="B267" s="246"/>
      <c r="C267" s="247"/>
      <c r="D267" s="241" t="s">
        <v>189</v>
      </c>
      <c r="E267" s="248" t="s">
        <v>1</v>
      </c>
      <c r="F267" s="249" t="s">
        <v>1606</v>
      </c>
      <c r="G267" s="247"/>
      <c r="H267" s="248" t="s">
        <v>1</v>
      </c>
      <c r="I267" s="250"/>
      <c r="J267" s="247"/>
      <c r="K267" s="247"/>
      <c r="L267" s="251"/>
      <c r="M267" s="252"/>
      <c r="N267" s="253"/>
      <c r="O267" s="253"/>
      <c r="P267" s="253"/>
      <c r="Q267" s="253"/>
      <c r="R267" s="253"/>
      <c r="S267" s="253"/>
      <c r="T267" s="25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5" t="s">
        <v>189</v>
      </c>
      <c r="AU267" s="255" t="s">
        <v>85</v>
      </c>
      <c r="AV267" s="13" t="s">
        <v>83</v>
      </c>
      <c r="AW267" s="13" t="s">
        <v>33</v>
      </c>
      <c r="AX267" s="13" t="s">
        <v>76</v>
      </c>
      <c r="AY267" s="255" t="s">
        <v>178</v>
      </c>
    </row>
    <row r="268" s="14" customFormat="1">
      <c r="A268" s="14"/>
      <c r="B268" s="256"/>
      <c r="C268" s="257"/>
      <c r="D268" s="241" t="s">
        <v>189</v>
      </c>
      <c r="E268" s="258" t="s">
        <v>1</v>
      </c>
      <c r="F268" s="259" t="s">
        <v>1739</v>
      </c>
      <c r="G268" s="257"/>
      <c r="H268" s="260">
        <v>18.199999999999999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6" t="s">
        <v>189</v>
      </c>
      <c r="AU268" s="266" t="s">
        <v>85</v>
      </c>
      <c r="AV268" s="14" t="s">
        <v>85</v>
      </c>
      <c r="AW268" s="14" t="s">
        <v>33</v>
      </c>
      <c r="AX268" s="14" t="s">
        <v>76</v>
      </c>
      <c r="AY268" s="266" t="s">
        <v>178</v>
      </c>
    </row>
    <row r="269" s="15" customFormat="1">
      <c r="A269" s="15"/>
      <c r="B269" s="267"/>
      <c r="C269" s="268"/>
      <c r="D269" s="241" t="s">
        <v>189</v>
      </c>
      <c r="E269" s="269" t="s">
        <v>1</v>
      </c>
      <c r="F269" s="270" t="s">
        <v>193</v>
      </c>
      <c r="G269" s="268"/>
      <c r="H269" s="271">
        <v>18.199999999999999</v>
      </c>
      <c r="I269" s="272"/>
      <c r="J269" s="268"/>
      <c r="K269" s="268"/>
      <c r="L269" s="273"/>
      <c r="M269" s="274"/>
      <c r="N269" s="275"/>
      <c r="O269" s="275"/>
      <c r="P269" s="275"/>
      <c r="Q269" s="275"/>
      <c r="R269" s="275"/>
      <c r="S269" s="275"/>
      <c r="T269" s="276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7" t="s">
        <v>189</v>
      </c>
      <c r="AU269" s="277" t="s">
        <v>85</v>
      </c>
      <c r="AV269" s="15" t="s">
        <v>185</v>
      </c>
      <c r="AW269" s="15" t="s">
        <v>33</v>
      </c>
      <c r="AX269" s="15" t="s">
        <v>83</v>
      </c>
      <c r="AY269" s="277" t="s">
        <v>178</v>
      </c>
    </row>
    <row r="270" s="2" customFormat="1">
      <c r="A270" s="39"/>
      <c r="B270" s="40"/>
      <c r="C270" s="228" t="s">
        <v>354</v>
      </c>
      <c r="D270" s="228" t="s">
        <v>180</v>
      </c>
      <c r="E270" s="229" t="s">
        <v>614</v>
      </c>
      <c r="F270" s="230" t="s">
        <v>615</v>
      </c>
      <c r="G270" s="231" t="s">
        <v>268</v>
      </c>
      <c r="H270" s="232">
        <v>660.73299999999995</v>
      </c>
      <c r="I270" s="233"/>
      <c r="J270" s="234">
        <f>ROUND(I270*H270,2)</f>
        <v>0</v>
      </c>
      <c r="K270" s="230" t="s">
        <v>184</v>
      </c>
      <c r="L270" s="45"/>
      <c r="M270" s="235" t="s">
        <v>1</v>
      </c>
      <c r="N270" s="236" t="s">
        <v>41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185</v>
      </c>
      <c r="AT270" s="239" t="s">
        <v>180</v>
      </c>
      <c r="AU270" s="239" t="s">
        <v>85</v>
      </c>
      <c r="AY270" s="18" t="s">
        <v>178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83</v>
      </c>
      <c r="BK270" s="240">
        <f>ROUND(I270*H270,2)</f>
        <v>0</v>
      </c>
      <c r="BL270" s="18" t="s">
        <v>185</v>
      </c>
      <c r="BM270" s="239" t="s">
        <v>1752</v>
      </c>
    </row>
    <row r="271" s="2" customFormat="1">
      <c r="A271" s="39"/>
      <c r="B271" s="40"/>
      <c r="C271" s="41"/>
      <c r="D271" s="241" t="s">
        <v>187</v>
      </c>
      <c r="E271" s="41"/>
      <c r="F271" s="242" t="s">
        <v>617</v>
      </c>
      <c r="G271" s="41"/>
      <c r="H271" s="41"/>
      <c r="I271" s="243"/>
      <c r="J271" s="41"/>
      <c r="K271" s="41"/>
      <c r="L271" s="45"/>
      <c r="M271" s="244"/>
      <c r="N271" s="245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187</v>
      </c>
      <c r="AU271" s="18" t="s">
        <v>85</v>
      </c>
    </row>
    <row r="272" s="13" customFormat="1">
      <c r="A272" s="13"/>
      <c r="B272" s="246"/>
      <c r="C272" s="247"/>
      <c r="D272" s="241" t="s">
        <v>189</v>
      </c>
      <c r="E272" s="248" t="s">
        <v>1</v>
      </c>
      <c r="F272" s="249" t="s">
        <v>1741</v>
      </c>
      <c r="G272" s="247"/>
      <c r="H272" s="248" t="s">
        <v>1</v>
      </c>
      <c r="I272" s="250"/>
      <c r="J272" s="247"/>
      <c r="K272" s="247"/>
      <c r="L272" s="251"/>
      <c r="M272" s="252"/>
      <c r="N272" s="253"/>
      <c r="O272" s="253"/>
      <c r="P272" s="253"/>
      <c r="Q272" s="253"/>
      <c r="R272" s="253"/>
      <c r="S272" s="253"/>
      <c r="T272" s="25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5" t="s">
        <v>189</v>
      </c>
      <c r="AU272" s="255" t="s">
        <v>85</v>
      </c>
      <c r="AV272" s="13" t="s">
        <v>83</v>
      </c>
      <c r="AW272" s="13" t="s">
        <v>33</v>
      </c>
      <c r="AX272" s="13" t="s">
        <v>76</v>
      </c>
      <c r="AY272" s="255" t="s">
        <v>178</v>
      </c>
    </row>
    <row r="273" s="13" customFormat="1">
      <c r="A273" s="13"/>
      <c r="B273" s="246"/>
      <c r="C273" s="247"/>
      <c r="D273" s="241" t="s">
        <v>189</v>
      </c>
      <c r="E273" s="248" t="s">
        <v>1</v>
      </c>
      <c r="F273" s="249" t="s">
        <v>1608</v>
      </c>
      <c r="G273" s="247"/>
      <c r="H273" s="248" t="s">
        <v>1</v>
      </c>
      <c r="I273" s="250"/>
      <c r="J273" s="247"/>
      <c r="K273" s="247"/>
      <c r="L273" s="251"/>
      <c r="M273" s="252"/>
      <c r="N273" s="253"/>
      <c r="O273" s="253"/>
      <c r="P273" s="253"/>
      <c r="Q273" s="253"/>
      <c r="R273" s="253"/>
      <c r="S273" s="253"/>
      <c r="T273" s="25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5" t="s">
        <v>189</v>
      </c>
      <c r="AU273" s="255" t="s">
        <v>85</v>
      </c>
      <c r="AV273" s="13" t="s">
        <v>83</v>
      </c>
      <c r="AW273" s="13" t="s">
        <v>33</v>
      </c>
      <c r="AX273" s="13" t="s">
        <v>76</v>
      </c>
      <c r="AY273" s="255" t="s">
        <v>178</v>
      </c>
    </row>
    <row r="274" s="14" customFormat="1">
      <c r="A274" s="14"/>
      <c r="B274" s="256"/>
      <c r="C274" s="257"/>
      <c r="D274" s="241" t="s">
        <v>189</v>
      </c>
      <c r="E274" s="258" t="s">
        <v>1</v>
      </c>
      <c r="F274" s="259" t="s">
        <v>1753</v>
      </c>
      <c r="G274" s="257"/>
      <c r="H274" s="260">
        <v>660.73299999999995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6" t="s">
        <v>189</v>
      </c>
      <c r="AU274" s="266" t="s">
        <v>85</v>
      </c>
      <c r="AV274" s="14" t="s">
        <v>85</v>
      </c>
      <c r="AW274" s="14" t="s">
        <v>33</v>
      </c>
      <c r="AX274" s="14" t="s">
        <v>76</v>
      </c>
      <c r="AY274" s="266" t="s">
        <v>178</v>
      </c>
    </row>
    <row r="275" s="15" customFormat="1">
      <c r="A275" s="15"/>
      <c r="B275" s="267"/>
      <c r="C275" s="268"/>
      <c r="D275" s="241" t="s">
        <v>189</v>
      </c>
      <c r="E275" s="269" t="s">
        <v>1</v>
      </c>
      <c r="F275" s="270" t="s">
        <v>193</v>
      </c>
      <c r="G275" s="268"/>
      <c r="H275" s="271">
        <v>660.73299999999995</v>
      </c>
      <c r="I275" s="272"/>
      <c r="J275" s="268"/>
      <c r="K275" s="268"/>
      <c r="L275" s="273"/>
      <c r="M275" s="274"/>
      <c r="N275" s="275"/>
      <c r="O275" s="275"/>
      <c r="P275" s="275"/>
      <c r="Q275" s="275"/>
      <c r="R275" s="275"/>
      <c r="S275" s="275"/>
      <c r="T275" s="27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7" t="s">
        <v>189</v>
      </c>
      <c r="AU275" s="277" t="s">
        <v>85</v>
      </c>
      <c r="AV275" s="15" t="s">
        <v>185</v>
      </c>
      <c r="AW275" s="15" t="s">
        <v>33</v>
      </c>
      <c r="AX275" s="15" t="s">
        <v>83</v>
      </c>
      <c r="AY275" s="277" t="s">
        <v>178</v>
      </c>
    </row>
    <row r="276" s="2" customFormat="1">
      <c r="A276" s="39"/>
      <c r="B276" s="40"/>
      <c r="C276" s="228" t="s">
        <v>361</v>
      </c>
      <c r="D276" s="228" t="s">
        <v>180</v>
      </c>
      <c r="E276" s="229" t="s">
        <v>1610</v>
      </c>
      <c r="F276" s="230" t="s">
        <v>1611</v>
      </c>
      <c r="G276" s="231" t="s">
        <v>268</v>
      </c>
      <c r="H276" s="232">
        <v>467.88999999999999</v>
      </c>
      <c r="I276" s="233"/>
      <c r="J276" s="234">
        <f>ROUND(I276*H276,2)</f>
        <v>0</v>
      </c>
      <c r="K276" s="230" t="s">
        <v>184</v>
      </c>
      <c r="L276" s="45"/>
      <c r="M276" s="235" t="s">
        <v>1</v>
      </c>
      <c r="N276" s="236" t="s">
        <v>41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185</v>
      </c>
      <c r="AT276" s="239" t="s">
        <v>180</v>
      </c>
      <c r="AU276" s="239" t="s">
        <v>85</v>
      </c>
      <c r="AY276" s="18" t="s">
        <v>178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83</v>
      </c>
      <c r="BK276" s="240">
        <f>ROUND(I276*H276,2)</f>
        <v>0</v>
      </c>
      <c r="BL276" s="18" t="s">
        <v>185</v>
      </c>
      <c r="BM276" s="239" t="s">
        <v>1754</v>
      </c>
    </row>
    <row r="277" s="2" customFormat="1">
      <c r="A277" s="39"/>
      <c r="B277" s="40"/>
      <c r="C277" s="41"/>
      <c r="D277" s="241" t="s">
        <v>187</v>
      </c>
      <c r="E277" s="41"/>
      <c r="F277" s="242" t="s">
        <v>1613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187</v>
      </c>
      <c r="AU277" s="18" t="s">
        <v>85</v>
      </c>
    </row>
    <row r="278" s="13" customFormat="1">
      <c r="A278" s="13"/>
      <c r="B278" s="246"/>
      <c r="C278" s="247"/>
      <c r="D278" s="241" t="s">
        <v>189</v>
      </c>
      <c r="E278" s="248" t="s">
        <v>1</v>
      </c>
      <c r="F278" s="249" t="s">
        <v>1741</v>
      </c>
      <c r="G278" s="247"/>
      <c r="H278" s="248" t="s">
        <v>1</v>
      </c>
      <c r="I278" s="250"/>
      <c r="J278" s="247"/>
      <c r="K278" s="247"/>
      <c r="L278" s="251"/>
      <c r="M278" s="252"/>
      <c r="N278" s="253"/>
      <c r="O278" s="253"/>
      <c r="P278" s="253"/>
      <c r="Q278" s="253"/>
      <c r="R278" s="253"/>
      <c r="S278" s="253"/>
      <c r="T278" s="25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5" t="s">
        <v>189</v>
      </c>
      <c r="AU278" s="255" t="s">
        <v>85</v>
      </c>
      <c r="AV278" s="13" t="s">
        <v>83</v>
      </c>
      <c r="AW278" s="13" t="s">
        <v>33</v>
      </c>
      <c r="AX278" s="13" t="s">
        <v>76</v>
      </c>
      <c r="AY278" s="255" t="s">
        <v>178</v>
      </c>
    </row>
    <row r="279" s="14" customFormat="1">
      <c r="A279" s="14"/>
      <c r="B279" s="256"/>
      <c r="C279" s="257"/>
      <c r="D279" s="241" t="s">
        <v>189</v>
      </c>
      <c r="E279" s="258" t="s">
        <v>1</v>
      </c>
      <c r="F279" s="259" t="s">
        <v>1755</v>
      </c>
      <c r="G279" s="257"/>
      <c r="H279" s="260">
        <v>467.88999999999999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6" t="s">
        <v>189</v>
      </c>
      <c r="AU279" s="266" t="s">
        <v>85</v>
      </c>
      <c r="AV279" s="14" t="s">
        <v>85</v>
      </c>
      <c r="AW279" s="14" t="s">
        <v>33</v>
      </c>
      <c r="AX279" s="14" t="s">
        <v>76</v>
      </c>
      <c r="AY279" s="266" t="s">
        <v>178</v>
      </c>
    </row>
    <row r="280" s="15" customFormat="1">
      <c r="A280" s="15"/>
      <c r="B280" s="267"/>
      <c r="C280" s="268"/>
      <c r="D280" s="241" t="s">
        <v>189</v>
      </c>
      <c r="E280" s="269" t="s">
        <v>1</v>
      </c>
      <c r="F280" s="270" t="s">
        <v>193</v>
      </c>
      <c r="G280" s="268"/>
      <c r="H280" s="271">
        <v>467.88999999999999</v>
      </c>
      <c r="I280" s="272"/>
      <c r="J280" s="268"/>
      <c r="K280" s="268"/>
      <c r="L280" s="273"/>
      <c r="M280" s="274"/>
      <c r="N280" s="275"/>
      <c r="O280" s="275"/>
      <c r="P280" s="275"/>
      <c r="Q280" s="275"/>
      <c r="R280" s="275"/>
      <c r="S280" s="275"/>
      <c r="T280" s="276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7" t="s">
        <v>189</v>
      </c>
      <c r="AU280" s="277" t="s">
        <v>85</v>
      </c>
      <c r="AV280" s="15" t="s">
        <v>185</v>
      </c>
      <c r="AW280" s="15" t="s">
        <v>33</v>
      </c>
      <c r="AX280" s="15" t="s">
        <v>83</v>
      </c>
      <c r="AY280" s="277" t="s">
        <v>178</v>
      </c>
    </row>
    <row r="281" s="2" customFormat="1">
      <c r="A281" s="39"/>
      <c r="B281" s="40"/>
      <c r="C281" s="228" t="s">
        <v>367</v>
      </c>
      <c r="D281" s="228" t="s">
        <v>180</v>
      </c>
      <c r="E281" s="229" t="s">
        <v>1615</v>
      </c>
      <c r="F281" s="230" t="s">
        <v>1616</v>
      </c>
      <c r="G281" s="231" t="s">
        <v>268</v>
      </c>
      <c r="H281" s="232">
        <v>934.28999999999996</v>
      </c>
      <c r="I281" s="233"/>
      <c r="J281" s="234">
        <f>ROUND(I281*H281,2)</f>
        <v>0</v>
      </c>
      <c r="K281" s="230" t="s">
        <v>184</v>
      </c>
      <c r="L281" s="45"/>
      <c r="M281" s="235" t="s">
        <v>1</v>
      </c>
      <c r="N281" s="236" t="s">
        <v>41</v>
      </c>
      <c r="O281" s="92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185</v>
      </c>
      <c r="AT281" s="239" t="s">
        <v>180</v>
      </c>
      <c r="AU281" s="239" t="s">
        <v>85</v>
      </c>
      <c r="AY281" s="18" t="s">
        <v>178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83</v>
      </c>
      <c r="BK281" s="240">
        <f>ROUND(I281*H281,2)</f>
        <v>0</v>
      </c>
      <c r="BL281" s="18" t="s">
        <v>185</v>
      </c>
      <c r="BM281" s="239" t="s">
        <v>1756</v>
      </c>
    </row>
    <row r="282" s="2" customFormat="1">
      <c r="A282" s="39"/>
      <c r="B282" s="40"/>
      <c r="C282" s="41"/>
      <c r="D282" s="241" t="s">
        <v>187</v>
      </c>
      <c r="E282" s="41"/>
      <c r="F282" s="242" t="s">
        <v>1618</v>
      </c>
      <c r="G282" s="41"/>
      <c r="H282" s="41"/>
      <c r="I282" s="243"/>
      <c r="J282" s="41"/>
      <c r="K282" s="41"/>
      <c r="L282" s="45"/>
      <c r="M282" s="244"/>
      <c r="N282" s="245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187</v>
      </c>
      <c r="AU282" s="18" t="s">
        <v>85</v>
      </c>
    </row>
    <row r="283" s="13" customFormat="1">
      <c r="A283" s="13"/>
      <c r="B283" s="246"/>
      <c r="C283" s="247"/>
      <c r="D283" s="241" t="s">
        <v>189</v>
      </c>
      <c r="E283" s="248" t="s">
        <v>1</v>
      </c>
      <c r="F283" s="249" t="s">
        <v>1741</v>
      </c>
      <c r="G283" s="247"/>
      <c r="H283" s="248" t="s">
        <v>1</v>
      </c>
      <c r="I283" s="250"/>
      <c r="J283" s="247"/>
      <c r="K283" s="247"/>
      <c r="L283" s="251"/>
      <c r="M283" s="252"/>
      <c r="N283" s="253"/>
      <c r="O283" s="253"/>
      <c r="P283" s="253"/>
      <c r="Q283" s="253"/>
      <c r="R283" s="253"/>
      <c r="S283" s="253"/>
      <c r="T283" s="25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5" t="s">
        <v>189</v>
      </c>
      <c r="AU283" s="255" t="s">
        <v>85</v>
      </c>
      <c r="AV283" s="13" t="s">
        <v>83</v>
      </c>
      <c r="AW283" s="13" t="s">
        <v>33</v>
      </c>
      <c r="AX283" s="13" t="s">
        <v>76</v>
      </c>
      <c r="AY283" s="255" t="s">
        <v>178</v>
      </c>
    </row>
    <row r="284" s="13" customFormat="1">
      <c r="A284" s="13"/>
      <c r="B284" s="246"/>
      <c r="C284" s="247"/>
      <c r="D284" s="241" t="s">
        <v>189</v>
      </c>
      <c r="E284" s="248" t="s">
        <v>1</v>
      </c>
      <c r="F284" s="249" t="s">
        <v>1619</v>
      </c>
      <c r="G284" s="247"/>
      <c r="H284" s="248" t="s">
        <v>1</v>
      </c>
      <c r="I284" s="250"/>
      <c r="J284" s="247"/>
      <c r="K284" s="247"/>
      <c r="L284" s="251"/>
      <c r="M284" s="252"/>
      <c r="N284" s="253"/>
      <c r="O284" s="253"/>
      <c r="P284" s="253"/>
      <c r="Q284" s="253"/>
      <c r="R284" s="253"/>
      <c r="S284" s="253"/>
      <c r="T284" s="25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5" t="s">
        <v>189</v>
      </c>
      <c r="AU284" s="255" t="s">
        <v>85</v>
      </c>
      <c r="AV284" s="13" t="s">
        <v>83</v>
      </c>
      <c r="AW284" s="13" t="s">
        <v>33</v>
      </c>
      <c r="AX284" s="13" t="s">
        <v>76</v>
      </c>
      <c r="AY284" s="255" t="s">
        <v>178</v>
      </c>
    </row>
    <row r="285" s="14" customFormat="1">
      <c r="A285" s="14"/>
      <c r="B285" s="256"/>
      <c r="C285" s="257"/>
      <c r="D285" s="241" t="s">
        <v>189</v>
      </c>
      <c r="E285" s="258" t="s">
        <v>1</v>
      </c>
      <c r="F285" s="259" t="s">
        <v>1755</v>
      </c>
      <c r="G285" s="257"/>
      <c r="H285" s="260">
        <v>467.88999999999999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6" t="s">
        <v>189</v>
      </c>
      <c r="AU285" s="266" t="s">
        <v>85</v>
      </c>
      <c r="AV285" s="14" t="s">
        <v>85</v>
      </c>
      <c r="AW285" s="14" t="s">
        <v>33</v>
      </c>
      <c r="AX285" s="14" t="s">
        <v>76</v>
      </c>
      <c r="AY285" s="266" t="s">
        <v>178</v>
      </c>
    </row>
    <row r="286" s="13" customFormat="1">
      <c r="A286" s="13"/>
      <c r="B286" s="246"/>
      <c r="C286" s="247"/>
      <c r="D286" s="241" t="s">
        <v>189</v>
      </c>
      <c r="E286" s="248" t="s">
        <v>1</v>
      </c>
      <c r="F286" s="249" t="s">
        <v>1620</v>
      </c>
      <c r="G286" s="247"/>
      <c r="H286" s="248" t="s">
        <v>1</v>
      </c>
      <c r="I286" s="250"/>
      <c r="J286" s="247"/>
      <c r="K286" s="247"/>
      <c r="L286" s="251"/>
      <c r="M286" s="252"/>
      <c r="N286" s="253"/>
      <c r="O286" s="253"/>
      <c r="P286" s="253"/>
      <c r="Q286" s="253"/>
      <c r="R286" s="253"/>
      <c r="S286" s="253"/>
      <c r="T286" s="25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5" t="s">
        <v>189</v>
      </c>
      <c r="AU286" s="255" t="s">
        <v>85</v>
      </c>
      <c r="AV286" s="13" t="s">
        <v>83</v>
      </c>
      <c r="AW286" s="13" t="s">
        <v>33</v>
      </c>
      <c r="AX286" s="13" t="s">
        <v>76</v>
      </c>
      <c r="AY286" s="255" t="s">
        <v>178</v>
      </c>
    </row>
    <row r="287" s="14" customFormat="1">
      <c r="A287" s="14"/>
      <c r="B287" s="256"/>
      <c r="C287" s="257"/>
      <c r="D287" s="241" t="s">
        <v>189</v>
      </c>
      <c r="E287" s="258" t="s">
        <v>1</v>
      </c>
      <c r="F287" s="259" t="s">
        <v>1757</v>
      </c>
      <c r="G287" s="257"/>
      <c r="H287" s="260">
        <v>466.39999999999998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6" t="s">
        <v>189</v>
      </c>
      <c r="AU287" s="266" t="s">
        <v>85</v>
      </c>
      <c r="AV287" s="14" t="s">
        <v>85</v>
      </c>
      <c r="AW287" s="14" t="s">
        <v>33</v>
      </c>
      <c r="AX287" s="14" t="s">
        <v>76</v>
      </c>
      <c r="AY287" s="266" t="s">
        <v>178</v>
      </c>
    </row>
    <row r="288" s="15" customFormat="1">
      <c r="A288" s="15"/>
      <c r="B288" s="267"/>
      <c r="C288" s="268"/>
      <c r="D288" s="241" t="s">
        <v>189</v>
      </c>
      <c r="E288" s="269" t="s">
        <v>1</v>
      </c>
      <c r="F288" s="270" t="s">
        <v>193</v>
      </c>
      <c r="G288" s="268"/>
      <c r="H288" s="271">
        <v>934.28999999999996</v>
      </c>
      <c r="I288" s="272"/>
      <c r="J288" s="268"/>
      <c r="K288" s="268"/>
      <c r="L288" s="273"/>
      <c r="M288" s="274"/>
      <c r="N288" s="275"/>
      <c r="O288" s="275"/>
      <c r="P288" s="275"/>
      <c r="Q288" s="275"/>
      <c r="R288" s="275"/>
      <c r="S288" s="275"/>
      <c r="T288" s="276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7" t="s">
        <v>189</v>
      </c>
      <c r="AU288" s="277" t="s">
        <v>85</v>
      </c>
      <c r="AV288" s="15" t="s">
        <v>185</v>
      </c>
      <c r="AW288" s="15" t="s">
        <v>33</v>
      </c>
      <c r="AX288" s="15" t="s">
        <v>83</v>
      </c>
      <c r="AY288" s="277" t="s">
        <v>178</v>
      </c>
    </row>
    <row r="289" s="2" customFormat="1" ht="14.4" customHeight="1">
      <c r="A289" s="39"/>
      <c r="B289" s="40"/>
      <c r="C289" s="278" t="s">
        <v>373</v>
      </c>
      <c r="D289" s="278" t="s">
        <v>386</v>
      </c>
      <c r="E289" s="279" t="s">
        <v>1622</v>
      </c>
      <c r="F289" s="280" t="s">
        <v>1623</v>
      </c>
      <c r="G289" s="281" t="s">
        <v>629</v>
      </c>
      <c r="H289" s="282">
        <v>28.870000000000001</v>
      </c>
      <c r="I289" s="283"/>
      <c r="J289" s="284">
        <f>ROUND(I289*H289,2)</f>
        <v>0</v>
      </c>
      <c r="K289" s="280" t="s">
        <v>184</v>
      </c>
      <c r="L289" s="285"/>
      <c r="M289" s="286" t="s">
        <v>1</v>
      </c>
      <c r="N289" s="287" t="s">
        <v>41</v>
      </c>
      <c r="O289" s="92"/>
      <c r="P289" s="237">
        <f>O289*H289</f>
        <v>0</v>
      </c>
      <c r="Q289" s="237">
        <v>0.001</v>
      </c>
      <c r="R289" s="237">
        <f>Q289*H289</f>
        <v>0.028870000000000003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244</v>
      </c>
      <c r="AT289" s="239" t="s">
        <v>386</v>
      </c>
      <c r="AU289" s="239" t="s">
        <v>85</v>
      </c>
      <c r="AY289" s="18" t="s">
        <v>178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83</v>
      </c>
      <c r="BK289" s="240">
        <f>ROUND(I289*H289,2)</f>
        <v>0</v>
      </c>
      <c r="BL289" s="18" t="s">
        <v>185</v>
      </c>
      <c r="BM289" s="239" t="s">
        <v>1758</v>
      </c>
    </row>
    <row r="290" s="2" customFormat="1">
      <c r="A290" s="39"/>
      <c r="B290" s="40"/>
      <c r="C290" s="41"/>
      <c r="D290" s="241" t="s">
        <v>187</v>
      </c>
      <c r="E290" s="41"/>
      <c r="F290" s="242" t="s">
        <v>1623</v>
      </c>
      <c r="G290" s="41"/>
      <c r="H290" s="41"/>
      <c r="I290" s="243"/>
      <c r="J290" s="41"/>
      <c r="K290" s="41"/>
      <c r="L290" s="45"/>
      <c r="M290" s="244"/>
      <c r="N290" s="245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187</v>
      </c>
      <c r="AU290" s="18" t="s">
        <v>85</v>
      </c>
    </row>
    <row r="291" s="13" customFormat="1">
      <c r="A291" s="13"/>
      <c r="B291" s="246"/>
      <c r="C291" s="247"/>
      <c r="D291" s="241" t="s">
        <v>189</v>
      </c>
      <c r="E291" s="248" t="s">
        <v>1</v>
      </c>
      <c r="F291" s="249" t="s">
        <v>1625</v>
      </c>
      <c r="G291" s="247"/>
      <c r="H291" s="248" t="s">
        <v>1</v>
      </c>
      <c r="I291" s="250"/>
      <c r="J291" s="247"/>
      <c r="K291" s="247"/>
      <c r="L291" s="251"/>
      <c r="M291" s="252"/>
      <c r="N291" s="253"/>
      <c r="O291" s="253"/>
      <c r="P291" s="253"/>
      <c r="Q291" s="253"/>
      <c r="R291" s="253"/>
      <c r="S291" s="253"/>
      <c r="T291" s="25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5" t="s">
        <v>189</v>
      </c>
      <c r="AU291" s="255" t="s">
        <v>85</v>
      </c>
      <c r="AV291" s="13" t="s">
        <v>83</v>
      </c>
      <c r="AW291" s="13" t="s">
        <v>33</v>
      </c>
      <c r="AX291" s="13" t="s">
        <v>76</v>
      </c>
      <c r="AY291" s="255" t="s">
        <v>178</v>
      </c>
    </row>
    <row r="292" s="14" customFormat="1">
      <c r="A292" s="14"/>
      <c r="B292" s="256"/>
      <c r="C292" s="257"/>
      <c r="D292" s="241" t="s">
        <v>189</v>
      </c>
      <c r="E292" s="258" t="s">
        <v>1</v>
      </c>
      <c r="F292" s="259" t="s">
        <v>1759</v>
      </c>
      <c r="G292" s="257"/>
      <c r="H292" s="260">
        <v>28.870000000000001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6" t="s">
        <v>189</v>
      </c>
      <c r="AU292" s="266" t="s">
        <v>85</v>
      </c>
      <c r="AV292" s="14" t="s">
        <v>85</v>
      </c>
      <c r="AW292" s="14" t="s">
        <v>33</v>
      </c>
      <c r="AX292" s="14" t="s">
        <v>76</v>
      </c>
      <c r="AY292" s="266" t="s">
        <v>178</v>
      </c>
    </row>
    <row r="293" s="15" customFormat="1">
      <c r="A293" s="15"/>
      <c r="B293" s="267"/>
      <c r="C293" s="268"/>
      <c r="D293" s="241" t="s">
        <v>189</v>
      </c>
      <c r="E293" s="269" t="s">
        <v>1</v>
      </c>
      <c r="F293" s="270" t="s">
        <v>193</v>
      </c>
      <c r="G293" s="268"/>
      <c r="H293" s="271">
        <v>28.870000000000001</v>
      </c>
      <c r="I293" s="272"/>
      <c r="J293" s="268"/>
      <c r="K293" s="268"/>
      <c r="L293" s="273"/>
      <c r="M293" s="274"/>
      <c r="N293" s="275"/>
      <c r="O293" s="275"/>
      <c r="P293" s="275"/>
      <c r="Q293" s="275"/>
      <c r="R293" s="275"/>
      <c r="S293" s="275"/>
      <c r="T293" s="276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7" t="s">
        <v>189</v>
      </c>
      <c r="AU293" s="277" t="s">
        <v>85</v>
      </c>
      <c r="AV293" s="15" t="s">
        <v>185</v>
      </c>
      <c r="AW293" s="15" t="s">
        <v>33</v>
      </c>
      <c r="AX293" s="15" t="s">
        <v>83</v>
      </c>
      <c r="AY293" s="277" t="s">
        <v>178</v>
      </c>
    </row>
    <row r="294" s="2" customFormat="1">
      <c r="A294" s="39"/>
      <c r="B294" s="40"/>
      <c r="C294" s="228" t="s">
        <v>379</v>
      </c>
      <c r="D294" s="228" t="s">
        <v>180</v>
      </c>
      <c r="E294" s="229" t="s">
        <v>1627</v>
      </c>
      <c r="F294" s="230" t="s">
        <v>1628</v>
      </c>
      <c r="G294" s="231" t="s">
        <v>268</v>
      </c>
      <c r="H294" s="232">
        <v>876.39999999999998</v>
      </c>
      <c r="I294" s="233"/>
      <c r="J294" s="234">
        <f>ROUND(I294*H294,2)</f>
        <v>0</v>
      </c>
      <c r="K294" s="230" t="s">
        <v>184</v>
      </c>
      <c r="L294" s="45"/>
      <c r="M294" s="235" t="s">
        <v>1</v>
      </c>
      <c r="N294" s="236" t="s">
        <v>41</v>
      </c>
      <c r="O294" s="92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185</v>
      </c>
      <c r="AT294" s="239" t="s">
        <v>180</v>
      </c>
      <c r="AU294" s="239" t="s">
        <v>85</v>
      </c>
      <c r="AY294" s="18" t="s">
        <v>178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83</v>
      </c>
      <c r="BK294" s="240">
        <f>ROUND(I294*H294,2)</f>
        <v>0</v>
      </c>
      <c r="BL294" s="18" t="s">
        <v>185</v>
      </c>
      <c r="BM294" s="239" t="s">
        <v>1760</v>
      </c>
    </row>
    <row r="295" s="2" customFormat="1">
      <c r="A295" s="39"/>
      <c r="B295" s="40"/>
      <c r="C295" s="41"/>
      <c r="D295" s="241" t="s">
        <v>187</v>
      </c>
      <c r="E295" s="41"/>
      <c r="F295" s="242" t="s">
        <v>1630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187</v>
      </c>
      <c r="AU295" s="18" t="s">
        <v>85</v>
      </c>
    </row>
    <row r="296" s="13" customFormat="1">
      <c r="A296" s="13"/>
      <c r="B296" s="246"/>
      <c r="C296" s="247"/>
      <c r="D296" s="241" t="s">
        <v>189</v>
      </c>
      <c r="E296" s="248" t="s">
        <v>1</v>
      </c>
      <c r="F296" s="249" t="s">
        <v>1741</v>
      </c>
      <c r="G296" s="247"/>
      <c r="H296" s="248" t="s">
        <v>1</v>
      </c>
      <c r="I296" s="250"/>
      <c r="J296" s="247"/>
      <c r="K296" s="247"/>
      <c r="L296" s="251"/>
      <c r="M296" s="252"/>
      <c r="N296" s="253"/>
      <c r="O296" s="253"/>
      <c r="P296" s="253"/>
      <c r="Q296" s="253"/>
      <c r="R296" s="253"/>
      <c r="S296" s="253"/>
      <c r="T296" s="25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5" t="s">
        <v>189</v>
      </c>
      <c r="AU296" s="255" t="s">
        <v>85</v>
      </c>
      <c r="AV296" s="13" t="s">
        <v>83</v>
      </c>
      <c r="AW296" s="13" t="s">
        <v>33</v>
      </c>
      <c r="AX296" s="13" t="s">
        <v>76</v>
      </c>
      <c r="AY296" s="255" t="s">
        <v>178</v>
      </c>
    </row>
    <row r="297" s="13" customFormat="1">
      <c r="A297" s="13"/>
      <c r="B297" s="246"/>
      <c r="C297" s="247"/>
      <c r="D297" s="241" t="s">
        <v>189</v>
      </c>
      <c r="E297" s="248" t="s">
        <v>1</v>
      </c>
      <c r="F297" s="249" t="s">
        <v>1619</v>
      </c>
      <c r="G297" s="247"/>
      <c r="H297" s="248" t="s">
        <v>1</v>
      </c>
      <c r="I297" s="250"/>
      <c r="J297" s="247"/>
      <c r="K297" s="247"/>
      <c r="L297" s="251"/>
      <c r="M297" s="252"/>
      <c r="N297" s="253"/>
      <c r="O297" s="253"/>
      <c r="P297" s="253"/>
      <c r="Q297" s="253"/>
      <c r="R297" s="253"/>
      <c r="S297" s="253"/>
      <c r="T297" s="25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5" t="s">
        <v>189</v>
      </c>
      <c r="AU297" s="255" t="s">
        <v>85</v>
      </c>
      <c r="AV297" s="13" t="s">
        <v>83</v>
      </c>
      <c r="AW297" s="13" t="s">
        <v>33</v>
      </c>
      <c r="AX297" s="13" t="s">
        <v>76</v>
      </c>
      <c r="AY297" s="255" t="s">
        <v>178</v>
      </c>
    </row>
    <row r="298" s="14" customFormat="1">
      <c r="A298" s="14"/>
      <c r="B298" s="256"/>
      <c r="C298" s="257"/>
      <c r="D298" s="241" t="s">
        <v>189</v>
      </c>
      <c r="E298" s="258" t="s">
        <v>1</v>
      </c>
      <c r="F298" s="259" t="s">
        <v>1761</v>
      </c>
      <c r="G298" s="257"/>
      <c r="H298" s="260">
        <v>410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6" t="s">
        <v>189</v>
      </c>
      <c r="AU298" s="266" t="s">
        <v>85</v>
      </c>
      <c r="AV298" s="14" t="s">
        <v>85</v>
      </c>
      <c r="AW298" s="14" t="s">
        <v>33</v>
      </c>
      <c r="AX298" s="14" t="s">
        <v>76</v>
      </c>
      <c r="AY298" s="266" t="s">
        <v>178</v>
      </c>
    </row>
    <row r="299" s="13" customFormat="1">
      <c r="A299" s="13"/>
      <c r="B299" s="246"/>
      <c r="C299" s="247"/>
      <c r="D299" s="241" t="s">
        <v>189</v>
      </c>
      <c r="E299" s="248" t="s">
        <v>1</v>
      </c>
      <c r="F299" s="249" t="s">
        <v>1631</v>
      </c>
      <c r="G299" s="247"/>
      <c r="H299" s="248" t="s">
        <v>1</v>
      </c>
      <c r="I299" s="250"/>
      <c r="J299" s="247"/>
      <c r="K299" s="247"/>
      <c r="L299" s="251"/>
      <c r="M299" s="252"/>
      <c r="N299" s="253"/>
      <c r="O299" s="253"/>
      <c r="P299" s="253"/>
      <c r="Q299" s="253"/>
      <c r="R299" s="253"/>
      <c r="S299" s="253"/>
      <c r="T299" s="25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5" t="s">
        <v>189</v>
      </c>
      <c r="AU299" s="255" t="s">
        <v>85</v>
      </c>
      <c r="AV299" s="13" t="s">
        <v>83</v>
      </c>
      <c r="AW299" s="13" t="s">
        <v>33</v>
      </c>
      <c r="AX299" s="13" t="s">
        <v>76</v>
      </c>
      <c r="AY299" s="255" t="s">
        <v>178</v>
      </c>
    </row>
    <row r="300" s="14" customFormat="1">
      <c r="A300" s="14"/>
      <c r="B300" s="256"/>
      <c r="C300" s="257"/>
      <c r="D300" s="241" t="s">
        <v>189</v>
      </c>
      <c r="E300" s="258" t="s">
        <v>1</v>
      </c>
      <c r="F300" s="259" t="s">
        <v>1757</v>
      </c>
      <c r="G300" s="257"/>
      <c r="H300" s="260">
        <v>466.39999999999998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6" t="s">
        <v>189</v>
      </c>
      <c r="AU300" s="266" t="s">
        <v>85</v>
      </c>
      <c r="AV300" s="14" t="s">
        <v>85</v>
      </c>
      <c r="AW300" s="14" t="s">
        <v>33</v>
      </c>
      <c r="AX300" s="14" t="s">
        <v>76</v>
      </c>
      <c r="AY300" s="266" t="s">
        <v>178</v>
      </c>
    </row>
    <row r="301" s="15" customFormat="1">
      <c r="A301" s="15"/>
      <c r="B301" s="267"/>
      <c r="C301" s="268"/>
      <c r="D301" s="241" t="s">
        <v>189</v>
      </c>
      <c r="E301" s="269" t="s">
        <v>1</v>
      </c>
      <c r="F301" s="270" t="s">
        <v>193</v>
      </c>
      <c r="G301" s="268"/>
      <c r="H301" s="271">
        <v>876.39999999999998</v>
      </c>
      <c r="I301" s="272"/>
      <c r="J301" s="268"/>
      <c r="K301" s="268"/>
      <c r="L301" s="273"/>
      <c r="M301" s="274"/>
      <c r="N301" s="275"/>
      <c r="O301" s="275"/>
      <c r="P301" s="275"/>
      <c r="Q301" s="275"/>
      <c r="R301" s="275"/>
      <c r="S301" s="275"/>
      <c r="T301" s="276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77" t="s">
        <v>189</v>
      </c>
      <c r="AU301" s="277" t="s">
        <v>85</v>
      </c>
      <c r="AV301" s="15" t="s">
        <v>185</v>
      </c>
      <c r="AW301" s="15" t="s">
        <v>33</v>
      </c>
      <c r="AX301" s="15" t="s">
        <v>83</v>
      </c>
      <c r="AY301" s="277" t="s">
        <v>178</v>
      </c>
    </row>
    <row r="302" s="2" customFormat="1">
      <c r="A302" s="39"/>
      <c r="B302" s="40"/>
      <c r="C302" s="228" t="s">
        <v>385</v>
      </c>
      <c r="D302" s="228" t="s">
        <v>180</v>
      </c>
      <c r="E302" s="229" t="s">
        <v>276</v>
      </c>
      <c r="F302" s="230" t="s">
        <v>277</v>
      </c>
      <c r="G302" s="231" t="s">
        <v>268</v>
      </c>
      <c r="H302" s="232">
        <v>340</v>
      </c>
      <c r="I302" s="233"/>
      <c r="J302" s="234">
        <f>ROUND(I302*H302,2)</f>
        <v>0</v>
      </c>
      <c r="K302" s="230" t="s">
        <v>184</v>
      </c>
      <c r="L302" s="45"/>
      <c r="M302" s="235" t="s">
        <v>1</v>
      </c>
      <c r="N302" s="236" t="s">
        <v>41</v>
      </c>
      <c r="O302" s="92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185</v>
      </c>
      <c r="AT302" s="239" t="s">
        <v>180</v>
      </c>
      <c r="AU302" s="239" t="s">
        <v>85</v>
      </c>
      <c r="AY302" s="18" t="s">
        <v>178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83</v>
      </c>
      <c r="BK302" s="240">
        <f>ROUND(I302*H302,2)</f>
        <v>0</v>
      </c>
      <c r="BL302" s="18" t="s">
        <v>185</v>
      </c>
      <c r="BM302" s="239" t="s">
        <v>1762</v>
      </c>
    </row>
    <row r="303" s="2" customFormat="1">
      <c r="A303" s="39"/>
      <c r="B303" s="40"/>
      <c r="C303" s="41"/>
      <c r="D303" s="241" t="s">
        <v>187</v>
      </c>
      <c r="E303" s="41"/>
      <c r="F303" s="242" t="s">
        <v>279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187</v>
      </c>
      <c r="AU303" s="18" t="s">
        <v>85</v>
      </c>
    </row>
    <row r="304" s="13" customFormat="1">
      <c r="A304" s="13"/>
      <c r="B304" s="246"/>
      <c r="C304" s="247"/>
      <c r="D304" s="241" t="s">
        <v>189</v>
      </c>
      <c r="E304" s="248" t="s">
        <v>1</v>
      </c>
      <c r="F304" s="249" t="s">
        <v>1741</v>
      </c>
      <c r="G304" s="247"/>
      <c r="H304" s="248" t="s">
        <v>1</v>
      </c>
      <c r="I304" s="250"/>
      <c r="J304" s="247"/>
      <c r="K304" s="247"/>
      <c r="L304" s="251"/>
      <c r="M304" s="252"/>
      <c r="N304" s="253"/>
      <c r="O304" s="253"/>
      <c r="P304" s="253"/>
      <c r="Q304" s="253"/>
      <c r="R304" s="253"/>
      <c r="S304" s="253"/>
      <c r="T304" s="25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5" t="s">
        <v>189</v>
      </c>
      <c r="AU304" s="255" t="s">
        <v>85</v>
      </c>
      <c r="AV304" s="13" t="s">
        <v>83</v>
      </c>
      <c r="AW304" s="13" t="s">
        <v>33</v>
      </c>
      <c r="AX304" s="13" t="s">
        <v>76</v>
      </c>
      <c r="AY304" s="255" t="s">
        <v>178</v>
      </c>
    </row>
    <row r="305" s="13" customFormat="1">
      <c r="A305" s="13"/>
      <c r="B305" s="246"/>
      <c r="C305" s="247"/>
      <c r="D305" s="241" t="s">
        <v>189</v>
      </c>
      <c r="E305" s="248" t="s">
        <v>1</v>
      </c>
      <c r="F305" s="249" t="s">
        <v>1619</v>
      </c>
      <c r="G305" s="247"/>
      <c r="H305" s="248" t="s">
        <v>1</v>
      </c>
      <c r="I305" s="250"/>
      <c r="J305" s="247"/>
      <c r="K305" s="247"/>
      <c r="L305" s="251"/>
      <c r="M305" s="252"/>
      <c r="N305" s="253"/>
      <c r="O305" s="253"/>
      <c r="P305" s="253"/>
      <c r="Q305" s="253"/>
      <c r="R305" s="253"/>
      <c r="S305" s="253"/>
      <c r="T305" s="25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5" t="s">
        <v>189</v>
      </c>
      <c r="AU305" s="255" t="s">
        <v>85</v>
      </c>
      <c r="AV305" s="13" t="s">
        <v>83</v>
      </c>
      <c r="AW305" s="13" t="s">
        <v>33</v>
      </c>
      <c r="AX305" s="13" t="s">
        <v>76</v>
      </c>
      <c r="AY305" s="255" t="s">
        <v>178</v>
      </c>
    </row>
    <row r="306" s="14" customFormat="1">
      <c r="A306" s="14"/>
      <c r="B306" s="256"/>
      <c r="C306" s="257"/>
      <c r="D306" s="241" t="s">
        <v>189</v>
      </c>
      <c r="E306" s="258" t="s">
        <v>1</v>
      </c>
      <c r="F306" s="259" t="s">
        <v>1763</v>
      </c>
      <c r="G306" s="257"/>
      <c r="H306" s="260">
        <v>340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6" t="s">
        <v>189</v>
      </c>
      <c r="AU306" s="266" t="s">
        <v>85</v>
      </c>
      <c r="AV306" s="14" t="s">
        <v>85</v>
      </c>
      <c r="AW306" s="14" t="s">
        <v>33</v>
      </c>
      <c r="AX306" s="14" t="s">
        <v>76</v>
      </c>
      <c r="AY306" s="266" t="s">
        <v>178</v>
      </c>
    </row>
    <row r="307" s="15" customFormat="1">
      <c r="A307" s="15"/>
      <c r="B307" s="267"/>
      <c r="C307" s="268"/>
      <c r="D307" s="241" t="s">
        <v>189</v>
      </c>
      <c r="E307" s="269" t="s">
        <v>1</v>
      </c>
      <c r="F307" s="270" t="s">
        <v>193</v>
      </c>
      <c r="G307" s="268"/>
      <c r="H307" s="271">
        <v>340</v>
      </c>
      <c r="I307" s="272"/>
      <c r="J307" s="268"/>
      <c r="K307" s="268"/>
      <c r="L307" s="273"/>
      <c r="M307" s="274"/>
      <c r="N307" s="275"/>
      <c r="O307" s="275"/>
      <c r="P307" s="275"/>
      <c r="Q307" s="275"/>
      <c r="R307" s="275"/>
      <c r="S307" s="275"/>
      <c r="T307" s="276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7" t="s">
        <v>189</v>
      </c>
      <c r="AU307" s="277" t="s">
        <v>85</v>
      </c>
      <c r="AV307" s="15" t="s">
        <v>185</v>
      </c>
      <c r="AW307" s="15" t="s">
        <v>33</v>
      </c>
      <c r="AX307" s="15" t="s">
        <v>83</v>
      </c>
      <c r="AY307" s="277" t="s">
        <v>178</v>
      </c>
    </row>
    <row r="308" s="12" customFormat="1" ht="22.8" customHeight="1">
      <c r="A308" s="12"/>
      <c r="B308" s="212"/>
      <c r="C308" s="213"/>
      <c r="D308" s="214" t="s">
        <v>75</v>
      </c>
      <c r="E308" s="226" t="s">
        <v>250</v>
      </c>
      <c r="F308" s="226" t="s">
        <v>1764</v>
      </c>
      <c r="G308" s="213"/>
      <c r="H308" s="213"/>
      <c r="I308" s="216"/>
      <c r="J308" s="227">
        <f>BK308</f>
        <v>0</v>
      </c>
      <c r="K308" s="213"/>
      <c r="L308" s="218"/>
      <c r="M308" s="219"/>
      <c r="N308" s="220"/>
      <c r="O308" s="220"/>
      <c r="P308" s="221">
        <f>SUM(P309:P314)</f>
        <v>0</v>
      </c>
      <c r="Q308" s="220"/>
      <c r="R308" s="221">
        <f>SUM(R309:R314)</f>
        <v>0</v>
      </c>
      <c r="S308" s="220"/>
      <c r="T308" s="222">
        <f>SUM(T309:T314)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3" t="s">
        <v>83</v>
      </c>
      <c r="AT308" s="224" t="s">
        <v>75</v>
      </c>
      <c r="AU308" s="224" t="s">
        <v>83</v>
      </c>
      <c r="AY308" s="223" t="s">
        <v>178</v>
      </c>
      <c r="BK308" s="225">
        <f>SUM(BK309:BK314)</f>
        <v>0</v>
      </c>
    </row>
    <row r="309" s="2" customFormat="1" ht="14.4" customHeight="1">
      <c r="A309" s="39"/>
      <c r="B309" s="40"/>
      <c r="C309" s="228" t="s">
        <v>397</v>
      </c>
      <c r="D309" s="228" t="s">
        <v>180</v>
      </c>
      <c r="E309" s="229" t="s">
        <v>1765</v>
      </c>
      <c r="F309" s="230" t="s">
        <v>1766</v>
      </c>
      <c r="G309" s="231" t="s">
        <v>1767</v>
      </c>
      <c r="H309" s="232">
        <v>1</v>
      </c>
      <c r="I309" s="233"/>
      <c r="J309" s="234">
        <f>ROUND(I309*H309,2)</f>
        <v>0</v>
      </c>
      <c r="K309" s="230" t="s">
        <v>1</v>
      </c>
      <c r="L309" s="45"/>
      <c r="M309" s="235" t="s">
        <v>1</v>
      </c>
      <c r="N309" s="236" t="s">
        <v>41</v>
      </c>
      <c r="O309" s="92"/>
      <c r="P309" s="237">
        <f>O309*H309</f>
        <v>0</v>
      </c>
      <c r="Q309" s="237">
        <v>0</v>
      </c>
      <c r="R309" s="237">
        <f>Q309*H309</f>
        <v>0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185</v>
      </c>
      <c r="AT309" s="239" t="s">
        <v>180</v>
      </c>
      <c r="AU309" s="239" t="s">
        <v>85</v>
      </c>
      <c r="AY309" s="18" t="s">
        <v>178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83</v>
      </c>
      <c r="BK309" s="240">
        <f>ROUND(I309*H309,2)</f>
        <v>0</v>
      </c>
      <c r="BL309" s="18" t="s">
        <v>185</v>
      </c>
      <c r="BM309" s="239" t="s">
        <v>1768</v>
      </c>
    </row>
    <row r="310" s="2" customFormat="1">
      <c r="A310" s="39"/>
      <c r="B310" s="40"/>
      <c r="C310" s="41"/>
      <c r="D310" s="241" t="s">
        <v>187</v>
      </c>
      <c r="E310" s="41"/>
      <c r="F310" s="242" t="s">
        <v>1769</v>
      </c>
      <c r="G310" s="41"/>
      <c r="H310" s="41"/>
      <c r="I310" s="243"/>
      <c r="J310" s="41"/>
      <c r="K310" s="41"/>
      <c r="L310" s="45"/>
      <c r="M310" s="244"/>
      <c r="N310" s="245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187</v>
      </c>
      <c r="AU310" s="18" t="s">
        <v>85</v>
      </c>
    </row>
    <row r="311" s="2" customFormat="1">
      <c r="A311" s="39"/>
      <c r="B311" s="40"/>
      <c r="C311" s="41"/>
      <c r="D311" s="241" t="s">
        <v>391</v>
      </c>
      <c r="E311" s="41"/>
      <c r="F311" s="288" t="s">
        <v>1770</v>
      </c>
      <c r="G311" s="41"/>
      <c r="H311" s="41"/>
      <c r="I311" s="243"/>
      <c r="J311" s="41"/>
      <c r="K311" s="41"/>
      <c r="L311" s="45"/>
      <c r="M311" s="244"/>
      <c r="N311" s="245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391</v>
      </c>
      <c r="AU311" s="18" t="s">
        <v>85</v>
      </c>
    </row>
    <row r="312" s="13" customFormat="1">
      <c r="A312" s="13"/>
      <c r="B312" s="246"/>
      <c r="C312" s="247"/>
      <c r="D312" s="241" t="s">
        <v>189</v>
      </c>
      <c r="E312" s="248" t="s">
        <v>1</v>
      </c>
      <c r="F312" s="249" t="s">
        <v>1771</v>
      </c>
      <c r="G312" s="247"/>
      <c r="H312" s="248" t="s">
        <v>1</v>
      </c>
      <c r="I312" s="250"/>
      <c r="J312" s="247"/>
      <c r="K312" s="247"/>
      <c r="L312" s="251"/>
      <c r="M312" s="252"/>
      <c r="N312" s="253"/>
      <c r="O312" s="253"/>
      <c r="P312" s="253"/>
      <c r="Q312" s="253"/>
      <c r="R312" s="253"/>
      <c r="S312" s="253"/>
      <c r="T312" s="25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5" t="s">
        <v>189</v>
      </c>
      <c r="AU312" s="255" t="s">
        <v>85</v>
      </c>
      <c r="AV312" s="13" t="s">
        <v>83</v>
      </c>
      <c r="AW312" s="13" t="s">
        <v>33</v>
      </c>
      <c r="AX312" s="13" t="s">
        <v>76</v>
      </c>
      <c r="AY312" s="255" t="s">
        <v>178</v>
      </c>
    </row>
    <row r="313" s="14" customFormat="1">
      <c r="A313" s="14"/>
      <c r="B313" s="256"/>
      <c r="C313" s="257"/>
      <c r="D313" s="241" t="s">
        <v>189</v>
      </c>
      <c r="E313" s="258" t="s">
        <v>1</v>
      </c>
      <c r="F313" s="259" t="s">
        <v>83</v>
      </c>
      <c r="G313" s="257"/>
      <c r="H313" s="260">
        <v>1</v>
      </c>
      <c r="I313" s="261"/>
      <c r="J313" s="257"/>
      <c r="K313" s="257"/>
      <c r="L313" s="262"/>
      <c r="M313" s="263"/>
      <c r="N313" s="264"/>
      <c r="O313" s="264"/>
      <c r="P313" s="264"/>
      <c r="Q313" s="264"/>
      <c r="R313" s="264"/>
      <c r="S313" s="264"/>
      <c r="T313" s="26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6" t="s">
        <v>189</v>
      </c>
      <c r="AU313" s="266" t="s">
        <v>85</v>
      </c>
      <c r="AV313" s="14" t="s">
        <v>85</v>
      </c>
      <c r="AW313" s="14" t="s">
        <v>33</v>
      </c>
      <c r="AX313" s="14" t="s">
        <v>76</v>
      </c>
      <c r="AY313" s="266" t="s">
        <v>178</v>
      </c>
    </row>
    <row r="314" s="15" customFormat="1">
      <c r="A314" s="15"/>
      <c r="B314" s="267"/>
      <c r="C314" s="268"/>
      <c r="D314" s="241" t="s">
        <v>189</v>
      </c>
      <c r="E314" s="269" t="s">
        <v>1</v>
      </c>
      <c r="F314" s="270" t="s">
        <v>193</v>
      </c>
      <c r="G314" s="268"/>
      <c r="H314" s="271">
        <v>1</v>
      </c>
      <c r="I314" s="272"/>
      <c r="J314" s="268"/>
      <c r="K314" s="268"/>
      <c r="L314" s="273"/>
      <c r="M314" s="274"/>
      <c r="N314" s="275"/>
      <c r="O314" s="275"/>
      <c r="P314" s="275"/>
      <c r="Q314" s="275"/>
      <c r="R314" s="275"/>
      <c r="S314" s="275"/>
      <c r="T314" s="276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77" t="s">
        <v>189</v>
      </c>
      <c r="AU314" s="277" t="s">
        <v>85</v>
      </c>
      <c r="AV314" s="15" t="s">
        <v>185</v>
      </c>
      <c r="AW314" s="15" t="s">
        <v>33</v>
      </c>
      <c r="AX314" s="15" t="s">
        <v>83</v>
      </c>
      <c r="AY314" s="277" t="s">
        <v>178</v>
      </c>
    </row>
    <row r="315" s="12" customFormat="1" ht="22.8" customHeight="1">
      <c r="A315" s="12"/>
      <c r="B315" s="212"/>
      <c r="C315" s="213"/>
      <c r="D315" s="214" t="s">
        <v>75</v>
      </c>
      <c r="E315" s="226" t="s">
        <v>477</v>
      </c>
      <c r="F315" s="226" t="s">
        <v>478</v>
      </c>
      <c r="G315" s="213"/>
      <c r="H315" s="213"/>
      <c r="I315" s="216"/>
      <c r="J315" s="227">
        <f>BK315</f>
        <v>0</v>
      </c>
      <c r="K315" s="213"/>
      <c r="L315" s="218"/>
      <c r="M315" s="219"/>
      <c r="N315" s="220"/>
      <c r="O315" s="220"/>
      <c r="P315" s="221">
        <f>SUM(P316:P325)</f>
        <v>0</v>
      </c>
      <c r="Q315" s="220"/>
      <c r="R315" s="221">
        <f>SUM(R316:R325)</f>
        <v>0</v>
      </c>
      <c r="S315" s="220"/>
      <c r="T315" s="222">
        <f>SUM(T316:T325)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3" t="s">
        <v>83</v>
      </c>
      <c r="AT315" s="224" t="s">
        <v>75</v>
      </c>
      <c r="AU315" s="224" t="s">
        <v>83</v>
      </c>
      <c r="AY315" s="223" t="s">
        <v>178</v>
      </c>
      <c r="BK315" s="225">
        <f>SUM(BK316:BK325)</f>
        <v>0</v>
      </c>
    </row>
    <row r="316" s="2" customFormat="1">
      <c r="A316" s="39"/>
      <c r="B316" s="40"/>
      <c r="C316" s="228" t="s">
        <v>404</v>
      </c>
      <c r="D316" s="228" t="s">
        <v>180</v>
      </c>
      <c r="E316" s="229" t="s">
        <v>1634</v>
      </c>
      <c r="F316" s="230" t="s">
        <v>1635</v>
      </c>
      <c r="G316" s="231" t="s">
        <v>253</v>
      </c>
      <c r="H316" s="232">
        <v>69.864000000000004</v>
      </c>
      <c r="I316" s="233"/>
      <c r="J316" s="234">
        <f>ROUND(I316*H316,2)</f>
        <v>0</v>
      </c>
      <c r="K316" s="230" t="s">
        <v>1</v>
      </c>
      <c r="L316" s="45"/>
      <c r="M316" s="235" t="s">
        <v>1</v>
      </c>
      <c r="N316" s="236" t="s">
        <v>41</v>
      </c>
      <c r="O316" s="92"/>
      <c r="P316" s="237">
        <f>O316*H316</f>
        <v>0</v>
      </c>
      <c r="Q316" s="237">
        <v>0</v>
      </c>
      <c r="R316" s="237">
        <f>Q316*H316</f>
        <v>0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185</v>
      </c>
      <c r="AT316" s="239" t="s">
        <v>180</v>
      </c>
      <c r="AU316" s="239" t="s">
        <v>85</v>
      </c>
      <c r="AY316" s="18" t="s">
        <v>178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83</v>
      </c>
      <c r="BK316" s="240">
        <f>ROUND(I316*H316,2)</f>
        <v>0</v>
      </c>
      <c r="BL316" s="18" t="s">
        <v>185</v>
      </c>
      <c r="BM316" s="239" t="s">
        <v>1772</v>
      </c>
    </row>
    <row r="317" s="2" customFormat="1">
      <c r="A317" s="39"/>
      <c r="B317" s="40"/>
      <c r="C317" s="41"/>
      <c r="D317" s="241" t="s">
        <v>187</v>
      </c>
      <c r="E317" s="41"/>
      <c r="F317" s="242" t="s">
        <v>1635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187</v>
      </c>
      <c r="AU317" s="18" t="s">
        <v>85</v>
      </c>
    </row>
    <row r="318" s="13" customFormat="1">
      <c r="A318" s="13"/>
      <c r="B318" s="246"/>
      <c r="C318" s="247"/>
      <c r="D318" s="241" t="s">
        <v>189</v>
      </c>
      <c r="E318" s="248" t="s">
        <v>1</v>
      </c>
      <c r="F318" s="249" t="s">
        <v>1726</v>
      </c>
      <c r="G318" s="247"/>
      <c r="H318" s="248" t="s">
        <v>1</v>
      </c>
      <c r="I318" s="250"/>
      <c r="J318" s="247"/>
      <c r="K318" s="247"/>
      <c r="L318" s="251"/>
      <c r="M318" s="252"/>
      <c r="N318" s="253"/>
      <c r="O318" s="253"/>
      <c r="P318" s="253"/>
      <c r="Q318" s="253"/>
      <c r="R318" s="253"/>
      <c r="S318" s="253"/>
      <c r="T318" s="25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5" t="s">
        <v>189</v>
      </c>
      <c r="AU318" s="255" t="s">
        <v>85</v>
      </c>
      <c r="AV318" s="13" t="s">
        <v>83</v>
      </c>
      <c r="AW318" s="13" t="s">
        <v>33</v>
      </c>
      <c r="AX318" s="13" t="s">
        <v>76</v>
      </c>
      <c r="AY318" s="255" t="s">
        <v>178</v>
      </c>
    </row>
    <row r="319" s="13" customFormat="1">
      <c r="A319" s="13"/>
      <c r="B319" s="246"/>
      <c r="C319" s="247"/>
      <c r="D319" s="241" t="s">
        <v>189</v>
      </c>
      <c r="E319" s="248" t="s">
        <v>1</v>
      </c>
      <c r="F319" s="249" t="s">
        <v>1637</v>
      </c>
      <c r="G319" s="247"/>
      <c r="H319" s="248" t="s">
        <v>1</v>
      </c>
      <c r="I319" s="250"/>
      <c r="J319" s="247"/>
      <c r="K319" s="247"/>
      <c r="L319" s="251"/>
      <c r="M319" s="252"/>
      <c r="N319" s="253"/>
      <c r="O319" s="253"/>
      <c r="P319" s="253"/>
      <c r="Q319" s="253"/>
      <c r="R319" s="253"/>
      <c r="S319" s="253"/>
      <c r="T319" s="25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5" t="s">
        <v>189</v>
      </c>
      <c r="AU319" s="255" t="s">
        <v>85</v>
      </c>
      <c r="AV319" s="13" t="s">
        <v>83</v>
      </c>
      <c r="AW319" s="13" t="s">
        <v>33</v>
      </c>
      <c r="AX319" s="13" t="s">
        <v>76</v>
      </c>
      <c r="AY319" s="255" t="s">
        <v>178</v>
      </c>
    </row>
    <row r="320" s="14" customFormat="1">
      <c r="A320" s="14"/>
      <c r="B320" s="256"/>
      <c r="C320" s="257"/>
      <c r="D320" s="241" t="s">
        <v>189</v>
      </c>
      <c r="E320" s="258" t="s">
        <v>1</v>
      </c>
      <c r="F320" s="259" t="s">
        <v>1773</v>
      </c>
      <c r="G320" s="257"/>
      <c r="H320" s="260">
        <v>0.86399999999999999</v>
      </c>
      <c r="I320" s="261"/>
      <c r="J320" s="257"/>
      <c r="K320" s="257"/>
      <c r="L320" s="262"/>
      <c r="M320" s="263"/>
      <c r="N320" s="264"/>
      <c r="O320" s="264"/>
      <c r="P320" s="264"/>
      <c r="Q320" s="264"/>
      <c r="R320" s="264"/>
      <c r="S320" s="264"/>
      <c r="T320" s="26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6" t="s">
        <v>189</v>
      </c>
      <c r="AU320" s="266" t="s">
        <v>85</v>
      </c>
      <c r="AV320" s="14" t="s">
        <v>85</v>
      </c>
      <c r="AW320" s="14" t="s">
        <v>33</v>
      </c>
      <c r="AX320" s="14" t="s">
        <v>76</v>
      </c>
      <c r="AY320" s="266" t="s">
        <v>178</v>
      </c>
    </row>
    <row r="321" s="13" customFormat="1">
      <c r="A321" s="13"/>
      <c r="B321" s="246"/>
      <c r="C321" s="247"/>
      <c r="D321" s="241" t="s">
        <v>189</v>
      </c>
      <c r="E321" s="248" t="s">
        <v>1</v>
      </c>
      <c r="F321" s="249" t="s">
        <v>1639</v>
      </c>
      <c r="G321" s="247"/>
      <c r="H321" s="248" t="s">
        <v>1</v>
      </c>
      <c r="I321" s="250"/>
      <c r="J321" s="247"/>
      <c r="K321" s="247"/>
      <c r="L321" s="251"/>
      <c r="M321" s="252"/>
      <c r="N321" s="253"/>
      <c r="O321" s="253"/>
      <c r="P321" s="253"/>
      <c r="Q321" s="253"/>
      <c r="R321" s="253"/>
      <c r="S321" s="253"/>
      <c r="T321" s="25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5" t="s">
        <v>189</v>
      </c>
      <c r="AU321" s="255" t="s">
        <v>85</v>
      </c>
      <c r="AV321" s="13" t="s">
        <v>83</v>
      </c>
      <c r="AW321" s="13" t="s">
        <v>33</v>
      </c>
      <c r="AX321" s="13" t="s">
        <v>76</v>
      </c>
      <c r="AY321" s="255" t="s">
        <v>178</v>
      </c>
    </row>
    <row r="322" s="14" customFormat="1">
      <c r="A322" s="14"/>
      <c r="B322" s="256"/>
      <c r="C322" s="257"/>
      <c r="D322" s="241" t="s">
        <v>189</v>
      </c>
      <c r="E322" s="258" t="s">
        <v>1</v>
      </c>
      <c r="F322" s="259" t="s">
        <v>1774</v>
      </c>
      <c r="G322" s="257"/>
      <c r="H322" s="260">
        <v>2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6" t="s">
        <v>189</v>
      </c>
      <c r="AU322" s="266" t="s">
        <v>85</v>
      </c>
      <c r="AV322" s="14" t="s">
        <v>85</v>
      </c>
      <c r="AW322" s="14" t="s">
        <v>33</v>
      </c>
      <c r="AX322" s="14" t="s">
        <v>76</v>
      </c>
      <c r="AY322" s="266" t="s">
        <v>178</v>
      </c>
    </row>
    <row r="323" s="13" customFormat="1">
      <c r="A323" s="13"/>
      <c r="B323" s="246"/>
      <c r="C323" s="247"/>
      <c r="D323" s="241" t="s">
        <v>189</v>
      </c>
      <c r="E323" s="248" t="s">
        <v>1</v>
      </c>
      <c r="F323" s="249" t="s">
        <v>1775</v>
      </c>
      <c r="G323" s="247"/>
      <c r="H323" s="248" t="s">
        <v>1</v>
      </c>
      <c r="I323" s="250"/>
      <c r="J323" s="247"/>
      <c r="K323" s="247"/>
      <c r="L323" s="251"/>
      <c r="M323" s="252"/>
      <c r="N323" s="253"/>
      <c r="O323" s="253"/>
      <c r="P323" s="253"/>
      <c r="Q323" s="253"/>
      <c r="R323" s="253"/>
      <c r="S323" s="253"/>
      <c r="T323" s="25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5" t="s">
        <v>189</v>
      </c>
      <c r="AU323" s="255" t="s">
        <v>85</v>
      </c>
      <c r="AV323" s="13" t="s">
        <v>83</v>
      </c>
      <c r="AW323" s="13" t="s">
        <v>33</v>
      </c>
      <c r="AX323" s="13" t="s">
        <v>76</v>
      </c>
      <c r="AY323" s="255" t="s">
        <v>178</v>
      </c>
    </row>
    <row r="324" s="14" customFormat="1">
      <c r="A324" s="14"/>
      <c r="B324" s="256"/>
      <c r="C324" s="257"/>
      <c r="D324" s="241" t="s">
        <v>189</v>
      </c>
      <c r="E324" s="258" t="s">
        <v>1</v>
      </c>
      <c r="F324" s="259" t="s">
        <v>1776</v>
      </c>
      <c r="G324" s="257"/>
      <c r="H324" s="260">
        <v>67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6" t="s">
        <v>189</v>
      </c>
      <c r="AU324" s="266" t="s">
        <v>85</v>
      </c>
      <c r="AV324" s="14" t="s">
        <v>85</v>
      </c>
      <c r="AW324" s="14" t="s">
        <v>33</v>
      </c>
      <c r="AX324" s="14" t="s">
        <v>76</v>
      </c>
      <c r="AY324" s="266" t="s">
        <v>178</v>
      </c>
    </row>
    <row r="325" s="15" customFormat="1">
      <c r="A325" s="15"/>
      <c r="B325" s="267"/>
      <c r="C325" s="268"/>
      <c r="D325" s="241" t="s">
        <v>189</v>
      </c>
      <c r="E325" s="269" t="s">
        <v>1</v>
      </c>
      <c r="F325" s="270" t="s">
        <v>193</v>
      </c>
      <c r="G325" s="268"/>
      <c r="H325" s="271">
        <v>69.864000000000004</v>
      </c>
      <c r="I325" s="272"/>
      <c r="J325" s="268"/>
      <c r="K325" s="268"/>
      <c r="L325" s="273"/>
      <c r="M325" s="274"/>
      <c r="N325" s="275"/>
      <c r="O325" s="275"/>
      <c r="P325" s="275"/>
      <c r="Q325" s="275"/>
      <c r="R325" s="275"/>
      <c r="S325" s="275"/>
      <c r="T325" s="276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77" t="s">
        <v>189</v>
      </c>
      <c r="AU325" s="277" t="s">
        <v>85</v>
      </c>
      <c r="AV325" s="15" t="s">
        <v>185</v>
      </c>
      <c r="AW325" s="15" t="s">
        <v>33</v>
      </c>
      <c r="AX325" s="15" t="s">
        <v>83</v>
      </c>
      <c r="AY325" s="277" t="s">
        <v>178</v>
      </c>
    </row>
    <row r="326" s="12" customFormat="1" ht="22.8" customHeight="1">
      <c r="A326" s="12"/>
      <c r="B326" s="212"/>
      <c r="C326" s="213"/>
      <c r="D326" s="214" t="s">
        <v>75</v>
      </c>
      <c r="E326" s="226" t="s">
        <v>498</v>
      </c>
      <c r="F326" s="226" t="s">
        <v>499</v>
      </c>
      <c r="G326" s="213"/>
      <c r="H326" s="213"/>
      <c r="I326" s="216"/>
      <c r="J326" s="227">
        <f>BK326</f>
        <v>0</v>
      </c>
      <c r="K326" s="213"/>
      <c r="L326" s="218"/>
      <c r="M326" s="219"/>
      <c r="N326" s="220"/>
      <c r="O326" s="220"/>
      <c r="P326" s="221">
        <f>SUM(P327:P328)</f>
        <v>0</v>
      </c>
      <c r="Q326" s="220"/>
      <c r="R326" s="221">
        <f>SUM(R327:R328)</f>
        <v>0</v>
      </c>
      <c r="S326" s="220"/>
      <c r="T326" s="222">
        <f>SUM(T327:T328)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23" t="s">
        <v>83</v>
      </c>
      <c r="AT326" s="224" t="s">
        <v>75</v>
      </c>
      <c r="AU326" s="224" t="s">
        <v>83</v>
      </c>
      <c r="AY326" s="223" t="s">
        <v>178</v>
      </c>
      <c r="BK326" s="225">
        <f>SUM(BK327:BK328)</f>
        <v>0</v>
      </c>
    </row>
    <row r="327" s="2" customFormat="1" ht="14.4" customHeight="1">
      <c r="A327" s="39"/>
      <c r="B327" s="40"/>
      <c r="C327" s="228" t="s">
        <v>413</v>
      </c>
      <c r="D327" s="228" t="s">
        <v>180</v>
      </c>
      <c r="E327" s="229" t="s">
        <v>1641</v>
      </c>
      <c r="F327" s="230" t="s">
        <v>1642</v>
      </c>
      <c r="G327" s="231" t="s">
        <v>253</v>
      </c>
      <c r="H327" s="232">
        <v>0.029999999999999999</v>
      </c>
      <c r="I327" s="233"/>
      <c r="J327" s="234">
        <f>ROUND(I327*H327,2)</f>
        <v>0</v>
      </c>
      <c r="K327" s="230" t="s">
        <v>184</v>
      </c>
      <c r="L327" s="45"/>
      <c r="M327" s="235" t="s">
        <v>1</v>
      </c>
      <c r="N327" s="236" t="s">
        <v>41</v>
      </c>
      <c r="O327" s="92"/>
      <c r="P327" s="237">
        <f>O327*H327</f>
        <v>0</v>
      </c>
      <c r="Q327" s="237">
        <v>0</v>
      </c>
      <c r="R327" s="237">
        <f>Q327*H327</f>
        <v>0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185</v>
      </c>
      <c r="AT327" s="239" t="s">
        <v>180</v>
      </c>
      <c r="AU327" s="239" t="s">
        <v>85</v>
      </c>
      <c r="AY327" s="18" t="s">
        <v>178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83</v>
      </c>
      <c r="BK327" s="240">
        <f>ROUND(I327*H327,2)</f>
        <v>0</v>
      </c>
      <c r="BL327" s="18" t="s">
        <v>185</v>
      </c>
      <c r="BM327" s="239" t="s">
        <v>1777</v>
      </c>
    </row>
    <row r="328" s="2" customFormat="1">
      <c r="A328" s="39"/>
      <c r="B328" s="40"/>
      <c r="C328" s="41"/>
      <c r="D328" s="241" t="s">
        <v>187</v>
      </c>
      <c r="E328" s="41"/>
      <c r="F328" s="242" t="s">
        <v>1644</v>
      </c>
      <c r="G328" s="41"/>
      <c r="H328" s="41"/>
      <c r="I328" s="243"/>
      <c r="J328" s="41"/>
      <c r="K328" s="41"/>
      <c r="L328" s="45"/>
      <c r="M328" s="289"/>
      <c r="N328" s="290"/>
      <c r="O328" s="291"/>
      <c r="P328" s="291"/>
      <c r="Q328" s="291"/>
      <c r="R328" s="291"/>
      <c r="S328" s="291"/>
      <c r="T328" s="292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187</v>
      </c>
      <c r="AU328" s="18" t="s">
        <v>85</v>
      </c>
    </row>
    <row r="329" s="2" customFormat="1" ht="6.96" customHeight="1">
      <c r="A329" s="39"/>
      <c r="B329" s="67"/>
      <c r="C329" s="68"/>
      <c r="D329" s="68"/>
      <c r="E329" s="68"/>
      <c r="F329" s="68"/>
      <c r="G329" s="68"/>
      <c r="H329" s="68"/>
      <c r="I329" s="68"/>
      <c r="J329" s="68"/>
      <c r="K329" s="68"/>
      <c r="L329" s="45"/>
      <c r="M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</sheetData>
  <sheetProtection sheet="1" autoFilter="0" formatColumns="0" formatRows="0" objects="1" scenarios="1" spinCount="100000" saltValue="9DEG1hFkhayilj6y8t3cMCistk89GE5VCODvHodholiRRfOeamrT6l+wHGS+XYZyL1Hnp1C8ckUr4JlXuNThVQ==" hashValue="3Ubu3HmDUilr7rD5r616KFzrOWxe69PWc3KD8RmFwxCDkWtjrioEiYJpG2SGnGn4kYwUQEmPvv+Wvd6faLgqyA==" algorithmName="SHA-512" password="CC35"/>
  <autoFilter ref="C124:K3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144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4.4" customHeight="1">
      <c r="B7" s="21"/>
      <c r="E7" s="153" t="str">
        <f>'Rekapitulace stavby'!K6</f>
        <v>Realizace SZ Budišovsko</v>
      </c>
      <c r="F7" s="152"/>
      <c r="G7" s="152"/>
      <c r="H7" s="152"/>
      <c r="L7" s="21"/>
    </row>
    <row r="8" s="1" customFormat="1" ht="12" customHeight="1">
      <c r="B8" s="21"/>
      <c r="D8" s="152" t="s">
        <v>145</v>
      </c>
      <c r="L8" s="21"/>
    </row>
    <row r="9" s="2" customFormat="1" ht="14.4" customHeight="1">
      <c r="A9" s="39"/>
      <c r="B9" s="45"/>
      <c r="C9" s="39"/>
      <c r="D9" s="39"/>
      <c r="E9" s="153" t="s">
        <v>1517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5.6" customHeight="1">
      <c r="A11" s="39"/>
      <c r="B11" s="45"/>
      <c r="C11" s="39"/>
      <c r="D11" s="39"/>
      <c r="E11" s="154" t="s">
        <v>1778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1. 4. 2021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34</v>
      </c>
      <c r="E25" s="39"/>
      <c r="F25" s="39"/>
      <c r="G25" s="39"/>
      <c r="H25" s="39"/>
      <c r="I25" s="152" t="s">
        <v>25</v>
      </c>
      <c r="J25" s="142" t="s">
        <v>31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32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.4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ROUND((SUM(BE129:BE517)),  2)</f>
        <v>0</v>
      </c>
      <c r="G35" s="39"/>
      <c r="H35" s="39"/>
      <c r="I35" s="166">
        <v>0.20999999999999999</v>
      </c>
      <c r="J35" s="165">
        <f>ROUND(((SUM(BE129:BE517))*I35),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ROUND((SUM(BF129:BF517)),  2)</f>
        <v>0</v>
      </c>
      <c r="G36" s="39"/>
      <c r="H36" s="39"/>
      <c r="I36" s="166">
        <v>0.14999999999999999</v>
      </c>
      <c r="J36" s="165">
        <f>ROUND(((SUM(BF129:BF517))*I36),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ROUND((SUM(BG129:BG517)),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ROUND((SUM(BH129:BH517)),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ROUND((SUM(BI129:BI517)),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85" t="str">
        <f>E7</f>
        <v>Realizace SZ Budišovsko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85" t="s">
        <v>1517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6" customHeight="1">
      <c r="A89" s="39"/>
      <c r="B89" s="40"/>
      <c r="C89" s="41"/>
      <c r="D89" s="41"/>
      <c r="E89" s="77" t="str">
        <f>E11</f>
        <v>SO 06 - Protierozní mez PEO2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Budišov n./B., Podlesí n./O., Staré Oldřůvky</v>
      </c>
      <c r="G91" s="41"/>
      <c r="H91" s="41"/>
      <c r="I91" s="33" t="s">
        <v>22</v>
      </c>
      <c r="J91" s="80" t="str">
        <f>IF(J14="","",J14)</f>
        <v>1. 4. 2021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55.2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AGPOL s.r.o., Jungmannova 153/12, 77900 Olomouc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55.2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>AGPOL s.r.o., Jungmannova 153/12, 77900 Olomouc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150</v>
      </c>
      <c r="D96" s="187"/>
      <c r="E96" s="187"/>
      <c r="F96" s="187"/>
      <c r="G96" s="187"/>
      <c r="H96" s="187"/>
      <c r="I96" s="187"/>
      <c r="J96" s="188" t="s">
        <v>151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152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153</v>
      </c>
    </row>
    <row r="99" s="9" customFormat="1" ht="24.96" customHeight="1">
      <c r="A99" s="9"/>
      <c r="B99" s="190"/>
      <c r="C99" s="191"/>
      <c r="D99" s="192" t="s">
        <v>154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155</v>
      </c>
      <c r="E100" s="198"/>
      <c r="F100" s="198"/>
      <c r="G100" s="198"/>
      <c r="H100" s="198"/>
      <c r="I100" s="198"/>
      <c r="J100" s="199">
        <f>J131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156</v>
      </c>
      <c r="E101" s="198"/>
      <c r="F101" s="198"/>
      <c r="G101" s="198"/>
      <c r="H101" s="198"/>
      <c r="I101" s="198"/>
      <c r="J101" s="199">
        <f>J359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506</v>
      </c>
      <c r="E102" s="198"/>
      <c r="F102" s="198"/>
      <c r="G102" s="198"/>
      <c r="H102" s="198"/>
      <c r="I102" s="198"/>
      <c r="J102" s="199">
        <f>J410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157</v>
      </c>
      <c r="E103" s="198"/>
      <c r="F103" s="198"/>
      <c r="G103" s="198"/>
      <c r="H103" s="198"/>
      <c r="I103" s="198"/>
      <c r="J103" s="199">
        <f>J422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158</v>
      </c>
      <c r="E104" s="198"/>
      <c r="F104" s="198"/>
      <c r="G104" s="198"/>
      <c r="H104" s="198"/>
      <c r="I104" s="198"/>
      <c r="J104" s="199">
        <f>J479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160</v>
      </c>
      <c r="E105" s="198"/>
      <c r="F105" s="198"/>
      <c r="G105" s="198"/>
      <c r="H105" s="198"/>
      <c r="I105" s="198"/>
      <c r="J105" s="199">
        <f>J486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161</v>
      </c>
      <c r="E106" s="198"/>
      <c r="F106" s="198"/>
      <c r="G106" s="198"/>
      <c r="H106" s="198"/>
      <c r="I106" s="198"/>
      <c r="J106" s="199">
        <f>J504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162</v>
      </c>
      <c r="E107" s="198"/>
      <c r="F107" s="198"/>
      <c r="G107" s="198"/>
      <c r="H107" s="198"/>
      <c r="I107" s="198"/>
      <c r="J107" s="199">
        <f>J515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163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4.4" customHeight="1">
      <c r="A117" s="39"/>
      <c r="B117" s="40"/>
      <c r="C117" s="41"/>
      <c r="D117" s="41"/>
      <c r="E117" s="185" t="str">
        <f>E7</f>
        <v>Realizace SZ Budišovsko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145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4.4" customHeight="1">
      <c r="A119" s="39"/>
      <c r="B119" s="40"/>
      <c r="C119" s="41"/>
      <c r="D119" s="41"/>
      <c r="E119" s="185" t="s">
        <v>1517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147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6" customHeight="1">
      <c r="A121" s="39"/>
      <c r="B121" s="40"/>
      <c r="C121" s="41"/>
      <c r="D121" s="41"/>
      <c r="E121" s="77" t="str">
        <f>E11</f>
        <v>SO 06 - Protierozní mez PEO2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Budišov n./B., Podlesí n./O., Staré Oldřůvky</v>
      </c>
      <c r="G123" s="41"/>
      <c r="H123" s="41"/>
      <c r="I123" s="33" t="s">
        <v>22</v>
      </c>
      <c r="J123" s="80" t="str">
        <f>IF(J14="","",J14)</f>
        <v>1. 4. 2021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55.2" customHeight="1">
      <c r="A125" s="39"/>
      <c r="B125" s="40"/>
      <c r="C125" s="33" t="s">
        <v>24</v>
      </c>
      <c r="D125" s="41"/>
      <c r="E125" s="41"/>
      <c r="F125" s="28" t="str">
        <f>E17</f>
        <v xml:space="preserve"> </v>
      </c>
      <c r="G125" s="41"/>
      <c r="H125" s="41"/>
      <c r="I125" s="33" t="s">
        <v>30</v>
      </c>
      <c r="J125" s="37" t="str">
        <f>E23</f>
        <v>AGPOL s.r.o., Jungmannova 153/12, 77900 Olomouc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55.2" customHeight="1">
      <c r="A126" s="39"/>
      <c r="B126" s="40"/>
      <c r="C126" s="33" t="s">
        <v>28</v>
      </c>
      <c r="D126" s="41"/>
      <c r="E126" s="41"/>
      <c r="F126" s="28" t="str">
        <f>IF(E20="","",E20)</f>
        <v>Vyplň údaj</v>
      </c>
      <c r="G126" s="41"/>
      <c r="H126" s="41"/>
      <c r="I126" s="33" t="s">
        <v>34</v>
      </c>
      <c r="J126" s="37" t="str">
        <f>E26</f>
        <v>AGPOL s.r.o., Jungmannova 153/12, 77900 Olomouc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164</v>
      </c>
      <c r="D128" s="204" t="s">
        <v>61</v>
      </c>
      <c r="E128" s="204" t="s">
        <v>57</v>
      </c>
      <c r="F128" s="204" t="s">
        <v>58</v>
      </c>
      <c r="G128" s="204" t="s">
        <v>165</v>
      </c>
      <c r="H128" s="204" t="s">
        <v>166</v>
      </c>
      <c r="I128" s="204" t="s">
        <v>167</v>
      </c>
      <c r="J128" s="204" t="s">
        <v>151</v>
      </c>
      <c r="K128" s="205" t="s">
        <v>168</v>
      </c>
      <c r="L128" s="206"/>
      <c r="M128" s="101" t="s">
        <v>1</v>
      </c>
      <c r="N128" s="102" t="s">
        <v>40</v>
      </c>
      <c r="O128" s="102" t="s">
        <v>169</v>
      </c>
      <c r="P128" s="102" t="s">
        <v>170</v>
      </c>
      <c r="Q128" s="102" t="s">
        <v>171</v>
      </c>
      <c r="R128" s="102" t="s">
        <v>172</v>
      </c>
      <c r="S128" s="102" t="s">
        <v>173</v>
      </c>
      <c r="T128" s="103" t="s">
        <v>174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175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</f>
        <v>0</v>
      </c>
      <c r="Q129" s="105"/>
      <c r="R129" s="209">
        <f>R130</f>
        <v>182.69811513999997</v>
      </c>
      <c r="S129" s="105"/>
      <c r="T129" s="210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153</v>
      </c>
      <c r="BK129" s="211">
        <f>BK130</f>
        <v>0</v>
      </c>
    </row>
    <row r="130" s="12" customFormat="1" ht="25.92" customHeight="1">
      <c r="A130" s="12"/>
      <c r="B130" s="212"/>
      <c r="C130" s="213"/>
      <c r="D130" s="214" t="s">
        <v>75</v>
      </c>
      <c r="E130" s="215" t="s">
        <v>176</v>
      </c>
      <c r="F130" s="215" t="s">
        <v>177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P131+P359+P410+P422+P479+P486+P504+P515</f>
        <v>0</v>
      </c>
      <c r="Q130" s="220"/>
      <c r="R130" s="221">
        <f>R131+R359+R410+R422+R479+R486+R504+R515</f>
        <v>182.69811513999997</v>
      </c>
      <c r="S130" s="220"/>
      <c r="T130" s="222">
        <f>T131+T359+T410+T422+T479+T486+T504+T515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76</v>
      </c>
      <c r="AY130" s="223" t="s">
        <v>178</v>
      </c>
      <c r="BK130" s="225">
        <f>BK131+BK359+BK410+BK422+BK479+BK486+BK504+BK515</f>
        <v>0</v>
      </c>
    </row>
    <row r="131" s="12" customFormat="1" ht="22.8" customHeight="1">
      <c r="A131" s="12"/>
      <c r="B131" s="212"/>
      <c r="C131" s="213"/>
      <c r="D131" s="214" t="s">
        <v>75</v>
      </c>
      <c r="E131" s="226" t="s">
        <v>83</v>
      </c>
      <c r="F131" s="226" t="s">
        <v>179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SUM(P132:P358)</f>
        <v>0</v>
      </c>
      <c r="Q131" s="220"/>
      <c r="R131" s="221">
        <f>SUM(R132:R358)</f>
        <v>0.10707700000000001</v>
      </c>
      <c r="S131" s="220"/>
      <c r="T131" s="222">
        <f>SUM(T132:T358)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83</v>
      </c>
      <c r="AY131" s="223" t="s">
        <v>178</v>
      </c>
      <c r="BK131" s="225">
        <f>SUM(BK132:BK358)</f>
        <v>0</v>
      </c>
    </row>
    <row r="132" s="2" customFormat="1">
      <c r="A132" s="39"/>
      <c r="B132" s="40"/>
      <c r="C132" s="228" t="s">
        <v>83</v>
      </c>
      <c r="D132" s="228" t="s">
        <v>180</v>
      </c>
      <c r="E132" s="229" t="s">
        <v>1779</v>
      </c>
      <c r="F132" s="230" t="s">
        <v>1780</v>
      </c>
      <c r="G132" s="231" t="s">
        <v>268</v>
      </c>
      <c r="H132" s="232">
        <v>21</v>
      </c>
      <c r="I132" s="233"/>
      <c r="J132" s="234">
        <f>ROUND(I132*H132,2)</f>
        <v>0</v>
      </c>
      <c r="K132" s="230" t="s">
        <v>184</v>
      </c>
      <c r="L132" s="45"/>
      <c r="M132" s="235" t="s">
        <v>1</v>
      </c>
      <c r="N132" s="236" t="s">
        <v>41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185</v>
      </c>
      <c r="AT132" s="239" t="s">
        <v>180</v>
      </c>
      <c r="AU132" s="239" t="s">
        <v>85</v>
      </c>
      <c r="AY132" s="18" t="s">
        <v>178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83</v>
      </c>
      <c r="BK132" s="240">
        <f>ROUND(I132*H132,2)</f>
        <v>0</v>
      </c>
      <c r="BL132" s="18" t="s">
        <v>185</v>
      </c>
      <c r="BM132" s="239" t="s">
        <v>1781</v>
      </c>
    </row>
    <row r="133" s="2" customFormat="1">
      <c r="A133" s="39"/>
      <c r="B133" s="40"/>
      <c r="C133" s="41"/>
      <c r="D133" s="241" t="s">
        <v>187</v>
      </c>
      <c r="E133" s="41"/>
      <c r="F133" s="242" t="s">
        <v>1782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187</v>
      </c>
      <c r="AU133" s="18" t="s">
        <v>85</v>
      </c>
    </row>
    <row r="134" s="13" customFormat="1">
      <c r="A134" s="13"/>
      <c r="B134" s="246"/>
      <c r="C134" s="247"/>
      <c r="D134" s="241" t="s">
        <v>189</v>
      </c>
      <c r="E134" s="248" t="s">
        <v>1</v>
      </c>
      <c r="F134" s="249" t="s">
        <v>1783</v>
      </c>
      <c r="G134" s="247"/>
      <c r="H134" s="248" t="s">
        <v>1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5" t="s">
        <v>189</v>
      </c>
      <c r="AU134" s="255" t="s">
        <v>85</v>
      </c>
      <c r="AV134" s="13" t="s">
        <v>83</v>
      </c>
      <c r="AW134" s="13" t="s">
        <v>33</v>
      </c>
      <c r="AX134" s="13" t="s">
        <v>76</v>
      </c>
      <c r="AY134" s="255" t="s">
        <v>178</v>
      </c>
    </row>
    <row r="135" s="14" customFormat="1">
      <c r="A135" s="14"/>
      <c r="B135" s="256"/>
      <c r="C135" s="257"/>
      <c r="D135" s="241" t="s">
        <v>189</v>
      </c>
      <c r="E135" s="258" t="s">
        <v>1</v>
      </c>
      <c r="F135" s="259" t="s">
        <v>7</v>
      </c>
      <c r="G135" s="257"/>
      <c r="H135" s="260">
        <v>21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6" t="s">
        <v>189</v>
      </c>
      <c r="AU135" s="266" t="s">
        <v>85</v>
      </c>
      <c r="AV135" s="14" t="s">
        <v>85</v>
      </c>
      <c r="AW135" s="14" t="s">
        <v>33</v>
      </c>
      <c r="AX135" s="14" t="s">
        <v>76</v>
      </c>
      <c r="AY135" s="266" t="s">
        <v>178</v>
      </c>
    </row>
    <row r="136" s="15" customFormat="1">
      <c r="A136" s="15"/>
      <c r="B136" s="267"/>
      <c r="C136" s="268"/>
      <c r="D136" s="241" t="s">
        <v>189</v>
      </c>
      <c r="E136" s="269" t="s">
        <v>1</v>
      </c>
      <c r="F136" s="270" t="s">
        <v>193</v>
      </c>
      <c r="G136" s="268"/>
      <c r="H136" s="271">
        <v>21</v>
      </c>
      <c r="I136" s="272"/>
      <c r="J136" s="268"/>
      <c r="K136" s="268"/>
      <c r="L136" s="273"/>
      <c r="M136" s="274"/>
      <c r="N136" s="275"/>
      <c r="O136" s="275"/>
      <c r="P136" s="275"/>
      <c r="Q136" s="275"/>
      <c r="R136" s="275"/>
      <c r="S136" s="275"/>
      <c r="T136" s="27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7" t="s">
        <v>189</v>
      </c>
      <c r="AU136" s="277" t="s">
        <v>85</v>
      </c>
      <c r="AV136" s="15" t="s">
        <v>185</v>
      </c>
      <c r="AW136" s="15" t="s">
        <v>33</v>
      </c>
      <c r="AX136" s="15" t="s">
        <v>83</v>
      </c>
      <c r="AY136" s="277" t="s">
        <v>178</v>
      </c>
    </row>
    <row r="137" s="2" customFormat="1" ht="19.8" customHeight="1">
      <c r="A137" s="39"/>
      <c r="B137" s="40"/>
      <c r="C137" s="228" t="s">
        <v>85</v>
      </c>
      <c r="D137" s="228" t="s">
        <v>180</v>
      </c>
      <c r="E137" s="229" t="s">
        <v>1521</v>
      </c>
      <c r="F137" s="230" t="s">
        <v>1522</v>
      </c>
      <c r="G137" s="231" t="s">
        <v>438</v>
      </c>
      <c r="H137" s="232">
        <v>48</v>
      </c>
      <c r="I137" s="233"/>
      <c r="J137" s="234">
        <f>ROUND(I137*H137,2)</f>
        <v>0</v>
      </c>
      <c r="K137" s="230" t="s">
        <v>184</v>
      </c>
      <c r="L137" s="45"/>
      <c r="M137" s="235" t="s">
        <v>1</v>
      </c>
      <c r="N137" s="236" t="s">
        <v>41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185</v>
      </c>
      <c r="AT137" s="239" t="s">
        <v>180</v>
      </c>
      <c r="AU137" s="239" t="s">
        <v>85</v>
      </c>
      <c r="AY137" s="18" t="s">
        <v>178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83</v>
      </c>
      <c r="BK137" s="240">
        <f>ROUND(I137*H137,2)</f>
        <v>0</v>
      </c>
      <c r="BL137" s="18" t="s">
        <v>185</v>
      </c>
      <c r="BM137" s="239" t="s">
        <v>1784</v>
      </c>
    </row>
    <row r="138" s="2" customFormat="1">
      <c r="A138" s="39"/>
      <c r="B138" s="40"/>
      <c r="C138" s="41"/>
      <c r="D138" s="241" t="s">
        <v>187</v>
      </c>
      <c r="E138" s="41"/>
      <c r="F138" s="242" t="s">
        <v>1524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187</v>
      </c>
      <c r="AU138" s="18" t="s">
        <v>85</v>
      </c>
    </row>
    <row r="139" s="13" customFormat="1">
      <c r="A139" s="13"/>
      <c r="B139" s="246"/>
      <c r="C139" s="247"/>
      <c r="D139" s="241" t="s">
        <v>189</v>
      </c>
      <c r="E139" s="248" t="s">
        <v>1</v>
      </c>
      <c r="F139" s="249" t="s">
        <v>1785</v>
      </c>
      <c r="G139" s="247"/>
      <c r="H139" s="248" t="s">
        <v>1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189</v>
      </c>
      <c r="AU139" s="255" t="s">
        <v>85</v>
      </c>
      <c r="AV139" s="13" t="s">
        <v>83</v>
      </c>
      <c r="AW139" s="13" t="s">
        <v>33</v>
      </c>
      <c r="AX139" s="13" t="s">
        <v>76</v>
      </c>
      <c r="AY139" s="255" t="s">
        <v>178</v>
      </c>
    </row>
    <row r="140" s="14" customFormat="1">
      <c r="A140" s="14"/>
      <c r="B140" s="256"/>
      <c r="C140" s="257"/>
      <c r="D140" s="241" t="s">
        <v>189</v>
      </c>
      <c r="E140" s="258" t="s">
        <v>1</v>
      </c>
      <c r="F140" s="259" t="s">
        <v>764</v>
      </c>
      <c r="G140" s="257"/>
      <c r="H140" s="260">
        <v>48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189</v>
      </c>
      <c r="AU140" s="266" t="s">
        <v>85</v>
      </c>
      <c r="AV140" s="14" t="s">
        <v>85</v>
      </c>
      <c r="AW140" s="14" t="s">
        <v>33</v>
      </c>
      <c r="AX140" s="14" t="s">
        <v>76</v>
      </c>
      <c r="AY140" s="266" t="s">
        <v>178</v>
      </c>
    </row>
    <row r="141" s="15" customFormat="1">
      <c r="A141" s="15"/>
      <c r="B141" s="267"/>
      <c r="C141" s="268"/>
      <c r="D141" s="241" t="s">
        <v>189</v>
      </c>
      <c r="E141" s="269" t="s">
        <v>1</v>
      </c>
      <c r="F141" s="270" t="s">
        <v>193</v>
      </c>
      <c r="G141" s="268"/>
      <c r="H141" s="271">
        <v>48</v>
      </c>
      <c r="I141" s="272"/>
      <c r="J141" s="268"/>
      <c r="K141" s="268"/>
      <c r="L141" s="273"/>
      <c r="M141" s="274"/>
      <c r="N141" s="275"/>
      <c r="O141" s="275"/>
      <c r="P141" s="275"/>
      <c r="Q141" s="275"/>
      <c r="R141" s="275"/>
      <c r="S141" s="275"/>
      <c r="T141" s="27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7" t="s">
        <v>189</v>
      </c>
      <c r="AU141" s="277" t="s">
        <v>85</v>
      </c>
      <c r="AV141" s="15" t="s">
        <v>185</v>
      </c>
      <c r="AW141" s="15" t="s">
        <v>33</v>
      </c>
      <c r="AX141" s="15" t="s">
        <v>83</v>
      </c>
      <c r="AY141" s="277" t="s">
        <v>178</v>
      </c>
    </row>
    <row r="142" s="2" customFormat="1" ht="14.4" customHeight="1">
      <c r="A142" s="39"/>
      <c r="B142" s="40"/>
      <c r="C142" s="228" t="s">
        <v>100</v>
      </c>
      <c r="D142" s="228" t="s">
        <v>180</v>
      </c>
      <c r="E142" s="229" t="s">
        <v>1526</v>
      </c>
      <c r="F142" s="230" t="s">
        <v>1527</v>
      </c>
      <c r="G142" s="231" t="s">
        <v>438</v>
      </c>
      <c r="H142" s="232">
        <v>48</v>
      </c>
      <c r="I142" s="233"/>
      <c r="J142" s="234">
        <f>ROUND(I142*H142,2)</f>
        <v>0</v>
      </c>
      <c r="K142" s="230" t="s">
        <v>184</v>
      </c>
      <c r="L142" s="45"/>
      <c r="M142" s="235" t="s">
        <v>1</v>
      </c>
      <c r="N142" s="236" t="s">
        <v>41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185</v>
      </c>
      <c r="AT142" s="239" t="s">
        <v>180</v>
      </c>
      <c r="AU142" s="239" t="s">
        <v>85</v>
      </c>
      <c r="AY142" s="18" t="s">
        <v>178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83</v>
      </c>
      <c r="BK142" s="240">
        <f>ROUND(I142*H142,2)</f>
        <v>0</v>
      </c>
      <c r="BL142" s="18" t="s">
        <v>185</v>
      </c>
      <c r="BM142" s="239" t="s">
        <v>1786</v>
      </c>
    </row>
    <row r="143" s="2" customFormat="1">
      <c r="A143" s="39"/>
      <c r="B143" s="40"/>
      <c r="C143" s="41"/>
      <c r="D143" s="241" t="s">
        <v>187</v>
      </c>
      <c r="E143" s="41"/>
      <c r="F143" s="242" t="s">
        <v>1529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187</v>
      </c>
      <c r="AU143" s="18" t="s">
        <v>85</v>
      </c>
    </row>
    <row r="144" s="13" customFormat="1">
      <c r="A144" s="13"/>
      <c r="B144" s="246"/>
      <c r="C144" s="247"/>
      <c r="D144" s="241" t="s">
        <v>189</v>
      </c>
      <c r="E144" s="248" t="s">
        <v>1</v>
      </c>
      <c r="F144" s="249" t="s">
        <v>1785</v>
      </c>
      <c r="G144" s="247"/>
      <c r="H144" s="248" t="s">
        <v>1</v>
      </c>
      <c r="I144" s="250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5" t="s">
        <v>189</v>
      </c>
      <c r="AU144" s="255" t="s">
        <v>85</v>
      </c>
      <c r="AV144" s="13" t="s">
        <v>83</v>
      </c>
      <c r="AW144" s="13" t="s">
        <v>33</v>
      </c>
      <c r="AX144" s="13" t="s">
        <v>76</v>
      </c>
      <c r="AY144" s="255" t="s">
        <v>178</v>
      </c>
    </row>
    <row r="145" s="14" customFormat="1">
      <c r="A145" s="14"/>
      <c r="B145" s="256"/>
      <c r="C145" s="257"/>
      <c r="D145" s="241" t="s">
        <v>189</v>
      </c>
      <c r="E145" s="258" t="s">
        <v>1</v>
      </c>
      <c r="F145" s="259" t="s">
        <v>764</v>
      </c>
      <c r="G145" s="257"/>
      <c r="H145" s="260">
        <v>48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189</v>
      </c>
      <c r="AU145" s="266" t="s">
        <v>85</v>
      </c>
      <c r="AV145" s="14" t="s">
        <v>85</v>
      </c>
      <c r="AW145" s="14" t="s">
        <v>33</v>
      </c>
      <c r="AX145" s="14" t="s">
        <v>76</v>
      </c>
      <c r="AY145" s="266" t="s">
        <v>178</v>
      </c>
    </row>
    <row r="146" s="15" customFormat="1">
      <c r="A146" s="15"/>
      <c r="B146" s="267"/>
      <c r="C146" s="268"/>
      <c r="D146" s="241" t="s">
        <v>189</v>
      </c>
      <c r="E146" s="269" t="s">
        <v>1</v>
      </c>
      <c r="F146" s="270" t="s">
        <v>193</v>
      </c>
      <c r="G146" s="268"/>
      <c r="H146" s="271">
        <v>48</v>
      </c>
      <c r="I146" s="272"/>
      <c r="J146" s="268"/>
      <c r="K146" s="268"/>
      <c r="L146" s="273"/>
      <c r="M146" s="274"/>
      <c r="N146" s="275"/>
      <c r="O146" s="275"/>
      <c r="P146" s="275"/>
      <c r="Q146" s="275"/>
      <c r="R146" s="275"/>
      <c r="S146" s="275"/>
      <c r="T146" s="27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7" t="s">
        <v>189</v>
      </c>
      <c r="AU146" s="277" t="s">
        <v>85</v>
      </c>
      <c r="AV146" s="15" t="s">
        <v>185</v>
      </c>
      <c r="AW146" s="15" t="s">
        <v>33</v>
      </c>
      <c r="AX146" s="15" t="s">
        <v>83</v>
      </c>
      <c r="AY146" s="277" t="s">
        <v>178</v>
      </c>
    </row>
    <row r="147" s="2" customFormat="1">
      <c r="A147" s="39"/>
      <c r="B147" s="40"/>
      <c r="C147" s="228" t="s">
        <v>185</v>
      </c>
      <c r="D147" s="228" t="s">
        <v>180</v>
      </c>
      <c r="E147" s="229" t="s">
        <v>1710</v>
      </c>
      <c r="F147" s="230" t="s">
        <v>1711</v>
      </c>
      <c r="G147" s="231" t="s">
        <v>268</v>
      </c>
      <c r="H147" s="232">
        <v>1874.72</v>
      </c>
      <c r="I147" s="233"/>
      <c r="J147" s="234">
        <f>ROUND(I147*H147,2)</f>
        <v>0</v>
      </c>
      <c r="K147" s="230" t="s">
        <v>184</v>
      </c>
      <c r="L147" s="45"/>
      <c r="M147" s="235" t="s">
        <v>1</v>
      </c>
      <c r="N147" s="236" t="s">
        <v>41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185</v>
      </c>
      <c r="AT147" s="239" t="s">
        <v>180</v>
      </c>
      <c r="AU147" s="239" t="s">
        <v>85</v>
      </c>
      <c r="AY147" s="18" t="s">
        <v>178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83</v>
      </c>
      <c r="BK147" s="240">
        <f>ROUND(I147*H147,2)</f>
        <v>0</v>
      </c>
      <c r="BL147" s="18" t="s">
        <v>185</v>
      </c>
      <c r="BM147" s="239" t="s">
        <v>1787</v>
      </c>
    </row>
    <row r="148" s="2" customFormat="1">
      <c r="A148" s="39"/>
      <c r="B148" s="40"/>
      <c r="C148" s="41"/>
      <c r="D148" s="241" t="s">
        <v>187</v>
      </c>
      <c r="E148" s="41"/>
      <c r="F148" s="242" t="s">
        <v>1713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187</v>
      </c>
      <c r="AU148" s="18" t="s">
        <v>85</v>
      </c>
    </row>
    <row r="149" s="13" customFormat="1">
      <c r="A149" s="13"/>
      <c r="B149" s="246"/>
      <c r="C149" s="247"/>
      <c r="D149" s="241" t="s">
        <v>189</v>
      </c>
      <c r="E149" s="248" t="s">
        <v>1</v>
      </c>
      <c r="F149" s="249" t="s">
        <v>1788</v>
      </c>
      <c r="G149" s="247"/>
      <c r="H149" s="248" t="s">
        <v>1</v>
      </c>
      <c r="I149" s="250"/>
      <c r="J149" s="247"/>
      <c r="K149" s="247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189</v>
      </c>
      <c r="AU149" s="255" t="s">
        <v>85</v>
      </c>
      <c r="AV149" s="13" t="s">
        <v>83</v>
      </c>
      <c r="AW149" s="13" t="s">
        <v>33</v>
      </c>
      <c r="AX149" s="13" t="s">
        <v>76</v>
      </c>
      <c r="AY149" s="255" t="s">
        <v>178</v>
      </c>
    </row>
    <row r="150" s="14" customFormat="1">
      <c r="A150" s="14"/>
      <c r="B150" s="256"/>
      <c r="C150" s="257"/>
      <c r="D150" s="241" t="s">
        <v>189</v>
      </c>
      <c r="E150" s="258" t="s">
        <v>1</v>
      </c>
      <c r="F150" s="259" t="s">
        <v>1789</v>
      </c>
      <c r="G150" s="257"/>
      <c r="H150" s="260">
        <v>1874.72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189</v>
      </c>
      <c r="AU150" s="266" t="s">
        <v>85</v>
      </c>
      <c r="AV150" s="14" t="s">
        <v>85</v>
      </c>
      <c r="AW150" s="14" t="s">
        <v>33</v>
      </c>
      <c r="AX150" s="14" t="s">
        <v>76</v>
      </c>
      <c r="AY150" s="266" t="s">
        <v>178</v>
      </c>
    </row>
    <row r="151" s="15" customFormat="1">
      <c r="A151" s="15"/>
      <c r="B151" s="267"/>
      <c r="C151" s="268"/>
      <c r="D151" s="241" t="s">
        <v>189</v>
      </c>
      <c r="E151" s="269" t="s">
        <v>1</v>
      </c>
      <c r="F151" s="270" t="s">
        <v>193</v>
      </c>
      <c r="G151" s="268"/>
      <c r="H151" s="271">
        <v>1874.72</v>
      </c>
      <c r="I151" s="272"/>
      <c r="J151" s="268"/>
      <c r="K151" s="268"/>
      <c r="L151" s="273"/>
      <c r="M151" s="274"/>
      <c r="N151" s="275"/>
      <c r="O151" s="275"/>
      <c r="P151" s="275"/>
      <c r="Q151" s="275"/>
      <c r="R151" s="275"/>
      <c r="S151" s="275"/>
      <c r="T151" s="27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7" t="s">
        <v>189</v>
      </c>
      <c r="AU151" s="277" t="s">
        <v>85</v>
      </c>
      <c r="AV151" s="15" t="s">
        <v>185</v>
      </c>
      <c r="AW151" s="15" t="s">
        <v>33</v>
      </c>
      <c r="AX151" s="15" t="s">
        <v>83</v>
      </c>
      <c r="AY151" s="277" t="s">
        <v>178</v>
      </c>
    </row>
    <row r="152" s="2" customFormat="1" ht="30" customHeight="1">
      <c r="A152" s="39"/>
      <c r="B152" s="40"/>
      <c r="C152" s="228" t="s">
        <v>220</v>
      </c>
      <c r="D152" s="228" t="s">
        <v>180</v>
      </c>
      <c r="E152" s="229" t="s">
        <v>522</v>
      </c>
      <c r="F152" s="230" t="s">
        <v>523</v>
      </c>
      <c r="G152" s="231" t="s">
        <v>183</v>
      </c>
      <c r="H152" s="232">
        <v>562.41600000000005</v>
      </c>
      <c r="I152" s="233"/>
      <c r="J152" s="234">
        <f>ROUND(I152*H152,2)</f>
        <v>0</v>
      </c>
      <c r="K152" s="230" t="s">
        <v>184</v>
      </c>
      <c r="L152" s="45"/>
      <c r="M152" s="235" t="s">
        <v>1</v>
      </c>
      <c r="N152" s="236" t="s">
        <v>41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185</v>
      </c>
      <c r="AT152" s="239" t="s">
        <v>180</v>
      </c>
      <c r="AU152" s="239" t="s">
        <v>85</v>
      </c>
      <c r="AY152" s="18" t="s">
        <v>178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83</v>
      </c>
      <c r="BK152" s="240">
        <f>ROUND(I152*H152,2)</f>
        <v>0</v>
      </c>
      <c r="BL152" s="18" t="s">
        <v>185</v>
      </c>
      <c r="BM152" s="239" t="s">
        <v>1790</v>
      </c>
    </row>
    <row r="153" s="2" customFormat="1">
      <c r="A153" s="39"/>
      <c r="B153" s="40"/>
      <c r="C153" s="41"/>
      <c r="D153" s="241" t="s">
        <v>187</v>
      </c>
      <c r="E153" s="41"/>
      <c r="F153" s="242" t="s">
        <v>525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187</v>
      </c>
      <c r="AU153" s="18" t="s">
        <v>85</v>
      </c>
    </row>
    <row r="154" s="13" customFormat="1">
      <c r="A154" s="13"/>
      <c r="B154" s="246"/>
      <c r="C154" s="247"/>
      <c r="D154" s="241" t="s">
        <v>189</v>
      </c>
      <c r="E154" s="248" t="s">
        <v>1</v>
      </c>
      <c r="F154" s="249" t="s">
        <v>1788</v>
      </c>
      <c r="G154" s="247"/>
      <c r="H154" s="248" t="s">
        <v>1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189</v>
      </c>
      <c r="AU154" s="255" t="s">
        <v>85</v>
      </c>
      <c r="AV154" s="13" t="s">
        <v>83</v>
      </c>
      <c r="AW154" s="13" t="s">
        <v>33</v>
      </c>
      <c r="AX154" s="13" t="s">
        <v>76</v>
      </c>
      <c r="AY154" s="255" t="s">
        <v>178</v>
      </c>
    </row>
    <row r="155" s="13" customFormat="1">
      <c r="A155" s="13"/>
      <c r="B155" s="246"/>
      <c r="C155" s="247"/>
      <c r="D155" s="241" t="s">
        <v>189</v>
      </c>
      <c r="E155" s="248" t="s">
        <v>1</v>
      </c>
      <c r="F155" s="249" t="s">
        <v>1551</v>
      </c>
      <c r="G155" s="247"/>
      <c r="H155" s="248" t="s">
        <v>1</v>
      </c>
      <c r="I155" s="250"/>
      <c r="J155" s="247"/>
      <c r="K155" s="247"/>
      <c r="L155" s="251"/>
      <c r="M155" s="252"/>
      <c r="N155" s="253"/>
      <c r="O155" s="253"/>
      <c r="P155" s="253"/>
      <c r="Q155" s="253"/>
      <c r="R155" s="253"/>
      <c r="S155" s="253"/>
      <c r="T155" s="25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5" t="s">
        <v>189</v>
      </c>
      <c r="AU155" s="255" t="s">
        <v>85</v>
      </c>
      <c r="AV155" s="13" t="s">
        <v>83</v>
      </c>
      <c r="AW155" s="13" t="s">
        <v>33</v>
      </c>
      <c r="AX155" s="13" t="s">
        <v>76</v>
      </c>
      <c r="AY155" s="255" t="s">
        <v>178</v>
      </c>
    </row>
    <row r="156" s="14" customFormat="1">
      <c r="A156" s="14"/>
      <c r="B156" s="256"/>
      <c r="C156" s="257"/>
      <c r="D156" s="241" t="s">
        <v>189</v>
      </c>
      <c r="E156" s="258" t="s">
        <v>1</v>
      </c>
      <c r="F156" s="259" t="s">
        <v>1791</v>
      </c>
      <c r="G156" s="257"/>
      <c r="H156" s="260">
        <v>554.49000000000001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189</v>
      </c>
      <c r="AU156" s="266" t="s">
        <v>85</v>
      </c>
      <c r="AV156" s="14" t="s">
        <v>85</v>
      </c>
      <c r="AW156" s="14" t="s">
        <v>33</v>
      </c>
      <c r="AX156" s="14" t="s">
        <v>76</v>
      </c>
      <c r="AY156" s="266" t="s">
        <v>178</v>
      </c>
    </row>
    <row r="157" s="13" customFormat="1">
      <c r="A157" s="13"/>
      <c r="B157" s="246"/>
      <c r="C157" s="247"/>
      <c r="D157" s="241" t="s">
        <v>189</v>
      </c>
      <c r="E157" s="248" t="s">
        <v>1</v>
      </c>
      <c r="F157" s="249" t="s">
        <v>1553</v>
      </c>
      <c r="G157" s="247"/>
      <c r="H157" s="248" t="s">
        <v>1</v>
      </c>
      <c r="I157" s="250"/>
      <c r="J157" s="247"/>
      <c r="K157" s="247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189</v>
      </c>
      <c r="AU157" s="255" t="s">
        <v>85</v>
      </c>
      <c r="AV157" s="13" t="s">
        <v>83</v>
      </c>
      <c r="AW157" s="13" t="s">
        <v>33</v>
      </c>
      <c r="AX157" s="13" t="s">
        <v>76</v>
      </c>
      <c r="AY157" s="255" t="s">
        <v>178</v>
      </c>
    </row>
    <row r="158" s="14" customFormat="1">
      <c r="A158" s="14"/>
      <c r="B158" s="256"/>
      <c r="C158" s="257"/>
      <c r="D158" s="241" t="s">
        <v>189</v>
      </c>
      <c r="E158" s="258" t="s">
        <v>1</v>
      </c>
      <c r="F158" s="259" t="s">
        <v>1792</v>
      </c>
      <c r="G158" s="257"/>
      <c r="H158" s="260">
        <v>7.9260000000000002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189</v>
      </c>
      <c r="AU158" s="266" t="s">
        <v>85</v>
      </c>
      <c r="AV158" s="14" t="s">
        <v>85</v>
      </c>
      <c r="AW158" s="14" t="s">
        <v>33</v>
      </c>
      <c r="AX158" s="14" t="s">
        <v>76</v>
      </c>
      <c r="AY158" s="266" t="s">
        <v>178</v>
      </c>
    </row>
    <row r="159" s="15" customFormat="1">
      <c r="A159" s="15"/>
      <c r="B159" s="267"/>
      <c r="C159" s="268"/>
      <c r="D159" s="241" t="s">
        <v>189</v>
      </c>
      <c r="E159" s="269" t="s">
        <v>1</v>
      </c>
      <c r="F159" s="270" t="s">
        <v>193</v>
      </c>
      <c r="G159" s="268"/>
      <c r="H159" s="271">
        <v>562.41600000000005</v>
      </c>
      <c r="I159" s="272"/>
      <c r="J159" s="268"/>
      <c r="K159" s="268"/>
      <c r="L159" s="273"/>
      <c r="M159" s="274"/>
      <c r="N159" s="275"/>
      <c r="O159" s="275"/>
      <c r="P159" s="275"/>
      <c r="Q159" s="275"/>
      <c r="R159" s="275"/>
      <c r="S159" s="275"/>
      <c r="T159" s="27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7" t="s">
        <v>189</v>
      </c>
      <c r="AU159" s="277" t="s">
        <v>85</v>
      </c>
      <c r="AV159" s="15" t="s">
        <v>185</v>
      </c>
      <c r="AW159" s="15" t="s">
        <v>33</v>
      </c>
      <c r="AX159" s="15" t="s">
        <v>83</v>
      </c>
      <c r="AY159" s="277" t="s">
        <v>178</v>
      </c>
    </row>
    <row r="160" s="2" customFormat="1">
      <c r="A160" s="39"/>
      <c r="B160" s="40"/>
      <c r="C160" s="228" t="s">
        <v>229</v>
      </c>
      <c r="D160" s="228" t="s">
        <v>180</v>
      </c>
      <c r="E160" s="229" t="s">
        <v>534</v>
      </c>
      <c r="F160" s="230" t="s">
        <v>535</v>
      </c>
      <c r="G160" s="231" t="s">
        <v>183</v>
      </c>
      <c r="H160" s="232">
        <v>342.86000000000001</v>
      </c>
      <c r="I160" s="233"/>
      <c r="J160" s="234">
        <f>ROUND(I160*H160,2)</f>
        <v>0</v>
      </c>
      <c r="K160" s="230" t="s">
        <v>184</v>
      </c>
      <c r="L160" s="45"/>
      <c r="M160" s="235" t="s">
        <v>1</v>
      </c>
      <c r="N160" s="236" t="s">
        <v>41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185</v>
      </c>
      <c r="AT160" s="239" t="s">
        <v>180</v>
      </c>
      <c r="AU160" s="239" t="s">
        <v>85</v>
      </c>
      <c r="AY160" s="18" t="s">
        <v>178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83</v>
      </c>
      <c r="BK160" s="240">
        <f>ROUND(I160*H160,2)</f>
        <v>0</v>
      </c>
      <c r="BL160" s="18" t="s">
        <v>185</v>
      </c>
      <c r="BM160" s="239" t="s">
        <v>1793</v>
      </c>
    </row>
    <row r="161" s="2" customFormat="1">
      <c r="A161" s="39"/>
      <c r="B161" s="40"/>
      <c r="C161" s="41"/>
      <c r="D161" s="241" t="s">
        <v>187</v>
      </c>
      <c r="E161" s="41"/>
      <c r="F161" s="242" t="s">
        <v>537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187</v>
      </c>
      <c r="AU161" s="18" t="s">
        <v>85</v>
      </c>
    </row>
    <row r="162" s="13" customFormat="1">
      <c r="A162" s="13"/>
      <c r="B162" s="246"/>
      <c r="C162" s="247"/>
      <c r="D162" s="241" t="s">
        <v>189</v>
      </c>
      <c r="E162" s="248" t="s">
        <v>1</v>
      </c>
      <c r="F162" s="249" t="s">
        <v>1788</v>
      </c>
      <c r="G162" s="247"/>
      <c r="H162" s="248" t="s">
        <v>1</v>
      </c>
      <c r="I162" s="250"/>
      <c r="J162" s="247"/>
      <c r="K162" s="247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189</v>
      </c>
      <c r="AU162" s="255" t="s">
        <v>85</v>
      </c>
      <c r="AV162" s="13" t="s">
        <v>83</v>
      </c>
      <c r="AW162" s="13" t="s">
        <v>33</v>
      </c>
      <c r="AX162" s="13" t="s">
        <v>76</v>
      </c>
      <c r="AY162" s="255" t="s">
        <v>178</v>
      </c>
    </row>
    <row r="163" s="13" customFormat="1">
      <c r="A163" s="13"/>
      <c r="B163" s="246"/>
      <c r="C163" s="247"/>
      <c r="D163" s="241" t="s">
        <v>189</v>
      </c>
      <c r="E163" s="248" t="s">
        <v>1</v>
      </c>
      <c r="F163" s="249" t="s">
        <v>1794</v>
      </c>
      <c r="G163" s="247"/>
      <c r="H163" s="248" t="s">
        <v>1</v>
      </c>
      <c r="I163" s="250"/>
      <c r="J163" s="247"/>
      <c r="K163" s="247"/>
      <c r="L163" s="251"/>
      <c r="M163" s="252"/>
      <c r="N163" s="253"/>
      <c r="O163" s="253"/>
      <c r="P163" s="253"/>
      <c r="Q163" s="253"/>
      <c r="R163" s="253"/>
      <c r="S163" s="253"/>
      <c r="T163" s="25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5" t="s">
        <v>189</v>
      </c>
      <c r="AU163" s="255" t="s">
        <v>85</v>
      </c>
      <c r="AV163" s="13" t="s">
        <v>83</v>
      </c>
      <c r="AW163" s="13" t="s">
        <v>33</v>
      </c>
      <c r="AX163" s="13" t="s">
        <v>76</v>
      </c>
      <c r="AY163" s="255" t="s">
        <v>178</v>
      </c>
    </row>
    <row r="164" s="14" customFormat="1">
      <c r="A164" s="14"/>
      <c r="B164" s="256"/>
      <c r="C164" s="257"/>
      <c r="D164" s="241" t="s">
        <v>189</v>
      </c>
      <c r="E164" s="258" t="s">
        <v>1</v>
      </c>
      <c r="F164" s="259" t="s">
        <v>1795</v>
      </c>
      <c r="G164" s="257"/>
      <c r="H164" s="260">
        <v>323.95999999999998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189</v>
      </c>
      <c r="AU164" s="266" t="s">
        <v>85</v>
      </c>
      <c r="AV164" s="14" t="s">
        <v>85</v>
      </c>
      <c r="AW164" s="14" t="s">
        <v>33</v>
      </c>
      <c r="AX164" s="14" t="s">
        <v>76</v>
      </c>
      <c r="AY164" s="266" t="s">
        <v>178</v>
      </c>
    </row>
    <row r="165" s="13" customFormat="1">
      <c r="A165" s="13"/>
      <c r="B165" s="246"/>
      <c r="C165" s="247"/>
      <c r="D165" s="241" t="s">
        <v>189</v>
      </c>
      <c r="E165" s="248" t="s">
        <v>1</v>
      </c>
      <c r="F165" s="249" t="s">
        <v>1796</v>
      </c>
      <c r="G165" s="247"/>
      <c r="H165" s="248" t="s">
        <v>1</v>
      </c>
      <c r="I165" s="250"/>
      <c r="J165" s="247"/>
      <c r="K165" s="247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189</v>
      </c>
      <c r="AU165" s="255" t="s">
        <v>85</v>
      </c>
      <c r="AV165" s="13" t="s">
        <v>83</v>
      </c>
      <c r="AW165" s="13" t="s">
        <v>33</v>
      </c>
      <c r="AX165" s="13" t="s">
        <v>76</v>
      </c>
      <c r="AY165" s="255" t="s">
        <v>178</v>
      </c>
    </row>
    <row r="166" s="13" customFormat="1">
      <c r="A166" s="13"/>
      <c r="B166" s="246"/>
      <c r="C166" s="247"/>
      <c r="D166" s="241" t="s">
        <v>189</v>
      </c>
      <c r="E166" s="248" t="s">
        <v>1</v>
      </c>
      <c r="F166" s="249" t="s">
        <v>1797</v>
      </c>
      <c r="G166" s="247"/>
      <c r="H166" s="248" t="s">
        <v>1</v>
      </c>
      <c r="I166" s="250"/>
      <c r="J166" s="247"/>
      <c r="K166" s="247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189</v>
      </c>
      <c r="AU166" s="255" t="s">
        <v>85</v>
      </c>
      <c r="AV166" s="13" t="s">
        <v>83</v>
      </c>
      <c r="AW166" s="13" t="s">
        <v>33</v>
      </c>
      <c r="AX166" s="13" t="s">
        <v>76</v>
      </c>
      <c r="AY166" s="255" t="s">
        <v>178</v>
      </c>
    </row>
    <row r="167" s="14" customFormat="1">
      <c r="A167" s="14"/>
      <c r="B167" s="256"/>
      <c r="C167" s="257"/>
      <c r="D167" s="241" t="s">
        <v>189</v>
      </c>
      <c r="E167" s="258" t="s">
        <v>1</v>
      </c>
      <c r="F167" s="259" t="s">
        <v>1798</v>
      </c>
      <c r="G167" s="257"/>
      <c r="H167" s="260">
        <v>6.9000000000000004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189</v>
      </c>
      <c r="AU167" s="266" t="s">
        <v>85</v>
      </c>
      <c r="AV167" s="14" t="s">
        <v>85</v>
      </c>
      <c r="AW167" s="14" t="s">
        <v>33</v>
      </c>
      <c r="AX167" s="14" t="s">
        <v>76</v>
      </c>
      <c r="AY167" s="266" t="s">
        <v>178</v>
      </c>
    </row>
    <row r="168" s="14" customFormat="1">
      <c r="A168" s="14"/>
      <c r="B168" s="256"/>
      <c r="C168" s="257"/>
      <c r="D168" s="241" t="s">
        <v>189</v>
      </c>
      <c r="E168" s="258" t="s">
        <v>1</v>
      </c>
      <c r="F168" s="259" t="s">
        <v>1799</v>
      </c>
      <c r="G168" s="257"/>
      <c r="H168" s="260">
        <v>12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189</v>
      </c>
      <c r="AU168" s="266" t="s">
        <v>85</v>
      </c>
      <c r="AV168" s="14" t="s">
        <v>85</v>
      </c>
      <c r="AW168" s="14" t="s">
        <v>33</v>
      </c>
      <c r="AX168" s="14" t="s">
        <v>76</v>
      </c>
      <c r="AY168" s="266" t="s">
        <v>178</v>
      </c>
    </row>
    <row r="169" s="15" customFormat="1">
      <c r="A169" s="15"/>
      <c r="B169" s="267"/>
      <c r="C169" s="268"/>
      <c r="D169" s="241" t="s">
        <v>189</v>
      </c>
      <c r="E169" s="269" t="s">
        <v>1</v>
      </c>
      <c r="F169" s="270" t="s">
        <v>193</v>
      </c>
      <c r="G169" s="268"/>
      <c r="H169" s="271">
        <v>342.85999999999996</v>
      </c>
      <c r="I169" s="272"/>
      <c r="J169" s="268"/>
      <c r="K169" s="268"/>
      <c r="L169" s="273"/>
      <c r="M169" s="274"/>
      <c r="N169" s="275"/>
      <c r="O169" s="275"/>
      <c r="P169" s="275"/>
      <c r="Q169" s="275"/>
      <c r="R169" s="275"/>
      <c r="S169" s="275"/>
      <c r="T169" s="27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7" t="s">
        <v>189</v>
      </c>
      <c r="AU169" s="277" t="s">
        <v>85</v>
      </c>
      <c r="AV169" s="15" t="s">
        <v>185</v>
      </c>
      <c r="AW169" s="15" t="s">
        <v>33</v>
      </c>
      <c r="AX169" s="15" t="s">
        <v>83</v>
      </c>
      <c r="AY169" s="277" t="s">
        <v>178</v>
      </c>
    </row>
    <row r="170" s="2" customFormat="1" ht="30" customHeight="1">
      <c r="A170" s="39"/>
      <c r="B170" s="40"/>
      <c r="C170" s="228" t="s">
        <v>236</v>
      </c>
      <c r="D170" s="228" t="s">
        <v>180</v>
      </c>
      <c r="E170" s="229" t="s">
        <v>1800</v>
      </c>
      <c r="F170" s="230" t="s">
        <v>1801</v>
      </c>
      <c r="G170" s="231" t="s">
        <v>183</v>
      </c>
      <c r="H170" s="232">
        <v>1.877</v>
      </c>
      <c r="I170" s="233"/>
      <c r="J170" s="234">
        <f>ROUND(I170*H170,2)</f>
        <v>0</v>
      </c>
      <c r="K170" s="230" t="s">
        <v>184</v>
      </c>
      <c r="L170" s="45"/>
      <c r="M170" s="235" t="s">
        <v>1</v>
      </c>
      <c r="N170" s="236" t="s">
        <v>41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185</v>
      </c>
      <c r="AT170" s="239" t="s">
        <v>180</v>
      </c>
      <c r="AU170" s="239" t="s">
        <v>85</v>
      </c>
      <c r="AY170" s="18" t="s">
        <v>178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83</v>
      </c>
      <c r="BK170" s="240">
        <f>ROUND(I170*H170,2)</f>
        <v>0</v>
      </c>
      <c r="BL170" s="18" t="s">
        <v>185</v>
      </c>
      <c r="BM170" s="239" t="s">
        <v>1802</v>
      </c>
    </row>
    <row r="171" s="2" customFormat="1">
      <c r="A171" s="39"/>
      <c r="B171" s="40"/>
      <c r="C171" s="41"/>
      <c r="D171" s="241" t="s">
        <v>187</v>
      </c>
      <c r="E171" s="41"/>
      <c r="F171" s="242" t="s">
        <v>1803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187</v>
      </c>
      <c r="AU171" s="18" t="s">
        <v>85</v>
      </c>
    </row>
    <row r="172" s="13" customFormat="1">
      <c r="A172" s="13"/>
      <c r="B172" s="246"/>
      <c r="C172" s="247"/>
      <c r="D172" s="241" t="s">
        <v>189</v>
      </c>
      <c r="E172" s="248" t="s">
        <v>1</v>
      </c>
      <c r="F172" s="249" t="s">
        <v>1788</v>
      </c>
      <c r="G172" s="247"/>
      <c r="H172" s="248" t="s">
        <v>1</v>
      </c>
      <c r="I172" s="250"/>
      <c r="J172" s="247"/>
      <c r="K172" s="247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189</v>
      </c>
      <c r="AU172" s="255" t="s">
        <v>85</v>
      </c>
      <c r="AV172" s="13" t="s">
        <v>83</v>
      </c>
      <c r="AW172" s="13" t="s">
        <v>33</v>
      </c>
      <c r="AX172" s="13" t="s">
        <v>76</v>
      </c>
      <c r="AY172" s="255" t="s">
        <v>178</v>
      </c>
    </row>
    <row r="173" s="13" customFormat="1">
      <c r="A173" s="13"/>
      <c r="B173" s="246"/>
      <c r="C173" s="247"/>
      <c r="D173" s="241" t="s">
        <v>189</v>
      </c>
      <c r="E173" s="248" t="s">
        <v>1</v>
      </c>
      <c r="F173" s="249" t="s">
        <v>1804</v>
      </c>
      <c r="G173" s="247"/>
      <c r="H173" s="248" t="s">
        <v>1</v>
      </c>
      <c r="I173" s="250"/>
      <c r="J173" s="247"/>
      <c r="K173" s="247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189</v>
      </c>
      <c r="AU173" s="255" t="s">
        <v>85</v>
      </c>
      <c r="AV173" s="13" t="s">
        <v>83</v>
      </c>
      <c r="AW173" s="13" t="s">
        <v>33</v>
      </c>
      <c r="AX173" s="13" t="s">
        <v>76</v>
      </c>
      <c r="AY173" s="255" t="s">
        <v>178</v>
      </c>
    </row>
    <row r="174" s="14" customFormat="1">
      <c r="A174" s="14"/>
      <c r="B174" s="256"/>
      <c r="C174" s="257"/>
      <c r="D174" s="241" t="s">
        <v>189</v>
      </c>
      <c r="E174" s="258" t="s">
        <v>1</v>
      </c>
      <c r="F174" s="259" t="s">
        <v>1805</v>
      </c>
      <c r="G174" s="257"/>
      <c r="H174" s="260">
        <v>0.63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6" t="s">
        <v>189</v>
      </c>
      <c r="AU174" s="266" t="s">
        <v>85</v>
      </c>
      <c r="AV174" s="14" t="s">
        <v>85</v>
      </c>
      <c r="AW174" s="14" t="s">
        <v>33</v>
      </c>
      <c r="AX174" s="14" t="s">
        <v>76</v>
      </c>
      <c r="AY174" s="266" t="s">
        <v>178</v>
      </c>
    </row>
    <row r="175" s="14" customFormat="1">
      <c r="A175" s="14"/>
      <c r="B175" s="256"/>
      <c r="C175" s="257"/>
      <c r="D175" s="241" t="s">
        <v>189</v>
      </c>
      <c r="E175" s="258" t="s">
        <v>1</v>
      </c>
      <c r="F175" s="259" t="s">
        <v>1806</v>
      </c>
      <c r="G175" s="257"/>
      <c r="H175" s="260">
        <v>1.2470000000000001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189</v>
      </c>
      <c r="AU175" s="266" t="s">
        <v>85</v>
      </c>
      <c r="AV175" s="14" t="s">
        <v>85</v>
      </c>
      <c r="AW175" s="14" t="s">
        <v>33</v>
      </c>
      <c r="AX175" s="14" t="s">
        <v>76</v>
      </c>
      <c r="AY175" s="266" t="s">
        <v>178</v>
      </c>
    </row>
    <row r="176" s="15" customFormat="1">
      <c r="A176" s="15"/>
      <c r="B176" s="267"/>
      <c r="C176" s="268"/>
      <c r="D176" s="241" t="s">
        <v>189</v>
      </c>
      <c r="E176" s="269" t="s">
        <v>1</v>
      </c>
      <c r="F176" s="270" t="s">
        <v>193</v>
      </c>
      <c r="G176" s="268"/>
      <c r="H176" s="271">
        <v>1.8770000000000002</v>
      </c>
      <c r="I176" s="272"/>
      <c r="J176" s="268"/>
      <c r="K176" s="268"/>
      <c r="L176" s="273"/>
      <c r="M176" s="274"/>
      <c r="N176" s="275"/>
      <c r="O176" s="275"/>
      <c r="P176" s="275"/>
      <c r="Q176" s="275"/>
      <c r="R176" s="275"/>
      <c r="S176" s="275"/>
      <c r="T176" s="27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7" t="s">
        <v>189</v>
      </c>
      <c r="AU176" s="277" t="s">
        <v>85</v>
      </c>
      <c r="AV176" s="15" t="s">
        <v>185</v>
      </c>
      <c r="AW176" s="15" t="s">
        <v>33</v>
      </c>
      <c r="AX176" s="15" t="s">
        <v>83</v>
      </c>
      <c r="AY176" s="277" t="s">
        <v>178</v>
      </c>
    </row>
    <row r="177" s="2" customFormat="1" ht="30" customHeight="1">
      <c r="A177" s="39"/>
      <c r="B177" s="40"/>
      <c r="C177" s="228" t="s">
        <v>244</v>
      </c>
      <c r="D177" s="228" t="s">
        <v>180</v>
      </c>
      <c r="E177" s="229" t="s">
        <v>1807</v>
      </c>
      <c r="F177" s="230" t="s">
        <v>1808</v>
      </c>
      <c r="G177" s="231" t="s">
        <v>183</v>
      </c>
      <c r="H177" s="232">
        <v>12.74</v>
      </c>
      <c r="I177" s="233"/>
      <c r="J177" s="234">
        <f>ROUND(I177*H177,2)</f>
        <v>0</v>
      </c>
      <c r="K177" s="230" t="s">
        <v>184</v>
      </c>
      <c r="L177" s="45"/>
      <c r="M177" s="235" t="s">
        <v>1</v>
      </c>
      <c r="N177" s="236" t="s">
        <v>41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185</v>
      </c>
      <c r="AT177" s="239" t="s">
        <v>180</v>
      </c>
      <c r="AU177" s="239" t="s">
        <v>85</v>
      </c>
      <c r="AY177" s="18" t="s">
        <v>178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83</v>
      </c>
      <c r="BK177" s="240">
        <f>ROUND(I177*H177,2)</f>
        <v>0</v>
      </c>
      <c r="BL177" s="18" t="s">
        <v>185</v>
      </c>
      <c r="BM177" s="239" t="s">
        <v>1809</v>
      </c>
    </row>
    <row r="178" s="2" customFormat="1">
      <c r="A178" s="39"/>
      <c r="B178" s="40"/>
      <c r="C178" s="41"/>
      <c r="D178" s="241" t="s">
        <v>187</v>
      </c>
      <c r="E178" s="41"/>
      <c r="F178" s="242" t="s">
        <v>1810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187</v>
      </c>
      <c r="AU178" s="18" t="s">
        <v>85</v>
      </c>
    </row>
    <row r="179" s="13" customFormat="1">
      <c r="A179" s="13"/>
      <c r="B179" s="246"/>
      <c r="C179" s="247"/>
      <c r="D179" s="241" t="s">
        <v>189</v>
      </c>
      <c r="E179" s="248" t="s">
        <v>1</v>
      </c>
      <c r="F179" s="249" t="s">
        <v>1811</v>
      </c>
      <c r="G179" s="247"/>
      <c r="H179" s="248" t="s">
        <v>1</v>
      </c>
      <c r="I179" s="250"/>
      <c r="J179" s="247"/>
      <c r="K179" s="247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189</v>
      </c>
      <c r="AU179" s="255" t="s">
        <v>85</v>
      </c>
      <c r="AV179" s="13" t="s">
        <v>83</v>
      </c>
      <c r="AW179" s="13" t="s">
        <v>33</v>
      </c>
      <c r="AX179" s="13" t="s">
        <v>76</v>
      </c>
      <c r="AY179" s="255" t="s">
        <v>178</v>
      </c>
    </row>
    <row r="180" s="13" customFormat="1">
      <c r="A180" s="13"/>
      <c r="B180" s="246"/>
      <c r="C180" s="247"/>
      <c r="D180" s="241" t="s">
        <v>189</v>
      </c>
      <c r="E180" s="248" t="s">
        <v>1</v>
      </c>
      <c r="F180" s="249" t="s">
        <v>1812</v>
      </c>
      <c r="G180" s="247"/>
      <c r="H180" s="248" t="s">
        <v>1</v>
      </c>
      <c r="I180" s="250"/>
      <c r="J180" s="247"/>
      <c r="K180" s="247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189</v>
      </c>
      <c r="AU180" s="255" t="s">
        <v>85</v>
      </c>
      <c r="AV180" s="13" t="s">
        <v>83</v>
      </c>
      <c r="AW180" s="13" t="s">
        <v>33</v>
      </c>
      <c r="AX180" s="13" t="s">
        <v>76</v>
      </c>
      <c r="AY180" s="255" t="s">
        <v>178</v>
      </c>
    </row>
    <row r="181" s="14" customFormat="1">
      <c r="A181" s="14"/>
      <c r="B181" s="256"/>
      <c r="C181" s="257"/>
      <c r="D181" s="241" t="s">
        <v>189</v>
      </c>
      <c r="E181" s="258" t="s">
        <v>1</v>
      </c>
      <c r="F181" s="259" t="s">
        <v>1813</v>
      </c>
      <c r="G181" s="257"/>
      <c r="H181" s="260">
        <v>12.74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189</v>
      </c>
      <c r="AU181" s="266" t="s">
        <v>85</v>
      </c>
      <c r="AV181" s="14" t="s">
        <v>85</v>
      </c>
      <c r="AW181" s="14" t="s">
        <v>33</v>
      </c>
      <c r="AX181" s="14" t="s">
        <v>76</v>
      </c>
      <c r="AY181" s="266" t="s">
        <v>178</v>
      </c>
    </row>
    <row r="182" s="15" customFormat="1">
      <c r="A182" s="15"/>
      <c r="B182" s="267"/>
      <c r="C182" s="268"/>
      <c r="D182" s="241" t="s">
        <v>189</v>
      </c>
      <c r="E182" s="269" t="s">
        <v>1</v>
      </c>
      <c r="F182" s="270" t="s">
        <v>193</v>
      </c>
      <c r="G182" s="268"/>
      <c r="H182" s="271">
        <v>12.74</v>
      </c>
      <c r="I182" s="272"/>
      <c r="J182" s="268"/>
      <c r="K182" s="268"/>
      <c r="L182" s="273"/>
      <c r="M182" s="274"/>
      <c r="N182" s="275"/>
      <c r="O182" s="275"/>
      <c r="P182" s="275"/>
      <c r="Q182" s="275"/>
      <c r="R182" s="275"/>
      <c r="S182" s="275"/>
      <c r="T182" s="27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7" t="s">
        <v>189</v>
      </c>
      <c r="AU182" s="277" t="s">
        <v>85</v>
      </c>
      <c r="AV182" s="15" t="s">
        <v>185</v>
      </c>
      <c r="AW182" s="15" t="s">
        <v>33</v>
      </c>
      <c r="AX182" s="15" t="s">
        <v>83</v>
      </c>
      <c r="AY182" s="277" t="s">
        <v>178</v>
      </c>
    </row>
    <row r="183" s="2" customFormat="1">
      <c r="A183" s="39"/>
      <c r="B183" s="40"/>
      <c r="C183" s="228" t="s">
        <v>250</v>
      </c>
      <c r="D183" s="228" t="s">
        <v>180</v>
      </c>
      <c r="E183" s="229" t="s">
        <v>1558</v>
      </c>
      <c r="F183" s="230" t="s">
        <v>1559</v>
      </c>
      <c r="G183" s="231" t="s">
        <v>438</v>
      </c>
      <c r="H183" s="232">
        <v>48</v>
      </c>
      <c r="I183" s="233"/>
      <c r="J183" s="234">
        <f>ROUND(I183*H183,2)</f>
        <v>0</v>
      </c>
      <c r="K183" s="230" t="s">
        <v>184</v>
      </c>
      <c r="L183" s="45"/>
      <c r="M183" s="235" t="s">
        <v>1</v>
      </c>
      <c r="N183" s="236" t="s">
        <v>41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185</v>
      </c>
      <c r="AT183" s="239" t="s">
        <v>180</v>
      </c>
      <c r="AU183" s="239" t="s">
        <v>85</v>
      </c>
      <c r="AY183" s="18" t="s">
        <v>178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83</v>
      </c>
      <c r="BK183" s="240">
        <f>ROUND(I183*H183,2)</f>
        <v>0</v>
      </c>
      <c r="BL183" s="18" t="s">
        <v>185</v>
      </c>
      <c r="BM183" s="239" t="s">
        <v>1814</v>
      </c>
    </row>
    <row r="184" s="2" customFormat="1">
      <c r="A184" s="39"/>
      <c r="B184" s="40"/>
      <c r="C184" s="41"/>
      <c r="D184" s="241" t="s">
        <v>187</v>
      </c>
      <c r="E184" s="41"/>
      <c r="F184" s="242" t="s">
        <v>1561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187</v>
      </c>
      <c r="AU184" s="18" t="s">
        <v>85</v>
      </c>
    </row>
    <row r="185" s="13" customFormat="1">
      <c r="A185" s="13"/>
      <c r="B185" s="246"/>
      <c r="C185" s="247"/>
      <c r="D185" s="241" t="s">
        <v>189</v>
      </c>
      <c r="E185" s="248" t="s">
        <v>1</v>
      </c>
      <c r="F185" s="249" t="s">
        <v>1785</v>
      </c>
      <c r="G185" s="247"/>
      <c r="H185" s="248" t="s">
        <v>1</v>
      </c>
      <c r="I185" s="250"/>
      <c r="J185" s="247"/>
      <c r="K185" s="247"/>
      <c r="L185" s="251"/>
      <c r="M185" s="252"/>
      <c r="N185" s="253"/>
      <c r="O185" s="253"/>
      <c r="P185" s="253"/>
      <c r="Q185" s="253"/>
      <c r="R185" s="253"/>
      <c r="S185" s="253"/>
      <c r="T185" s="25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5" t="s">
        <v>189</v>
      </c>
      <c r="AU185" s="255" t="s">
        <v>85</v>
      </c>
      <c r="AV185" s="13" t="s">
        <v>83</v>
      </c>
      <c r="AW185" s="13" t="s">
        <v>33</v>
      </c>
      <c r="AX185" s="13" t="s">
        <v>76</v>
      </c>
      <c r="AY185" s="255" t="s">
        <v>178</v>
      </c>
    </row>
    <row r="186" s="13" customFormat="1">
      <c r="A186" s="13"/>
      <c r="B186" s="246"/>
      <c r="C186" s="247"/>
      <c r="D186" s="241" t="s">
        <v>189</v>
      </c>
      <c r="E186" s="248" t="s">
        <v>1</v>
      </c>
      <c r="F186" s="249" t="s">
        <v>485</v>
      </c>
      <c r="G186" s="247"/>
      <c r="H186" s="248" t="s">
        <v>1</v>
      </c>
      <c r="I186" s="250"/>
      <c r="J186" s="247"/>
      <c r="K186" s="247"/>
      <c r="L186" s="251"/>
      <c r="M186" s="252"/>
      <c r="N186" s="253"/>
      <c r="O186" s="253"/>
      <c r="P186" s="253"/>
      <c r="Q186" s="253"/>
      <c r="R186" s="253"/>
      <c r="S186" s="253"/>
      <c r="T186" s="25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5" t="s">
        <v>189</v>
      </c>
      <c r="AU186" s="255" t="s">
        <v>85</v>
      </c>
      <c r="AV186" s="13" t="s">
        <v>83</v>
      </c>
      <c r="AW186" s="13" t="s">
        <v>33</v>
      </c>
      <c r="AX186" s="13" t="s">
        <v>76</v>
      </c>
      <c r="AY186" s="255" t="s">
        <v>178</v>
      </c>
    </row>
    <row r="187" s="14" customFormat="1">
      <c r="A187" s="14"/>
      <c r="B187" s="256"/>
      <c r="C187" s="257"/>
      <c r="D187" s="241" t="s">
        <v>189</v>
      </c>
      <c r="E187" s="258" t="s">
        <v>1</v>
      </c>
      <c r="F187" s="259" t="s">
        <v>764</v>
      </c>
      <c r="G187" s="257"/>
      <c r="H187" s="260">
        <v>48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189</v>
      </c>
      <c r="AU187" s="266" t="s">
        <v>85</v>
      </c>
      <c r="AV187" s="14" t="s">
        <v>85</v>
      </c>
      <c r="AW187" s="14" t="s">
        <v>33</v>
      </c>
      <c r="AX187" s="14" t="s">
        <v>76</v>
      </c>
      <c r="AY187" s="266" t="s">
        <v>178</v>
      </c>
    </row>
    <row r="188" s="15" customFormat="1">
      <c r="A188" s="15"/>
      <c r="B188" s="267"/>
      <c r="C188" s="268"/>
      <c r="D188" s="241" t="s">
        <v>189</v>
      </c>
      <c r="E188" s="269" t="s">
        <v>1</v>
      </c>
      <c r="F188" s="270" t="s">
        <v>193</v>
      </c>
      <c r="G188" s="268"/>
      <c r="H188" s="271">
        <v>48</v>
      </c>
      <c r="I188" s="272"/>
      <c r="J188" s="268"/>
      <c r="K188" s="268"/>
      <c r="L188" s="273"/>
      <c r="M188" s="274"/>
      <c r="N188" s="275"/>
      <c r="O188" s="275"/>
      <c r="P188" s="275"/>
      <c r="Q188" s="275"/>
      <c r="R188" s="275"/>
      <c r="S188" s="275"/>
      <c r="T188" s="276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7" t="s">
        <v>189</v>
      </c>
      <c r="AU188" s="277" t="s">
        <v>85</v>
      </c>
      <c r="AV188" s="15" t="s">
        <v>185</v>
      </c>
      <c r="AW188" s="15" t="s">
        <v>33</v>
      </c>
      <c r="AX188" s="15" t="s">
        <v>83</v>
      </c>
      <c r="AY188" s="277" t="s">
        <v>178</v>
      </c>
    </row>
    <row r="189" s="2" customFormat="1">
      <c r="A189" s="39"/>
      <c r="B189" s="40"/>
      <c r="C189" s="228" t="s">
        <v>258</v>
      </c>
      <c r="D189" s="228" t="s">
        <v>180</v>
      </c>
      <c r="E189" s="229" t="s">
        <v>1562</v>
      </c>
      <c r="F189" s="230" t="s">
        <v>1563</v>
      </c>
      <c r="G189" s="231" t="s">
        <v>438</v>
      </c>
      <c r="H189" s="232">
        <v>48</v>
      </c>
      <c r="I189" s="233"/>
      <c r="J189" s="234">
        <f>ROUND(I189*H189,2)</f>
        <v>0</v>
      </c>
      <c r="K189" s="230" t="s">
        <v>184</v>
      </c>
      <c r="L189" s="45"/>
      <c r="M189" s="235" t="s">
        <v>1</v>
      </c>
      <c r="N189" s="236" t="s">
        <v>41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185</v>
      </c>
      <c r="AT189" s="239" t="s">
        <v>180</v>
      </c>
      <c r="AU189" s="239" t="s">
        <v>85</v>
      </c>
      <c r="AY189" s="18" t="s">
        <v>178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83</v>
      </c>
      <c r="BK189" s="240">
        <f>ROUND(I189*H189,2)</f>
        <v>0</v>
      </c>
      <c r="BL189" s="18" t="s">
        <v>185</v>
      </c>
      <c r="BM189" s="239" t="s">
        <v>1815</v>
      </c>
    </row>
    <row r="190" s="2" customFormat="1">
      <c r="A190" s="39"/>
      <c r="B190" s="40"/>
      <c r="C190" s="41"/>
      <c r="D190" s="241" t="s">
        <v>187</v>
      </c>
      <c r="E190" s="41"/>
      <c r="F190" s="242" t="s">
        <v>1565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187</v>
      </c>
      <c r="AU190" s="18" t="s">
        <v>85</v>
      </c>
    </row>
    <row r="191" s="13" customFormat="1">
      <c r="A191" s="13"/>
      <c r="B191" s="246"/>
      <c r="C191" s="247"/>
      <c r="D191" s="241" t="s">
        <v>189</v>
      </c>
      <c r="E191" s="248" t="s">
        <v>1</v>
      </c>
      <c r="F191" s="249" t="s">
        <v>1783</v>
      </c>
      <c r="G191" s="247"/>
      <c r="H191" s="248" t="s">
        <v>1</v>
      </c>
      <c r="I191" s="250"/>
      <c r="J191" s="247"/>
      <c r="K191" s="247"/>
      <c r="L191" s="251"/>
      <c r="M191" s="252"/>
      <c r="N191" s="253"/>
      <c r="O191" s="253"/>
      <c r="P191" s="253"/>
      <c r="Q191" s="253"/>
      <c r="R191" s="253"/>
      <c r="S191" s="253"/>
      <c r="T191" s="25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5" t="s">
        <v>189</v>
      </c>
      <c r="AU191" s="255" t="s">
        <v>85</v>
      </c>
      <c r="AV191" s="13" t="s">
        <v>83</v>
      </c>
      <c r="AW191" s="13" t="s">
        <v>33</v>
      </c>
      <c r="AX191" s="13" t="s">
        <v>76</v>
      </c>
      <c r="AY191" s="255" t="s">
        <v>178</v>
      </c>
    </row>
    <row r="192" s="13" customFormat="1">
      <c r="A192" s="13"/>
      <c r="B192" s="246"/>
      <c r="C192" s="247"/>
      <c r="D192" s="241" t="s">
        <v>189</v>
      </c>
      <c r="E192" s="248" t="s">
        <v>1</v>
      </c>
      <c r="F192" s="249" t="s">
        <v>1566</v>
      </c>
      <c r="G192" s="247"/>
      <c r="H192" s="248" t="s">
        <v>1</v>
      </c>
      <c r="I192" s="250"/>
      <c r="J192" s="247"/>
      <c r="K192" s="247"/>
      <c r="L192" s="251"/>
      <c r="M192" s="252"/>
      <c r="N192" s="253"/>
      <c r="O192" s="253"/>
      <c r="P192" s="253"/>
      <c r="Q192" s="253"/>
      <c r="R192" s="253"/>
      <c r="S192" s="253"/>
      <c r="T192" s="25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5" t="s">
        <v>189</v>
      </c>
      <c r="AU192" s="255" t="s">
        <v>85</v>
      </c>
      <c r="AV192" s="13" t="s">
        <v>83</v>
      </c>
      <c r="AW192" s="13" t="s">
        <v>33</v>
      </c>
      <c r="AX192" s="13" t="s">
        <v>76</v>
      </c>
      <c r="AY192" s="255" t="s">
        <v>178</v>
      </c>
    </row>
    <row r="193" s="14" customFormat="1">
      <c r="A193" s="14"/>
      <c r="B193" s="256"/>
      <c r="C193" s="257"/>
      <c r="D193" s="241" t="s">
        <v>189</v>
      </c>
      <c r="E193" s="258" t="s">
        <v>1</v>
      </c>
      <c r="F193" s="259" t="s">
        <v>764</v>
      </c>
      <c r="G193" s="257"/>
      <c r="H193" s="260">
        <v>48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189</v>
      </c>
      <c r="AU193" s="266" t="s">
        <v>85</v>
      </c>
      <c r="AV193" s="14" t="s">
        <v>85</v>
      </c>
      <c r="AW193" s="14" t="s">
        <v>33</v>
      </c>
      <c r="AX193" s="14" t="s">
        <v>76</v>
      </c>
      <c r="AY193" s="266" t="s">
        <v>178</v>
      </c>
    </row>
    <row r="194" s="15" customFormat="1">
      <c r="A194" s="15"/>
      <c r="B194" s="267"/>
      <c r="C194" s="268"/>
      <c r="D194" s="241" t="s">
        <v>189</v>
      </c>
      <c r="E194" s="269" t="s">
        <v>1</v>
      </c>
      <c r="F194" s="270" t="s">
        <v>193</v>
      </c>
      <c r="G194" s="268"/>
      <c r="H194" s="271">
        <v>48</v>
      </c>
      <c r="I194" s="272"/>
      <c r="J194" s="268"/>
      <c r="K194" s="268"/>
      <c r="L194" s="273"/>
      <c r="M194" s="274"/>
      <c r="N194" s="275"/>
      <c r="O194" s="275"/>
      <c r="P194" s="275"/>
      <c r="Q194" s="275"/>
      <c r="R194" s="275"/>
      <c r="S194" s="275"/>
      <c r="T194" s="27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7" t="s">
        <v>189</v>
      </c>
      <c r="AU194" s="277" t="s">
        <v>85</v>
      </c>
      <c r="AV194" s="15" t="s">
        <v>185</v>
      </c>
      <c r="AW194" s="15" t="s">
        <v>33</v>
      </c>
      <c r="AX194" s="15" t="s">
        <v>83</v>
      </c>
      <c r="AY194" s="277" t="s">
        <v>178</v>
      </c>
    </row>
    <row r="195" s="2" customFormat="1" ht="19.8" customHeight="1">
      <c r="A195" s="39"/>
      <c r="B195" s="40"/>
      <c r="C195" s="228" t="s">
        <v>265</v>
      </c>
      <c r="D195" s="228" t="s">
        <v>180</v>
      </c>
      <c r="E195" s="229" t="s">
        <v>1567</v>
      </c>
      <c r="F195" s="230" t="s">
        <v>1568</v>
      </c>
      <c r="G195" s="231" t="s">
        <v>438</v>
      </c>
      <c r="H195" s="232">
        <v>48</v>
      </c>
      <c r="I195" s="233"/>
      <c r="J195" s="234">
        <f>ROUND(I195*H195,2)</f>
        <v>0</v>
      </c>
      <c r="K195" s="230" t="s">
        <v>184</v>
      </c>
      <c r="L195" s="45"/>
      <c r="M195" s="235" t="s">
        <v>1</v>
      </c>
      <c r="N195" s="236" t="s">
        <v>41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185</v>
      </c>
      <c r="AT195" s="239" t="s">
        <v>180</v>
      </c>
      <c r="AU195" s="239" t="s">
        <v>85</v>
      </c>
      <c r="AY195" s="18" t="s">
        <v>178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83</v>
      </c>
      <c r="BK195" s="240">
        <f>ROUND(I195*H195,2)</f>
        <v>0</v>
      </c>
      <c r="BL195" s="18" t="s">
        <v>185</v>
      </c>
      <c r="BM195" s="239" t="s">
        <v>1816</v>
      </c>
    </row>
    <row r="196" s="2" customFormat="1">
      <c r="A196" s="39"/>
      <c r="B196" s="40"/>
      <c r="C196" s="41"/>
      <c r="D196" s="241" t="s">
        <v>187</v>
      </c>
      <c r="E196" s="41"/>
      <c r="F196" s="242" t="s">
        <v>1570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187</v>
      </c>
      <c r="AU196" s="18" t="s">
        <v>85</v>
      </c>
    </row>
    <row r="197" s="13" customFormat="1">
      <c r="A197" s="13"/>
      <c r="B197" s="246"/>
      <c r="C197" s="247"/>
      <c r="D197" s="241" t="s">
        <v>189</v>
      </c>
      <c r="E197" s="248" t="s">
        <v>1</v>
      </c>
      <c r="F197" s="249" t="s">
        <v>1783</v>
      </c>
      <c r="G197" s="247"/>
      <c r="H197" s="248" t="s">
        <v>1</v>
      </c>
      <c r="I197" s="250"/>
      <c r="J197" s="247"/>
      <c r="K197" s="247"/>
      <c r="L197" s="251"/>
      <c r="M197" s="252"/>
      <c r="N197" s="253"/>
      <c r="O197" s="253"/>
      <c r="P197" s="253"/>
      <c r="Q197" s="253"/>
      <c r="R197" s="253"/>
      <c r="S197" s="253"/>
      <c r="T197" s="25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5" t="s">
        <v>189</v>
      </c>
      <c r="AU197" s="255" t="s">
        <v>85</v>
      </c>
      <c r="AV197" s="13" t="s">
        <v>83</v>
      </c>
      <c r="AW197" s="13" t="s">
        <v>33</v>
      </c>
      <c r="AX197" s="13" t="s">
        <v>76</v>
      </c>
      <c r="AY197" s="255" t="s">
        <v>178</v>
      </c>
    </row>
    <row r="198" s="13" customFormat="1">
      <c r="A198" s="13"/>
      <c r="B198" s="246"/>
      <c r="C198" s="247"/>
      <c r="D198" s="241" t="s">
        <v>189</v>
      </c>
      <c r="E198" s="248" t="s">
        <v>1</v>
      </c>
      <c r="F198" s="249" t="s">
        <v>485</v>
      </c>
      <c r="G198" s="247"/>
      <c r="H198" s="248" t="s">
        <v>1</v>
      </c>
      <c r="I198" s="250"/>
      <c r="J198" s="247"/>
      <c r="K198" s="247"/>
      <c r="L198" s="251"/>
      <c r="M198" s="252"/>
      <c r="N198" s="253"/>
      <c r="O198" s="253"/>
      <c r="P198" s="253"/>
      <c r="Q198" s="253"/>
      <c r="R198" s="253"/>
      <c r="S198" s="253"/>
      <c r="T198" s="25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5" t="s">
        <v>189</v>
      </c>
      <c r="AU198" s="255" t="s">
        <v>85</v>
      </c>
      <c r="AV198" s="13" t="s">
        <v>83</v>
      </c>
      <c r="AW198" s="13" t="s">
        <v>33</v>
      </c>
      <c r="AX198" s="13" t="s">
        <v>76</v>
      </c>
      <c r="AY198" s="255" t="s">
        <v>178</v>
      </c>
    </row>
    <row r="199" s="14" customFormat="1">
      <c r="A199" s="14"/>
      <c r="B199" s="256"/>
      <c r="C199" s="257"/>
      <c r="D199" s="241" t="s">
        <v>189</v>
      </c>
      <c r="E199" s="258" t="s">
        <v>1</v>
      </c>
      <c r="F199" s="259" t="s">
        <v>764</v>
      </c>
      <c r="G199" s="257"/>
      <c r="H199" s="260">
        <v>48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6" t="s">
        <v>189</v>
      </c>
      <c r="AU199" s="266" t="s">
        <v>85</v>
      </c>
      <c r="AV199" s="14" t="s">
        <v>85</v>
      </c>
      <c r="AW199" s="14" t="s">
        <v>33</v>
      </c>
      <c r="AX199" s="14" t="s">
        <v>76</v>
      </c>
      <c r="AY199" s="266" t="s">
        <v>178</v>
      </c>
    </row>
    <row r="200" s="15" customFormat="1">
      <c r="A200" s="15"/>
      <c r="B200" s="267"/>
      <c r="C200" s="268"/>
      <c r="D200" s="241" t="s">
        <v>189</v>
      </c>
      <c r="E200" s="269" t="s">
        <v>1</v>
      </c>
      <c r="F200" s="270" t="s">
        <v>193</v>
      </c>
      <c r="G200" s="268"/>
      <c r="H200" s="271">
        <v>48</v>
      </c>
      <c r="I200" s="272"/>
      <c r="J200" s="268"/>
      <c r="K200" s="268"/>
      <c r="L200" s="273"/>
      <c r="M200" s="274"/>
      <c r="N200" s="275"/>
      <c r="O200" s="275"/>
      <c r="P200" s="275"/>
      <c r="Q200" s="275"/>
      <c r="R200" s="275"/>
      <c r="S200" s="275"/>
      <c r="T200" s="276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7" t="s">
        <v>189</v>
      </c>
      <c r="AU200" s="277" t="s">
        <v>85</v>
      </c>
      <c r="AV200" s="15" t="s">
        <v>185</v>
      </c>
      <c r="AW200" s="15" t="s">
        <v>33</v>
      </c>
      <c r="AX200" s="15" t="s">
        <v>83</v>
      </c>
      <c r="AY200" s="277" t="s">
        <v>178</v>
      </c>
    </row>
    <row r="201" s="2" customFormat="1">
      <c r="A201" s="39"/>
      <c r="B201" s="40"/>
      <c r="C201" s="228" t="s">
        <v>275</v>
      </c>
      <c r="D201" s="228" t="s">
        <v>180</v>
      </c>
      <c r="E201" s="229" t="s">
        <v>212</v>
      </c>
      <c r="F201" s="230" t="s">
        <v>213</v>
      </c>
      <c r="G201" s="231" t="s">
        <v>183</v>
      </c>
      <c r="H201" s="232">
        <v>46.399999999999999</v>
      </c>
      <c r="I201" s="233"/>
      <c r="J201" s="234">
        <f>ROUND(I201*H201,2)</f>
        <v>0</v>
      </c>
      <c r="K201" s="230" t="s">
        <v>184</v>
      </c>
      <c r="L201" s="45"/>
      <c r="M201" s="235" t="s">
        <v>1</v>
      </c>
      <c r="N201" s="236" t="s">
        <v>41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185</v>
      </c>
      <c r="AT201" s="239" t="s">
        <v>180</v>
      </c>
      <c r="AU201" s="239" t="s">
        <v>85</v>
      </c>
      <c r="AY201" s="18" t="s">
        <v>178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83</v>
      </c>
      <c r="BK201" s="240">
        <f>ROUND(I201*H201,2)</f>
        <v>0</v>
      </c>
      <c r="BL201" s="18" t="s">
        <v>185</v>
      </c>
      <c r="BM201" s="239" t="s">
        <v>1817</v>
      </c>
    </row>
    <row r="202" s="2" customFormat="1">
      <c r="A202" s="39"/>
      <c r="B202" s="40"/>
      <c r="C202" s="41"/>
      <c r="D202" s="241" t="s">
        <v>187</v>
      </c>
      <c r="E202" s="41"/>
      <c r="F202" s="242" t="s">
        <v>215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187</v>
      </c>
      <c r="AU202" s="18" t="s">
        <v>85</v>
      </c>
    </row>
    <row r="203" s="13" customFormat="1">
      <c r="A203" s="13"/>
      <c r="B203" s="246"/>
      <c r="C203" s="247"/>
      <c r="D203" s="241" t="s">
        <v>189</v>
      </c>
      <c r="E203" s="248" t="s">
        <v>1</v>
      </c>
      <c r="F203" s="249" t="s">
        <v>1811</v>
      </c>
      <c r="G203" s="247"/>
      <c r="H203" s="248" t="s">
        <v>1</v>
      </c>
      <c r="I203" s="250"/>
      <c r="J203" s="247"/>
      <c r="K203" s="247"/>
      <c r="L203" s="251"/>
      <c r="M203" s="252"/>
      <c r="N203" s="253"/>
      <c r="O203" s="253"/>
      <c r="P203" s="253"/>
      <c r="Q203" s="253"/>
      <c r="R203" s="253"/>
      <c r="S203" s="253"/>
      <c r="T203" s="25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5" t="s">
        <v>189</v>
      </c>
      <c r="AU203" s="255" t="s">
        <v>85</v>
      </c>
      <c r="AV203" s="13" t="s">
        <v>83</v>
      </c>
      <c r="AW203" s="13" t="s">
        <v>33</v>
      </c>
      <c r="AX203" s="13" t="s">
        <v>76</v>
      </c>
      <c r="AY203" s="255" t="s">
        <v>178</v>
      </c>
    </row>
    <row r="204" s="13" customFormat="1">
      <c r="A204" s="13"/>
      <c r="B204" s="246"/>
      <c r="C204" s="247"/>
      <c r="D204" s="241" t="s">
        <v>189</v>
      </c>
      <c r="E204" s="248" t="s">
        <v>1</v>
      </c>
      <c r="F204" s="249" t="s">
        <v>199</v>
      </c>
      <c r="G204" s="247"/>
      <c r="H204" s="248" t="s">
        <v>1</v>
      </c>
      <c r="I204" s="250"/>
      <c r="J204" s="247"/>
      <c r="K204" s="247"/>
      <c r="L204" s="251"/>
      <c r="M204" s="252"/>
      <c r="N204" s="253"/>
      <c r="O204" s="253"/>
      <c r="P204" s="253"/>
      <c r="Q204" s="253"/>
      <c r="R204" s="253"/>
      <c r="S204" s="253"/>
      <c r="T204" s="25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5" t="s">
        <v>189</v>
      </c>
      <c r="AU204" s="255" t="s">
        <v>85</v>
      </c>
      <c r="AV204" s="13" t="s">
        <v>83</v>
      </c>
      <c r="AW204" s="13" t="s">
        <v>33</v>
      </c>
      <c r="AX204" s="13" t="s">
        <v>76</v>
      </c>
      <c r="AY204" s="255" t="s">
        <v>178</v>
      </c>
    </row>
    <row r="205" s="14" customFormat="1">
      <c r="A205" s="14"/>
      <c r="B205" s="256"/>
      <c r="C205" s="257"/>
      <c r="D205" s="241" t="s">
        <v>189</v>
      </c>
      <c r="E205" s="258" t="s">
        <v>1</v>
      </c>
      <c r="F205" s="259" t="s">
        <v>1818</v>
      </c>
      <c r="G205" s="257"/>
      <c r="H205" s="260">
        <v>31.640000000000001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6" t="s">
        <v>189</v>
      </c>
      <c r="AU205" s="266" t="s">
        <v>85</v>
      </c>
      <c r="AV205" s="14" t="s">
        <v>85</v>
      </c>
      <c r="AW205" s="14" t="s">
        <v>33</v>
      </c>
      <c r="AX205" s="14" t="s">
        <v>76</v>
      </c>
      <c r="AY205" s="266" t="s">
        <v>178</v>
      </c>
    </row>
    <row r="206" s="13" customFormat="1">
      <c r="A206" s="13"/>
      <c r="B206" s="246"/>
      <c r="C206" s="247"/>
      <c r="D206" s="241" t="s">
        <v>189</v>
      </c>
      <c r="E206" s="248" t="s">
        <v>1</v>
      </c>
      <c r="F206" s="249" t="s">
        <v>218</v>
      </c>
      <c r="G206" s="247"/>
      <c r="H206" s="248" t="s">
        <v>1</v>
      </c>
      <c r="I206" s="250"/>
      <c r="J206" s="247"/>
      <c r="K206" s="247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189</v>
      </c>
      <c r="AU206" s="255" t="s">
        <v>85</v>
      </c>
      <c r="AV206" s="13" t="s">
        <v>83</v>
      </c>
      <c r="AW206" s="13" t="s">
        <v>33</v>
      </c>
      <c r="AX206" s="13" t="s">
        <v>76</v>
      </c>
      <c r="AY206" s="255" t="s">
        <v>178</v>
      </c>
    </row>
    <row r="207" s="14" customFormat="1">
      <c r="A207" s="14"/>
      <c r="B207" s="256"/>
      <c r="C207" s="257"/>
      <c r="D207" s="241" t="s">
        <v>189</v>
      </c>
      <c r="E207" s="258" t="s">
        <v>1</v>
      </c>
      <c r="F207" s="259" t="s">
        <v>1819</v>
      </c>
      <c r="G207" s="257"/>
      <c r="H207" s="260">
        <v>14.76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6" t="s">
        <v>189</v>
      </c>
      <c r="AU207" s="266" t="s">
        <v>85</v>
      </c>
      <c r="AV207" s="14" t="s">
        <v>85</v>
      </c>
      <c r="AW207" s="14" t="s">
        <v>33</v>
      </c>
      <c r="AX207" s="14" t="s">
        <v>76</v>
      </c>
      <c r="AY207" s="266" t="s">
        <v>178</v>
      </c>
    </row>
    <row r="208" s="15" customFormat="1">
      <c r="A208" s="15"/>
      <c r="B208" s="267"/>
      <c r="C208" s="268"/>
      <c r="D208" s="241" t="s">
        <v>189</v>
      </c>
      <c r="E208" s="269" t="s">
        <v>1</v>
      </c>
      <c r="F208" s="270" t="s">
        <v>193</v>
      </c>
      <c r="G208" s="268"/>
      <c r="H208" s="271">
        <v>46.399999999999999</v>
      </c>
      <c r="I208" s="272"/>
      <c r="J208" s="268"/>
      <c r="K208" s="268"/>
      <c r="L208" s="273"/>
      <c r="M208" s="274"/>
      <c r="N208" s="275"/>
      <c r="O208" s="275"/>
      <c r="P208" s="275"/>
      <c r="Q208" s="275"/>
      <c r="R208" s="275"/>
      <c r="S208" s="275"/>
      <c r="T208" s="276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7" t="s">
        <v>189</v>
      </c>
      <c r="AU208" s="277" t="s">
        <v>85</v>
      </c>
      <c r="AV208" s="15" t="s">
        <v>185</v>
      </c>
      <c r="AW208" s="15" t="s">
        <v>33</v>
      </c>
      <c r="AX208" s="15" t="s">
        <v>83</v>
      </c>
      <c r="AY208" s="277" t="s">
        <v>178</v>
      </c>
    </row>
    <row r="209" s="2" customFormat="1">
      <c r="A209" s="39"/>
      <c r="B209" s="40"/>
      <c r="C209" s="228" t="s">
        <v>286</v>
      </c>
      <c r="D209" s="228" t="s">
        <v>180</v>
      </c>
      <c r="E209" s="229" t="s">
        <v>1728</v>
      </c>
      <c r="F209" s="230" t="s">
        <v>1729</v>
      </c>
      <c r="G209" s="231" t="s">
        <v>268</v>
      </c>
      <c r="H209" s="232">
        <v>21</v>
      </c>
      <c r="I209" s="233"/>
      <c r="J209" s="234">
        <f>ROUND(I209*H209,2)</f>
        <v>0</v>
      </c>
      <c r="K209" s="230" t="s">
        <v>184</v>
      </c>
      <c r="L209" s="45"/>
      <c r="M209" s="235" t="s">
        <v>1</v>
      </c>
      <c r="N209" s="236" t="s">
        <v>41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185</v>
      </c>
      <c r="AT209" s="239" t="s">
        <v>180</v>
      </c>
      <c r="AU209" s="239" t="s">
        <v>85</v>
      </c>
      <c r="AY209" s="18" t="s">
        <v>178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83</v>
      </c>
      <c r="BK209" s="240">
        <f>ROUND(I209*H209,2)</f>
        <v>0</v>
      </c>
      <c r="BL209" s="18" t="s">
        <v>185</v>
      </c>
      <c r="BM209" s="239" t="s">
        <v>1820</v>
      </c>
    </row>
    <row r="210" s="2" customFormat="1">
      <c r="A210" s="39"/>
      <c r="B210" s="40"/>
      <c r="C210" s="41"/>
      <c r="D210" s="241" t="s">
        <v>187</v>
      </c>
      <c r="E210" s="41"/>
      <c r="F210" s="242" t="s">
        <v>1731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187</v>
      </c>
      <c r="AU210" s="18" t="s">
        <v>85</v>
      </c>
    </row>
    <row r="211" s="13" customFormat="1">
      <c r="A211" s="13"/>
      <c r="B211" s="246"/>
      <c r="C211" s="247"/>
      <c r="D211" s="241" t="s">
        <v>189</v>
      </c>
      <c r="E211" s="248" t="s">
        <v>1</v>
      </c>
      <c r="F211" s="249" t="s">
        <v>1785</v>
      </c>
      <c r="G211" s="247"/>
      <c r="H211" s="248" t="s">
        <v>1</v>
      </c>
      <c r="I211" s="250"/>
      <c r="J211" s="247"/>
      <c r="K211" s="247"/>
      <c r="L211" s="251"/>
      <c r="M211" s="252"/>
      <c r="N211" s="253"/>
      <c r="O211" s="253"/>
      <c r="P211" s="253"/>
      <c r="Q211" s="253"/>
      <c r="R211" s="253"/>
      <c r="S211" s="253"/>
      <c r="T211" s="25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5" t="s">
        <v>189</v>
      </c>
      <c r="AU211" s="255" t="s">
        <v>85</v>
      </c>
      <c r="AV211" s="13" t="s">
        <v>83</v>
      </c>
      <c r="AW211" s="13" t="s">
        <v>33</v>
      </c>
      <c r="AX211" s="13" t="s">
        <v>76</v>
      </c>
      <c r="AY211" s="255" t="s">
        <v>178</v>
      </c>
    </row>
    <row r="212" s="13" customFormat="1">
      <c r="A212" s="13"/>
      <c r="B212" s="246"/>
      <c r="C212" s="247"/>
      <c r="D212" s="241" t="s">
        <v>189</v>
      </c>
      <c r="E212" s="248" t="s">
        <v>1</v>
      </c>
      <c r="F212" s="249" t="s">
        <v>1732</v>
      </c>
      <c r="G212" s="247"/>
      <c r="H212" s="248" t="s">
        <v>1</v>
      </c>
      <c r="I212" s="250"/>
      <c r="J212" s="247"/>
      <c r="K212" s="247"/>
      <c r="L212" s="251"/>
      <c r="M212" s="252"/>
      <c r="N212" s="253"/>
      <c r="O212" s="253"/>
      <c r="P212" s="253"/>
      <c r="Q212" s="253"/>
      <c r="R212" s="253"/>
      <c r="S212" s="253"/>
      <c r="T212" s="25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5" t="s">
        <v>189</v>
      </c>
      <c r="AU212" s="255" t="s">
        <v>85</v>
      </c>
      <c r="AV212" s="13" t="s">
        <v>83</v>
      </c>
      <c r="AW212" s="13" t="s">
        <v>33</v>
      </c>
      <c r="AX212" s="13" t="s">
        <v>76</v>
      </c>
      <c r="AY212" s="255" t="s">
        <v>178</v>
      </c>
    </row>
    <row r="213" s="14" customFormat="1">
      <c r="A213" s="14"/>
      <c r="B213" s="256"/>
      <c r="C213" s="257"/>
      <c r="D213" s="241" t="s">
        <v>189</v>
      </c>
      <c r="E213" s="258" t="s">
        <v>1</v>
      </c>
      <c r="F213" s="259" t="s">
        <v>7</v>
      </c>
      <c r="G213" s="257"/>
      <c r="H213" s="260">
        <v>21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6" t="s">
        <v>189</v>
      </c>
      <c r="AU213" s="266" t="s">
        <v>85</v>
      </c>
      <c r="AV213" s="14" t="s">
        <v>85</v>
      </c>
      <c r="AW213" s="14" t="s">
        <v>33</v>
      </c>
      <c r="AX213" s="14" t="s">
        <v>76</v>
      </c>
      <c r="AY213" s="266" t="s">
        <v>178</v>
      </c>
    </row>
    <row r="214" s="15" customFormat="1">
      <c r="A214" s="15"/>
      <c r="B214" s="267"/>
      <c r="C214" s="268"/>
      <c r="D214" s="241" t="s">
        <v>189</v>
      </c>
      <c r="E214" s="269" t="s">
        <v>1</v>
      </c>
      <c r="F214" s="270" t="s">
        <v>193</v>
      </c>
      <c r="G214" s="268"/>
      <c r="H214" s="271">
        <v>21</v>
      </c>
      <c r="I214" s="272"/>
      <c r="J214" s="268"/>
      <c r="K214" s="268"/>
      <c r="L214" s="273"/>
      <c r="M214" s="274"/>
      <c r="N214" s="275"/>
      <c r="O214" s="275"/>
      <c r="P214" s="275"/>
      <c r="Q214" s="275"/>
      <c r="R214" s="275"/>
      <c r="S214" s="275"/>
      <c r="T214" s="276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7" t="s">
        <v>189</v>
      </c>
      <c r="AU214" s="277" t="s">
        <v>85</v>
      </c>
      <c r="AV214" s="15" t="s">
        <v>185</v>
      </c>
      <c r="AW214" s="15" t="s">
        <v>33</v>
      </c>
      <c r="AX214" s="15" t="s">
        <v>83</v>
      </c>
      <c r="AY214" s="277" t="s">
        <v>178</v>
      </c>
    </row>
    <row r="215" s="2" customFormat="1">
      <c r="A215" s="39"/>
      <c r="B215" s="40"/>
      <c r="C215" s="228" t="s">
        <v>292</v>
      </c>
      <c r="D215" s="228" t="s">
        <v>180</v>
      </c>
      <c r="E215" s="229" t="s">
        <v>1571</v>
      </c>
      <c r="F215" s="230" t="s">
        <v>1572</v>
      </c>
      <c r="G215" s="231" t="s">
        <v>438</v>
      </c>
      <c r="H215" s="232">
        <v>672</v>
      </c>
      <c r="I215" s="233"/>
      <c r="J215" s="234">
        <f>ROUND(I215*H215,2)</f>
        <v>0</v>
      </c>
      <c r="K215" s="230" t="s">
        <v>184</v>
      </c>
      <c r="L215" s="45"/>
      <c r="M215" s="235" t="s">
        <v>1</v>
      </c>
      <c r="N215" s="236" t="s">
        <v>41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185</v>
      </c>
      <c r="AT215" s="239" t="s">
        <v>180</v>
      </c>
      <c r="AU215" s="239" t="s">
        <v>85</v>
      </c>
      <c r="AY215" s="18" t="s">
        <v>178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83</v>
      </c>
      <c r="BK215" s="240">
        <f>ROUND(I215*H215,2)</f>
        <v>0</v>
      </c>
      <c r="BL215" s="18" t="s">
        <v>185</v>
      </c>
      <c r="BM215" s="239" t="s">
        <v>1821</v>
      </c>
    </row>
    <row r="216" s="2" customFormat="1">
      <c r="A216" s="39"/>
      <c r="B216" s="40"/>
      <c r="C216" s="41"/>
      <c r="D216" s="241" t="s">
        <v>187</v>
      </c>
      <c r="E216" s="41"/>
      <c r="F216" s="242" t="s">
        <v>1574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187</v>
      </c>
      <c r="AU216" s="18" t="s">
        <v>85</v>
      </c>
    </row>
    <row r="217" s="13" customFormat="1">
      <c r="A217" s="13"/>
      <c r="B217" s="246"/>
      <c r="C217" s="247"/>
      <c r="D217" s="241" t="s">
        <v>189</v>
      </c>
      <c r="E217" s="248" t="s">
        <v>1</v>
      </c>
      <c r="F217" s="249" t="s">
        <v>1783</v>
      </c>
      <c r="G217" s="247"/>
      <c r="H217" s="248" t="s">
        <v>1</v>
      </c>
      <c r="I217" s="250"/>
      <c r="J217" s="247"/>
      <c r="K217" s="247"/>
      <c r="L217" s="251"/>
      <c r="M217" s="252"/>
      <c r="N217" s="253"/>
      <c r="O217" s="253"/>
      <c r="P217" s="253"/>
      <c r="Q217" s="253"/>
      <c r="R217" s="253"/>
      <c r="S217" s="253"/>
      <c r="T217" s="25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5" t="s">
        <v>189</v>
      </c>
      <c r="AU217" s="255" t="s">
        <v>85</v>
      </c>
      <c r="AV217" s="13" t="s">
        <v>83</v>
      </c>
      <c r="AW217" s="13" t="s">
        <v>33</v>
      </c>
      <c r="AX217" s="13" t="s">
        <v>76</v>
      </c>
      <c r="AY217" s="255" t="s">
        <v>178</v>
      </c>
    </row>
    <row r="218" s="13" customFormat="1">
      <c r="A218" s="13"/>
      <c r="B218" s="246"/>
      <c r="C218" s="247"/>
      <c r="D218" s="241" t="s">
        <v>189</v>
      </c>
      <c r="E218" s="248" t="s">
        <v>1</v>
      </c>
      <c r="F218" s="249" t="s">
        <v>485</v>
      </c>
      <c r="G218" s="247"/>
      <c r="H218" s="248" t="s">
        <v>1</v>
      </c>
      <c r="I218" s="250"/>
      <c r="J218" s="247"/>
      <c r="K218" s="247"/>
      <c r="L218" s="251"/>
      <c r="M218" s="252"/>
      <c r="N218" s="253"/>
      <c r="O218" s="253"/>
      <c r="P218" s="253"/>
      <c r="Q218" s="253"/>
      <c r="R218" s="253"/>
      <c r="S218" s="253"/>
      <c r="T218" s="25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5" t="s">
        <v>189</v>
      </c>
      <c r="AU218" s="255" t="s">
        <v>85</v>
      </c>
      <c r="AV218" s="13" t="s">
        <v>83</v>
      </c>
      <c r="AW218" s="13" t="s">
        <v>33</v>
      </c>
      <c r="AX218" s="13" t="s">
        <v>76</v>
      </c>
      <c r="AY218" s="255" t="s">
        <v>178</v>
      </c>
    </row>
    <row r="219" s="14" customFormat="1">
      <c r="A219" s="14"/>
      <c r="B219" s="256"/>
      <c r="C219" s="257"/>
      <c r="D219" s="241" t="s">
        <v>189</v>
      </c>
      <c r="E219" s="258" t="s">
        <v>1</v>
      </c>
      <c r="F219" s="259" t="s">
        <v>1822</v>
      </c>
      <c r="G219" s="257"/>
      <c r="H219" s="260">
        <v>672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6" t="s">
        <v>189</v>
      </c>
      <c r="AU219" s="266" t="s">
        <v>85</v>
      </c>
      <c r="AV219" s="14" t="s">
        <v>85</v>
      </c>
      <c r="AW219" s="14" t="s">
        <v>33</v>
      </c>
      <c r="AX219" s="14" t="s">
        <v>76</v>
      </c>
      <c r="AY219" s="266" t="s">
        <v>178</v>
      </c>
    </row>
    <row r="220" s="15" customFormat="1">
      <c r="A220" s="15"/>
      <c r="B220" s="267"/>
      <c r="C220" s="268"/>
      <c r="D220" s="241" t="s">
        <v>189</v>
      </c>
      <c r="E220" s="269" t="s">
        <v>1</v>
      </c>
      <c r="F220" s="270" t="s">
        <v>193</v>
      </c>
      <c r="G220" s="268"/>
      <c r="H220" s="271">
        <v>672</v>
      </c>
      <c r="I220" s="272"/>
      <c r="J220" s="268"/>
      <c r="K220" s="268"/>
      <c r="L220" s="273"/>
      <c r="M220" s="274"/>
      <c r="N220" s="275"/>
      <c r="O220" s="275"/>
      <c r="P220" s="275"/>
      <c r="Q220" s="275"/>
      <c r="R220" s="275"/>
      <c r="S220" s="275"/>
      <c r="T220" s="276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7" t="s">
        <v>189</v>
      </c>
      <c r="AU220" s="277" t="s">
        <v>85</v>
      </c>
      <c r="AV220" s="15" t="s">
        <v>185</v>
      </c>
      <c r="AW220" s="15" t="s">
        <v>33</v>
      </c>
      <c r="AX220" s="15" t="s">
        <v>83</v>
      </c>
      <c r="AY220" s="277" t="s">
        <v>178</v>
      </c>
    </row>
    <row r="221" s="2" customFormat="1">
      <c r="A221" s="39"/>
      <c r="B221" s="40"/>
      <c r="C221" s="228" t="s">
        <v>8</v>
      </c>
      <c r="D221" s="228" t="s">
        <v>180</v>
      </c>
      <c r="E221" s="229" t="s">
        <v>1576</v>
      </c>
      <c r="F221" s="230" t="s">
        <v>1577</v>
      </c>
      <c r="G221" s="231" t="s">
        <v>438</v>
      </c>
      <c r="H221" s="232">
        <v>672</v>
      </c>
      <c r="I221" s="233"/>
      <c r="J221" s="234">
        <f>ROUND(I221*H221,2)</f>
        <v>0</v>
      </c>
      <c r="K221" s="230" t="s">
        <v>184</v>
      </c>
      <c r="L221" s="45"/>
      <c r="M221" s="235" t="s">
        <v>1</v>
      </c>
      <c r="N221" s="236" t="s">
        <v>41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185</v>
      </c>
      <c r="AT221" s="239" t="s">
        <v>180</v>
      </c>
      <c r="AU221" s="239" t="s">
        <v>85</v>
      </c>
      <c r="AY221" s="18" t="s">
        <v>178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83</v>
      </c>
      <c r="BK221" s="240">
        <f>ROUND(I221*H221,2)</f>
        <v>0</v>
      </c>
      <c r="BL221" s="18" t="s">
        <v>185</v>
      </c>
      <c r="BM221" s="239" t="s">
        <v>1823</v>
      </c>
    </row>
    <row r="222" s="2" customFormat="1">
      <c r="A222" s="39"/>
      <c r="B222" s="40"/>
      <c r="C222" s="41"/>
      <c r="D222" s="241" t="s">
        <v>187</v>
      </c>
      <c r="E222" s="41"/>
      <c r="F222" s="242" t="s">
        <v>1579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187</v>
      </c>
      <c r="AU222" s="18" t="s">
        <v>85</v>
      </c>
    </row>
    <row r="223" s="13" customFormat="1">
      <c r="A223" s="13"/>
      <c r="B223" s="246"/>
      <c r="C223" s="247"/>
      <c r="D223" s="241" t="s">
        <v>189</v>
      </c>
      <c r="E223" s="248" t="s">
        <v>1</v>
      </c>
      <c r="F223" s="249" t="s">
        <v>1783</v>
      </c>
      <c r="G223" s="247"/>
      <c r="H223" s="248" t="s">
        <v>1</v>
      </c>
      <c r="I223" s="250"/>
      <c r="J223" s="247"/>
      <c r="K223" s="247"/>
      <c r="L223" s="251"/>
      <c r="M223" s="252"/>
      <c r="N223" s="253"/>
      <c r="O223" s="253"/>
      <c r="P223" s="253"/>
      <c r="Q223" s="253"/>
      <c r="R223" s="253"/>
      <c r="S223" s="253"/>
      <c r="T223" s="25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5" t="s">
        <v>189</v>
      </c>
      <c r="AU223" s="255" t="s">
        <v>85</v>
      </c>
      <c r="AV223" s="13" t="s">
        <v>83</v>
      </c>
      <c r="AW223" s="13" t="s">
        <v>33</v>
      </c>
      <c r="AX223" s="13" t="s">
        <v>76</v>
      </c>
      <c r="AY223" s="255" t="s">
        <v>178</v>
      </c>
    </row>
    <row r="224" s="13" customFormat="1">
      <c r="A224" s="13"/>
      <c r="B224" s="246"/>
      <c r="C224" s="247"/>
      <c r="D224" s="241" t="s">
        <v>189</v>
      </c>
      <c r="E224" s="248" t="s">
        <v>1</v>
      </c>
      <c r="F224" s="249" t="s">
        <v>485</v>
      </c>
      <c r="G224" s="247"/>
      <c r="H224" s="248" t="s">
        <v>1</v>
      </c>
      <c r="I224" s="250"/>
      <c r="J224" s="247"/>
      <c r="K224" s="247"/>
      <c r="L224" s="251"/>
      <c r="M224" s="252"/>
      <c r="N224" s="253"/>
      <c r="O224" s="253"/>
      <c r="P224" s="253"/>
      <c r="Q224" s="253"/>
      <c r="R224" s="253"/>
      <c r="S224" s="253"/>
      <c r="T224" s="25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5" t="s">
        <v>189</v>
      </c>
      <c r="AU224" s="255" t="s">
        <v>85</v>
      </c>
      <c r="AV224" s="13" t="s">
        <v>83</v>
      </c>
      <c r="AW224" s="13" t="s">
        <v>33</v>
      </c>
      <c r="AX224" s="13" t="s">
        <v>76</v>
      </c>
      <c r="AY224" s="255" t="s">
        <v>178</v>
      </c>
    </row>
    <row r="225" s="14" customFormat="1">
      <c r="A225" s="14"/>
      <c r="B225" s="256"/>
      <c r="C225" s="257"/>
      <c r="D225" s="241" t="s">
        <v>189</v>
      </c>
      <c r="E225" s="258" t="s">
        <v>1</v>
      </c>
      <c r="F225" s="259" t="s">
        <v>1822</v>
      </c>
      <c r="G225" s="257"/>
      <c r="H225" s="260">
        <v>672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6" t="s">
        <v>189</v>
      </c>
      <c r="AU225" s="266" t="s">
        <v>85</v>
      </c>
      <c r="AV225" s="14" t="s">
        <v>85</v>
      </c>
      <c r="AW225" s="14" t="s">
        <v>33</v>
      </c>
      <c r="AX225" s="14" t="s">
        <v>76</v>
      </c>
      <c r="AY225" s="266" t="s">
        <v>178</v>
      </c>
    </row>
    <row r="226" s="15" customFormat="1">
      <c r="A226" s="15"/>
      <c r="B226" s="267"/>
      <c r="C226" s="268"/>
      <c r="D226" s="241" t="s">
        <v>189</v>
      </c>
      <c r="E226" s="269" t="s">
        <v>1</v>
      </c>
      <c r="F226" s="270" t="s">
        <v>193</v>
      </c>
      <c r="G226" s="268"/>
      <c r="H226" s="271">
        <v>672</v>
      </c>
      <c r="I226" s="272"/>
      <c r="J226" s="268"/>
      <c r="K226" s="268"/>
      <c r="L226" s="273"/>
      <c r="M226" s="274"/>
      <c r="N226" s="275"/>
      <c r="O226" s="275"/>
      <c r="P226" s="275"/>
      <c r="Q226" s="275"/>
      <c r="R226" s="275"/>
      <c r="S226" s="275"/>
      <c r="T226" s="276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7" t="s">
        <v>189</v>
      </c>
      <c r="AU226" s="277" t="s">
        <v>85</v>
      </c>
      <c r="AV226" s="15" t="s">
        <v>185</v>
      </c>
      <c r="AW226" s="15" t="s">
        <v>33</v>
      </c>
      <c r="AX226" s="15" t="s">
        <v>83</v>
      </c>
      <c r="AY226" s="277" t="s">
        <v>178</v>
      </c>
    </row>
    <row r="227" s="2" customFormat="1">
      <c r="A227" s="39"/>
      <c r="B227" s="40"/>
      <c r="C227" s="228" t="s">
        <v>305</v>
      </c>
      <c r="D227" s="228" t="s">
        <v>180</v>
      </c>
      <c r="E227" s="229" t="s">
        <v>582</v>
      </c>
      <c r="F227" s="230" t="s">
        <v>583</v>
      </c>
      <c r="G227" s="231" t="s">
        <v>183</v>
      </c>
      <c r="H227" s="232">
        <v>1177.5999999999999</v>
      </c>
      <c r="I227" s="233"/>
      <c r="J227" s="234">
        <f>ROUND(I227*H227,2)</f>
        <v>0</v>
      </c>
      <c r="K227" s="230" t="s">
        <v>184</v>
      </c>
      <c r="L227" s="45"/>
      <c r="M227" s="235" t="s">
        <v>1</v>
      </c>
      <c r="N227" s="236" t="s">
        <v>41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185</v>
      </c>
      <c r="AT227" s="239" t="s">
        <v>180</v>
      </c>
      <c r="AU227" s="239" t="s">
        <v>85</v>
      </c>
      <c r="AY227" s="18" t="s">
        <v>178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83</v>
      </c>
      <c r="BK227" s="240">
        <f>ROUND(I227*H227,2)</f>
        <v>0</v>
      </c>
      <c r="BL227" s="18" t="s">
        <v>185</v>
      </c>
      <c r="BM227" s="239" t="s">
        <v>1824</v>
      </c>
    </row>
    <row r="228" s="2" customFormat="1">
      <c r="A228" s="39"/>
      <c r="B228" s="40"/>
      <c r="C228" s="41"/>
      <c r="D228" s="241" t="s">
        <v>187</v>
      </c>
      <c r="E228" s="41"/>
      <c r="F228" s="242" t="s">
        <v>585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187</v>
      </c>
      <c r="AU228" s="18" t="s">
        <v>85</v>
      </c>
    </row>
    <row r="229" s="13" customFormat="1">
      <c r="A229" s="13"/>
      <c r="B229" s="246"/>
      <c r="C229" s="247"/>
      <c r="D229" s="241" t="s">
        <v>189</v>
      </c>
      <c r="E229" s="248" t="s">
        <v>1</v>
      </c>
      <c r="F229" s="249" t="s">
        <v>1788</v>
      </c>
      <c r="G229" s="247"/>
      <c r="H229" s="248" t="s">
        <v>1</v>
      </c>
      <c r="I229" s="250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5" t="s">
        <v>189</v>
      </c>
      <c r="AU229" s="255" t="s">
        <v>85</v>
      </c>
      <c r="AV229" s="13" t="s">
        <v>83</v>
      </c>
      <c r="AW229" s="13" t="s">
        <v>33</v>
      </c>
      <c r="AX229" s="13" t="s">
        <v>76</v>
      </c>
      <c r="AY229" s="255" t="s">
        <v>178</v>
      </c>
    </row>
    <row r="230" s="13" customFormat="1">
      <c r="A230" s="13"/>
      <c r="B230" s="246"/>
      <c r="C230" s="247"/>
      <c r="D230" s="241" t="s">
        <v>189</v>
      </c>
      <c r="E230" s="248" t="s">
        <v>1</v>
      </c>
      <c r="F230" s="249" t="s">
        <v>586</v>
      </c>
      <c r="G230" s="247"/>
      <c r="H230" s="248" t="s">
        <v>1</v>
      </c>
      <c r="I230" s="250"/>
      <c r="J230" s="247"/>
      <c r="K230" s="247"/>
      <c r="L230" s="251"/>
      <c r="M230" s="252"/>
      <c r="N230" s="253"/>
      <c r="O230" s="253"/>
      <c r="P230" s="253"/>
      <c r="Q230" s="253"/>
      <c r="R230" s="253"/>
      <c r="S230" s="253"/>
      <c r="T230" s="25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5" t="s">
        <v>189</v>
      </c>
      <c r="AU230" s="255" t="s">
        <v>85</v>
      </c>
      <c r="AV230" s="13" t="s">
        <v>83</v>
      </c>
      <c r="AW230" s="13" t="s">
        <v>33</v>
      </c>
      <c r="AX230" s="13" t="s">
        <v>76</v>
      </c>
      <c r="AY230" s="255" t="s">
        <v>178</v>
      </c>
    </row>
    <row r="231" s="14" customFormat="1">
      <c r="A231" s="14"/>
      <c r="B231" s="256"/>
      <c r="C231" s="257"/>
      <c r="D231" s="241" t="s">
        <v>189</v>
      </c>
      <c r="E231" s="258" t="s">
        <v>1</v>
      </c>
      <c r="F231" s="259" t="s">
        <v>1825</v>
      </c>
      <c r="G231" s="257"/>
      <c r="H231" s="260">
        <v>562.41600000000005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6" t="s">
        <v>189</v>
      </c>
      <c r="AU231" s="266" t="s">
        <v>85</v>
      </c>
      <c r="AV231" s="14" t="s">
        <v>85</v>
      </c>
      <c r="AW231" s="14" t="s">
        <v>33</v>
      </c>
      <c r="AX231" s="14" t="s">
        <v>76</v>
      </c>
      <c r="AY231" s="266" t="s">
        <v>178</v>
      </c>
    </row>
    <row r="232" s="13" customFormat="1">
      <c r="A232" s="13"/>
      <c r="B232" s="246"/>
      <c r="C232" s="247"/>
      <c r="D232" s="241" t="s">
        <v>189</v>
      </c>
      <c r="E232" s="248" t="s">
        <v>1</v>
      </c>
      <c r="F232" s="249" t="s">
        <v>1582</v>
      </c>
      <c r="G232" s="247"/>
      <c r="H232" s="248" t="s">
        <v>1</v>
      </c>
      <c r="I232" s="250"/>
      <c r="J232" s="247"/>
      <c r="K232" s="247"/>
      <c r="L232" s="251"/>
      <c r="M232" s="252"/>
      <c r="N232" s="253"/>
      <c r="O232" s="253"/>
      <c r="P232" s="253"/>
      <c r="Q232" s="253"/>
      <c r="R232" s="253"/>
      <c r="S232" s="253"/>
      <c r="T232" s="25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5" t="s">
        <v>189</v>
      </c>
      <c r="AU232" s="255" t="s">
        <v>85</v>
      </c>
      <c r="AV232" s="13" t="s">
        <v>83</v>
      </c>
      <c r="AW232" s="13" t="s">
        <v>33</v>
      </c>
      <c r="AX232" s="13" t="s">
        <v>76</v>
      </c>
      <c r="AY232" s="255" t="s">
        <v>178</v>
      </c>
    </row>
    <row r="233" s="14" customFormat="1">
      <c r="A233" s="14"/>
      <c r="B233" s="256"/>
      <c r="C233" s="257"/>
      <c r="D233" s="241" t="s">
        <v>189</v>
      </c>
      <c r="E233" s="258" t="s">
        <v>1</v>
      </c>
      <c r="F233" s="259" t="s">
        <v>1826</v>
      </c>
      <c r="G233" s="257"/>
      <c r="H233" s="260">
        <v>166.34700000000001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6" t="s">
        <v>189</v>
      </c>
      <c r="AU233" s="266" t="s">
        <v>85</v>
      </c>
      <c r="AV233" s="14" t="s">
        <v>85</v>
      </c>
      <c r="AW233" s="14" t="s">
        <v>33</v>
      </c>
      <c r="AX233" s="14" t="s">
        <v>76</v>
      </c>
      <c r="AY233" s="266" t="s">
        <v>178</v>
      </c>
    </row>
    <row r="234" s="13" customFormat="1">
      <c r="A234" s="13"/>
      <c r="B234" s="246"/>
      <c r="C234" s="247"/>
      <c r="D234" s="241" t="s">
        <v>189</v>
      </c>
      <c r="E234" s="248" t="s">
        <v>1</v>
      </c>
      <c r="F234" s="249" t="s">
        <v>1584</v>
      </c>
      <c r="G234" s="247"/>
      <c r="H234" s="248" t="s">
        <v>1</v>
      </c>
      <c r="I234" s="250"/>
      <c r="J234" s="247"/>
      <c r="K234" s="247"/>
      <c r="L234" s="251"/>
      <c r="M234" s="252"/>
      <c r="N234" s="253"/>
      <c r="O234" s="253"/>
      <c r="P234" s="253"/>
      <c r="Q234" s="253"/>
      <c r="R234" s="253"/>
      <c r="S234" s="253"/>
      <c r="T234" s="25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5" t="s">
        <v>189</v>
      </c>
      <c r="AU234" s="255" t="s">
        <v>85</v>
      </c>
      <c r="AV234" s="13" t="s">
        <v>83</v>
      </c>
      <c r="AW234" s="13" t="s">
        <v>33</v>
      </c>
      <c r="AX234" s="13" t="s">
        <v>76</v>
      </c>
      <c r="AY234" s="255" t="s">
        <v>178</v>
      </c>
    </row>
    <row r="235" s="14" customFormat="1">
      <c r="A235" s="14"/>
      <c r="B235" s="256"/>
      <c r="C235" s="257"/>
      <c r="D235" s="241" t="s">
        <v>189</v>
      </c>
      <c r="E235" s="258" t="s">
        <v>1</v>
      </c>
      <c r="F235" s="259" t="s">
        <v>1827</v>
      </c>
      <c r="G235" s="257"/>
      <c r="H235" s="260">
        <v>325.83699999999999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6" t="s">
        <v>189</v>
      </c>
      <c r="AU235" s="266" t="s">
        <v>85</v>
      </c>
      <c r="AV235" s="14" t="s">
        <v>85</v>
      </c>
      <c r="AW235" s="14" t="s">
        <v>33</v>
      </c>
      <c r="AX235" s="14" t="s">
        <v>76</v>
      </c>
      <c r="AY235" s="266" t="s">
        <v>178</v>
      </c>
    </row>
    <row r="236" s="13" customFormat="1">
      <c r="A236" s="13"/>
      <c r="B236" s="246"/>
      <c r="C236" s="247"/>
      <c r="D236" s="241" t="s">
        <v>189</v>
      </c>
      <c r="E236" s="248" t="s">
        <v>1</v>
      </c>
      <c r="F236" s="249" t="s">
        <v>1828</v>
      </c>
      <c r="G236" s="247"/>
      <c r="H236" s="248" t="s">
        <v>1</v>
      </c>
      <c r="I236" s="250"/>
      <c r="J236" s="247"/>
      <c r="K236" s="247"/>
      <c r="L236" s="251"/>
      <c r="M236" s="252"/>
      <c r="N236" s="253"/>
      <c r="O236" s="253"/>
      <c r="P236" s="253"/>
      <c r="Q236" s="253"/>
      <c r="R236" s="253"/>
      <c r="S236" s="253"/>
      <c r="T236" s="25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5" t="s">
        <v>189</v>
      </c>
      <c r="AU236" s="255" t="s">
        <v>85</v>
      </c>
      <c r="AV236" s="13" t="s">
        <v>83</v>
      </c>
      <c r="AW236" s="13" t="s">
        <v>33</v>
      </c>
      <c r="AX236" s="13" t="s">
        <v>76</v>
      </c>
      <c r="AY236" s="255" t="s">
        <v>178</v>
      </c>
    </row>
    <row r="237" s="14" customFormat="1">
      <c r="A237" s="14"/>
      <c r="B237" s="256"/>
      <c r="C237" s="257"/>
      <c r="D237" s="241" t="s">
        <v>189</v>
      </c>
      <c r="E237" s="258" t="s">
        <v>1</v>
      </c>
      <c r="F237" s="259" t="s">
        <v>1829</v>
      </c>
      <c r="G237" s="257"/>
      <c r="H237" s="260">
        <v>123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6" t="s">
        <v>189</v>
      </c>
      <c r="AU237" s="266" t="s">
        <v>85</v>
      </c>
      <c r="AV237" s="14" t="s">
        <v>85</v>
      </c>
      <c r="AW237" s="14" t="s">
        <v>33</v>
      </c>
      <c r="AX237" s="14" t="s">
        <v>76</v>
      </c>
      <c r="AY237" s="266" t="s">
        <v>178</v>
      </c>
    </row>
    <row r="238" s="15" customFormat="1">
      <c r="A238" s="15"/>
      <c r="B238" s="267"/>
      <c r="C238" s="268"/>
      <c r="D238" s="241" t="s">
        <v>189</v>
      </c>
      <c r="E238" s="269" t="s">
        <v>1</v>
      </c>
      <c r="F238" s="270" t="s">
        <v>193</v>
      </c>
      <c r="G238" s="268"/>
      <c r="H238" s="271">
        <v>1177.5999999999999</v>
      </c>
      <c r="I238" s="272"/>
      <c r="J238" s="268"/>
      <c r="K238" s="268"/>
      <c r="L238" s="273"/>
      <c r="M238" s="274"/>
      <c r="N238" s="275"/>
      <c r="O238" s="275"/>
      <c r="P238" s="275"/>
      <c r="Q238" s="275"/>
      <c r="R238" s="275"/>
      <c r="S238" s="275"/>
      <c r="T238" s="276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7" t="s">
        <v>189</v>
      </c>
      <c r="AU238" s="277" t="s">
        <v>85</v>
      </c>
      <c r="AV238" s="15" t="s">
        <v>185</v>
      </c>
      <c r="AW238" s="15" t="s">
        <v>33</v>
      </c>
      <c r="AX238" s="15" t="s">
        <v>83</v>
      </c>
      <c r="AY238" s="277" t="s">
        <v>178</v>
      </c>
    </row>
    <row r="239" s="2" customFormat="1">
      <c r="A239" s="39"/>
      <c r="B239" s="40"/>
      <c r="C239" s="228" t="s">
        <v>311</v>
      </c>
      <c r="D239" s="228" t="s">
        <v>180</v>
      </c>
      <c r="E239" s="229" t="s">
        <v>588</v>
      </c>
      <c r="F239" s="230" t="s">
        <v>589</v>
      </c>
      <c r="G239" s="231" t="s">
        <v>183</v>
      </c>
      <c r="H239" s="232">
        <v>7.9260000000000002</v>
      </c>
      <c r="I239" s="233"/>
      <c r="J239" s="234">
        <f>ROUND(I239*H239,2)</f>
        <v>0</v>
      </c>
      <c r="K239" s="230" t="s">
        <v>184</v>
      </c>
      <c r="L239" s="45"/>
      <c r="M239" s="235" t="s">
        <v>1</v>
      </c>
      <c r="N239" s="236" t="s">
        <v>41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185</v>
      </c>
      <c r="AT239" s="239" t="s">
        <v>180</v>
      </c>
      <c r="AU239" s="239" t="s">
        <v>85</v>
      </c>
      <c r="AY239" s="18" t="s">
        <v>178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83</v>
      </c>
      <c r="BK239" s="240">
        <f>ROUND(I239*H239,2)</f>
        <v>0</v>
      </c>
      <c r="BL239" s="18" t="s">
        <v>185</v>
      </c>
      <c r="BM239" s="239" t="s">
        <v>1830</v>
      </c>
    </row>
    <row r="240" s="2" customFormat="1">
      <c r="A240" s="39"/>
      <c r="B240" s="40"/>
      <c r="C240" s="41"/>
      <c r="D240" s="241" t="s">
        <v>187</v>
      </c>
      <c r="E240" s="41"/>
      <c r="F240" s="242" t="s">
        <v>591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187</v>
      </c>
      <c r="AU240" s="18" t="s">
        <v>85</v>
      </c>
    </row>
    <row r="241" s="13" customFormat="1">
      <c r="A241" s="13"/>
      <c r="B241" s="246"/>
      <c r="C241" s="247"/>
      <c r="D241" s="241" t="s">
        <v>189</v>
      </c>
      <c r="E241" s="248" t="s">
        <v>1</v>
      </c>
      <c r="F241" s="249" t="s">
        <v>1831</v>
      </c>
      <c r="G241" s="247"/>
      <c r="H241" s="248" t="s">
        <v>1</v>
      </c>
      <c r="I241" s="250"/>
      <c r="J241" s="247"/>
      <c r="K241" s="247"/>
      <c r="L241" s="251"/>
      <c r="M241" s="252"/>
      <c r="N241" s="253"/>
      <c r="O241" s="253"/>
      <c r="P241" s="253"/>
      <c r="Q241" s="253"/>
      <c r="R241" s="253"/>
      <c r="S241" s="253"/>
      <c r="T241" s="25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5" t="s">
        <v>189</v>
      </c>
      <c r="AU241" s="255" t="s">
        <v>85</v>
      </c>
      <c r="AV241" s="13" t="s">
        <v>83</v>
      </c>
      <c r="AW241" s="13" t="s">
        <v>33</v>
      </c>
      <c r="AX241" s="13" t="s">
        <v>76</v>
      </c>
      <c r="AY241" s="255" t="s">
        <v>178</v>
      </c>
    </row>
    <row r="242" s="13" customFormat="1">
      <c r="A242" s="13"/>
      <c r="B242" s="246"/>
      <c r="C242" s="247"/>
      <c r="D242" s="241" t="s">
        <v>189</v>
      </c>
      <c r="E242" s="248" t="s">
        <v>1</v>
      </c>
      <c r="F242" s="249" t="s">
        <v>1587</v>
      </c>
      <c r="G242" s="247"/>
      <c r="H242" s="248" t="s">
        <v>1</v>
      </c>
      <c r="I242" s="250"/>
      <c r="J242" s="247"/>
      <c r="K242" s="247"/>
      <c r="L242" s="251"/>
      <c r="M242" s="252"/>
      <c r="N242" s="253"/>
      <c r="O242" s="253"/>
      <c r="P242" s="253"/>
      <c r="Q242" s="253"/>
      <c r="R242" s="253"/>
      <c r="S242" s="253"/>
      <c r="T242" s="25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5" t="s">
        <v>189</v>
      </c>
      <c r="AU242" s="255" t="s">
        <v>85</v>
      </c>
      <c r="AV242" s="13" t="s">
        <v>83</v>
      </c>
      <c r="AW242" s="13" t="s">
        <v>33</v>
      </c>
      <c r="AX242" s="13" t="s">
        <v>76</v>
      </c>
      <c r="AY242" s="255" t="s">
        <v>178</v>
      </c>
    </row>
    <row r="243" s="14" customFormat="1">
      <c r="A243" s="14"/>
      <c r="B243" s="256"/>
      <c r="C243" s="257"/>
      <c r="D243" s="241" t="s">
        <v>189</v>
      </c>
      <c r="E243" s="258" t="s">
        <v>1</v>
      </c>
      <c r="F243" s="259" t="s">
        <v>1792</v>
      </c>
      <c r="G243" s="257"/>
      <c r="H243" s="260">
        <v>7.9260000000000002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6" t="s">
        <v>189</v>
      </c>
      <c r="AU243" s="266" t="s">
        <v>85</v>
      </c>
      <c r="AV243" s="14" t="s">
        <v>85</v>
      </c>
      <c r="AW243" s="14" t="s">
        <v>33</v>
      </c>
      <c r="AX243" s="14" t="s">
        <v>76</v>
      </c>
      <c r="AY243" s="266" t="s">
        <v>178</v>
      </c>
    </row>
    <row r="244" s="15" customFormat="1">
      <c r="A244" s="15"/>
      <c r="B244" s="267"/>
      <c r="C244" s="268"/>
      <c r="D244" s="241" t="s">
        <v>189</v>
      </c>
      <c r="E244" s="269" t="s">
        <v>1</v>
      </c>
      <c r="F244" s="270" t="s">
        <v>193</v>
      </c>
      <c r="G244" s="268"/>
      <c r="H244" s="271">
        <v>7.9260000000000002</v>
      </c>
      <c r="I244" s="272"/>
      <c r="J244" s="268"/>
      <c r="K244" s="268"/>
      <c r="L244" s="273"/>
      <c r="M244" s="274"/>
      <c r="N244" s="275"/>
      <c r="O244" s="275"/>
      <c r="P244" s="275"/>
      <c r="Q244" s="275"/>
      <c r="R244" s="275"/>
      <c r="S244" s="275"/>
      <c r="T244" s="276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7" t="s">
        <v>189</v>
      </c>
      <c r="AU244" s="277" t="s">
        <v>85</v>
      </c>
      <c r="AV244" s="15" t="s">
        <v>185</v>
      </c>
      <c r="AW244" s="15" t="s">
        <v>33</v>
      </c>
      <c r="AX244" s="15" t="s">
        <v>83</v>
      </c>
      <c r="AY244" s="277" t="s">
        <v>178</v>
      </c>
    </row>
    <row r="245" s="2" customFormat="1" ht="30" customHeight="1">
      <c r="A245" s="39"/>
      <c r="B245" s="40"/>
      <c r="C245" s="228" t="s">
        <v>318</v>
      </c>
      <c r="D245" s="228" t="s">
        <v>180</v>
      </c>
      <c r="E245" s="229" t="s">
        <v>221</v>
      </c>
      <c r="F245" s="230" t="s">
        <v>222</v>
      </c>
      <c r="G245" s="231" t="s">
        <v>183</v>
      </c>
      <c r="H245" s="232">
        <v>219.71700000000001</v>
      </c>
      <c r="I245" s="233"/>
      <c r="J245" s="234">
        <f>ROUND(I245*H245,2)</f>
        <v>0</v>
      </c>
      <c r="K245" s="230" t="s">
        <v>184</v>
      </c>
      <c r="L245" s="45"/>
      <c r="M245" s="235" t="s">
        <v>1</v>
      </c>
      <c r="N245" s="236" t="s">
        <v>41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185</v>
      </c>
      <c r="AT245" s="239" t="s">
        <v>180</v>
      </c>
      <c r="AU245" s="239" t="s">
        <v>85</v>
      </c>
      <c r="AY245" s="18" t="s">
        <v>178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83</v>
      </c>
      <c r="BK245" s="240">
        <f>ROUND(I245*H245,2)</f>
        <v>0</v>
      </c>
      <c r="BL245" s="18" t="s">
        <v>185</v>
      </c>
      <c r="BM245" s="239" t="s">
        <v>1832</v>
      </c>
    </row>
    <row r="246" s="2" customFormat="1">
      <c r="A246" s="39"/>
      <c r="B246" s="40"/>
      <c r="C246" s="41"/>
      <c r="D246" s="241" t="s">
        <v>187</v>
      </c>
      <c r="E246" s="41"/>
      <c r="F246" s="242" t="s">
        <v>224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187</v>
      </c>
      <c r="AU246" s="18" t="s">
        <v>85</v>
      </c>
    </row>
    <row r="247" s="13" customFormat="1">
      <c r="A247" s="13"/>
      <c r="B247" s="246"/>
      <c r="C247" s="247"/>
      <c r="D247" s="241" t="s">
        <v>189</v>
      </c>
      <c r="E247" s="248" t="s">
        <v>1</v>
      </c>
      <c r="F247" s="249" t="s">
        <v>1831</v>
      </c>
      <c r="G247" s="247"/>
      <c r="H247" s="248" t="s">
        <v>1</v>
      </c>
      <c r="I247" s="250"/>
      <c r="J247" s="247"/>
      <c r="K247" s="247"/>
      <c r="L247" s="251"/>
      <c r="M247" s="252"/>
      <c r="N247" s="253"/>
      <c r="O247" s="253"/>
      <c r="P247" s="253"/>
      <c r="Q247" s="253"/>
      <c r="R247" s="253"/>
      <c r="S247" s="253"/>
      <c r="T247" s="25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5" t="s">
        <v>189</v>
      </c>
      <c r="AU247" s="255" t="s">
        <v>85</v>
      </c>
      <c r="AV247" s="13" t="s">
        <v>83</v>
      </c>
      <c r="AW247" s="13" t="s">
        <v>33</v>
      </c>
      <c r="AX247" s="13" t="s">
        <v>76</v>
      </c>
      <c r="AY247" s="255" t="s">
        <v>178</v>
      </c>
    </row>
    <row r="248" s="13" customFormat="1">
      <c r="A248" s="13"/>
      <c r="B248" s="246"/>
      <c r="C248" s="247"/>
      <c r="D248" s="241" t="s">
        <v>189</v>
      </c>
      <c r="E248" s="248" t="s">
        <v>1</v>
      </c>
      <c r="F248" s="249" t="s">
        <v>1590</v>
      </c>
      <c r="G248" s="247"/>
      <c r="H248" s="248" t="s">
        <v>1</v>
      </c>
      <c r="I248" s="250"/>
      <c r="J248" s="247"/>
      <c r="K248" s="247"/>
      <c r="L248" s="251"/>
      <c r="M248" s="252"/>
      <c r="N248" s="253"/>
      <c r="O248" s="253"/>
      <c r="P248" s="253"/>
      <c r="Q248" s="253"/>
      <c r="R248" s="253"/>
      <c r="S248" s="253"/>
      <c r="T248" s="25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5" t="s">
        <v>189</v>
      </c>
      <c r="AU248" s="255" t="s">
        <v>85</v>
      </c>
      <c r="AV248" s="13" t="s">
        <v>83</v>
      </c>
      <c r="AW248" s="13" t="s">
        <v>33</v>
      </c>
      <c r="AX248" s="13" t="s">
        <v>76</v>
      </c>
      <c r="AY248" s="255" t="s">
        <v>178</v>
      </c>
    </row>
    <row r="249" s="13" customFormat="1">
      <c r="A249" s="13"/>
      <c r="B249" s="246"/>
      <c r="C249" s="247"/>
      <c r="D249" s="241" t="s">
        <v>189</v>
      </c>
      <c r="E249" s="248" t="s">
        <v>1</v>
      </c>
      <c r="F249" s="249" t="s">
        <v>1591</v>
      </c>
      <c r="G249" s="247"/>
      <c r="H249" s="248" t="s">
        <v>1</v>
      </c>
      <c r="I249" s="250"/>
      <c r="J249" s="247"/>
      <c r="K249" s="247"/>
      <c r="L249" s="251"/>
      <c r="M249" s="252"/>
      <c r="N249" s="253"/>
      <c r="O249" s="253"/>
      <c r="P249" s="253"/>
      <c r="Q249" s="253"/>
      <c r="R249" s="253"/>
      <c r="S249" s="253"/>
      <c r="T249" s="25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5" t="s">
        <v>189</v>
      </c>
      <c r="AU249" s="255" t="s">
        <v>85</v>
      </c>
      <c r="AV249" s="13" t="s">
        <v>83</v>
      </c>
      <c r="AW249" s="13" t="s">
        <v>33</v>
      </c>
      <c r="AX249" s="13" t="s">
        <v>76</v>
      </c>
      <c r="AY249" s="255" t="s">
        <v>178</v>
      </c>
    </row>
    <row r="250" s="14" customFormat="1">
      <c r="A250" s="14"/>
      <c r="B250" s="256"/>
      <c r="C250" s="257"/>
      <c r="D250" s="241" t="s">
        <v>189</v>
      </c>
      <c r="E250" s="258" t="s">
        <v>1</v>
      </c>
      <c r="F250" s="259" t="s">
        <v>1833</v>
      </c>
      <c r="G250" s="257"/>
      <c r="H250" s="260">
        <v>202.83699999999999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6" t="s">
        <v>189</v>
      </c>
      <c r="AU250" s="266" t="s">
        <v>85</v>
      </c>
      <c r="AV250" s="14" t="s">
        <v>85</v>
      </c>
      <c r="AW250" s="14" t="s">
        <v>33</v>
      </c>
      <c r="AX250" s="14" t="s">
        <v>76</v>
      </c>
      <c r="AY250" s="266" t="s">
        <v>178</v>
      </c>
    </row>
    <row r="251" s="13" customFormat="1">
      <c r="A251" s="13"/>
      <c r="B251" s="246"/>
      <c r="C251" s="247"/>
      <c r="D251" s="241" t="s">
        <v>189</v>
      </c>
      <c r="E251" s="248" t="s">
        <v>1</v>
      </c>
      <c r="F251" s="249" t="s">
        <v>1834</v>
      </c>
      <c r="G251" s="247"/>
      <c r="H251" s="248" t="s">
        <v>1</v>
      </c>
      <c r="I251" s="250"/>
      <c r="J251" s="247"/>
      <c r="K251" s="247"/>
      <c r="L251" s="251"/>
      <c r="M251" s="252"/>
      <c r="N251" s="253"/>
      <c r="O251" s="253"/>
      <c r="P251" s="253"/>
      <c r="Q251" s="253"/>
      <c r="R251" s="253"/>
      <c r="S251" s="253"/>
      <c r="T251" s="25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5" t="s">
        <v>189</v>
      </c>
      <c r="AU251" s="255" t="s">
        <v>85</v>
      </c>
      <c r="AV251" s="13" t="s">
        <v>83</v>
      </c>
      <c r="AW251" s="13" t="s">
        <v>33</v>
      </c>
      <c r="AX251" s="13" t="s">
        <v>76</v>
      </c>
      <c r="AY251" s="255" t="s">
        <v>178</v>
      </c>
    </row>
    <row r="252" s="14" customFormat="1">
      <c r="A252" s="14"/>
      <c r="B252" s="256"/>
      <c r="C252" s="257"/>
      <c r="D252" s="241" t="s">
        <v>189</v>
      </c>
      <c r="E252" s="258" t="s">
        <v>1</v>
      </c>
      <c r="F252" s="259" t="s">
        <v>1835</v>
      </c>
      <c r="G252" s="257"/>
      <c r="H252" s="260">
        <v>16.879999999999999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6" t="s">
        <v>189</v>
      </c>
      <c r="AU252" s="266" t="s">
        <v>85</v>
      </c>
      <c r="AV252" s="14" t="s">
        <v>85</v>
      </c>
      <c r="AW252" s="14" t="s">
        <v>33</v>
      </c>
      <c r="AX252" s="14" t="s">
        <v>76</v>
      </c>
      <c r="AY252" s="266" t="s">
        <v>178</v>
      </c>
    </row>
    <row r="253" s="15" customFormat="1">
      <c r="A253" s="15"/>
      <c r="B253" s="267"/>
      <c r="C253" s="268"/>
      <c r="D253" s="241" t="s">
        <v>189</v>
      </c>
      <c r="E253" s="269" t="s">
        <v>1</v>
      </c>
      <c r="F253" s="270" t="s">
        <v>193</v>
      </c>
      <c r="G253" s="268"/>
      <c r="H253" s="271">
        <v>219.71699999999999</v>
      </c>
      <c r="I253" s="272"/>
      <c r="J253" s="268"/>
      <c r="K253" s="268"/>
      <c r="L253" s="273"/>
      <c r="M253" s="274"/>
      <c r="N253" s="275"/>
      <c r="O253" s="275"/>
      <c r="P253" s="275"/>
      <c r="Q253" s="275"/>
      <c r="R253" s="275"/>
      <c r="S253" s="275"/>
      <c r="T253" s="276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7" t="s">
        <v>189</v>
      </c>
      <c r="AU253" s="277" t="s">
        <v>85</v>
      </c>
      <c r="AV253" s="15" t="s">
        <v>185</v>
      </c>
      <c r="AW253" s="15" t="s">
        <v>33</v>
      </c>
      <c r="AX253" s="15" t="s">
        <v>83</v>
      </c>
      <c r="AY253" s="277" t="s">
        <v>178</v>
      </c>
    </row>
    <row r="254" s="2" customFormat="1">
      <c r="A254" s="39"/>
      <c r="B254" s="40"/>
      <c r="C254" s="228" t="s">
        <v>324</v>
      </c>
      <c r="D254" s="228" t="s">
        <v>180</v>
      </c>
      <c r="E254" s="229" t="s">
        <v>230</v>
      </c>
      <c r="F254" s="230" t="s">
        <v>231</v>
      </c>
      <c r="G254" s="231" t="s">
        <v>183</v>
      </c>
      <c r="H254" s="232">
        <v>1098.585</v>
      </c>
      <c r="I254" s="233"/>
      <c r="J254" s="234">
        <f>ROUND(I254*H254,2)</f>
        <v>0</v>
      </c>
      <c r="K254" s="230" t="s">
        <v>184</v>
      </c>
      <c r="L254" s="45"/>
      <c r="M254" s="235" t="s">
        <v>1</v>
      </c>
      <c r="N254" s="236" t="s">
        <v>41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185</v>
      </c>
      <c r="AT254" s="239" t="s">
        <v>180</v>
      </c>
      <c r="AU254" s="239" t="s">
        <v>85</v>
      </c>
      <c r="AY254" s="18" t="s">
        <v>178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83</v>
      </c>
      <c r="BK254" s="240">
        <f>ROUND(I254*H254,2)</f>
        <v>0</v>
      </c>
      <c r="BL254" s="18" t="s">
        <v>185</v>
      </c>
      <c r="BM254" s="239" t="s">
        <v>1836</v>
      </c>
    </row>
    <row r="255" s="2" customFormat="1">
      <c r="A255" s="39"/>
      <c r="B255" s="40"/>
      <c r="C255" s="41"/>
      <c r="D255" s="241" t="s">
        <v>187</v>
      </c>
      <c r="E255" s="41"/>
      <c r="F255" s="242" t="s">
        <v>233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187</v>
      </c>
      <c r="AU255" s="18" t="s">
        <v>85</v>
      </c>
    </row>
    <row r="256" s="13" customFormat="1">
      <c r="A256" s="13"/>
      <c r="B256" s="246"/>
      <c r="C256" s="247"/>
      <c r="D256" s="241" t="s">
        <v>189</v>
      </c>
      <c r="E256" s="248" t="s">
        <v>1</v>
      </c>
      <c r="F256" s="249" t="s">
        <v>1831</v>
      </c>
      <c r="G256" s="247"/>
      <c r="H256" s="248" t="s">
        <v>1</v>
      </c>
      <c r="I256" s="250"/>
      <c r="J256" s="247"/>
      <c r="K256" s="247"/>
      <c r="L256" s="251"/>
      <c r="M256" s="252"/>
      <c r="N256" s="253"/>
      <c r="O256" s="253"/>
      <c r="P256" s="253"/>
      <c r="Q256" s="253"/>
      <c r="R256" s="253"/>
      <c r="S256" s="253"/>
      <c r="T256" s="25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5" t="s">
        <v>189</v>
      </c>
      <c r="AU256" s="255" t="s">
        <v>85</v>
      </c>
      <c r="AV256" s="13" t="s">
        <v>83</v>
      </c>
      <c r="AW256" s="13" t="s">
        <v>33</v>
      </c>
      <c r="AX256" s="13" t="s">
        <v>76</v>
      </c>
      <c r="AY256" s="255" t="s">
        <v>178</v>
      </c>
    </row>
    <row r="257" s="13" customFormat="1">
      <c r="A257" s="13"/>
      <c r="B257" s="246"/>
      <c r="C257" s="247"/>
      <c r="D257" s="241" t="s">
        <v>189</v>
      </c>
      <c r="E257" s="248" t="s">
        <v>1</v>
      </c>
      <c r="F257" s="249" t="s">
        <v>485</v>
      </c>
      <c r="G257" s="247"/>
      <c r="H257" s="248" t="s">
        <v>1</v>
      </c>
      <c r="I257" s="250"/>
      <c r="J257" s="247"/>
      <c r="K257" s="247"/>
      <c r="L257" s="251"/>
      <c r="M257" s="252"/>
      <c r="N257" s="253"/>
      <c r="O257" s="253"/>
      <c r="P257" s="253"/>
      <c r="Q257" s="253"/>
      <c r="R257" s="253"/>
      <c r="S257" s="253"/>
      <c r="T257" s="25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5" t="s">
        <v>189</v>
      </c>
      <c r="AU257" s="255" t="s">
        <v>85</v>
      </c>
      <c r="AV257" s="13" t="s">
        <v>83</v>
      </c>
      <c r="AW257" s="13" t="s">
        <v>33</v>
      </c>
      <c r="AX257" s="13" t="s">
        <v>76</v>
      </c>
      <c r="AY257" s="255" t="s">
        <v>178</v>
      </c>
    </row>
    <row r="258" s="14" customFormat="1">
      <c r="A258" s="14"/>
      <c r="B258" s="256"/>
      <c r="C258" s="257"/>
      <c r="D258" s="241" t="s">
        <v>189</v>
      </c>
      <c r="E258" s="258" t="s">
        <v>1</v>
      </c>
      <c r="F258" s="259" t="s">
        <v>1837</v>
      </c>
      <c r="G258" s="257"/>
      <c r="H258" s="260">
        <v>1098.585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6" t="s">
        <v>189</v>
      </c>
      <c r="AU258" s="266" t="s">
        <v>85</v>
      </c>
      <c r="AV258" s="14" t="s">
        <v>85</v>
      </c>
      <c r="AW258" s="14" t="s">
        <v>33</v>
      </c>
      <c r="AX258" s="14" t="s">
        <v>76</v>
      </c>
      <c r="AY258" s="266" t="s">
        <v>178</v>
      </c>
    </row>
    <row r="259" s="15" customFormat="1">
      <c r="A259" s="15"/>
      <c r="B259" s="267"/>
      <c r="C259" s="268"/>
      <c r="D259" s="241" t="s">
        <v>189</v>
      </c>
      <c r="E259" s="269" t="s">
        <v>1</v>
      </c>
      <c r="F259" s="270" t="s">
        <v>193</v>
      </c>
      <c r="G259" s="268"/>
      <c r="H259" s="271">
        <v>1098.585</v>
      </c>
      <c r="I259" s="272"/>
      <c r="J259" s="268"/>
      <c r="K259" s="268"/>
      <c r="L259" s="273"/>
      <c r="M259" s="274"/>
      <c r="N259" s="275"/>
      <c r="O259" s="275"/>
      <c r="P259" s="275"/>
      <c r="Q259" s="275"/>
      <c r="R259" s="275"/>
      <c r="S259" s="275"/>
      <c r="T259" s="276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7" t="s">
        <v>189</v>
      </c>
      <c r="AU259" s="277" t="s">
        <v>85</v>
      </c>
      <c r="AV259" s="15" t="s">
        <v>185</v>
      </c>
      <c r="AW259" s="15" t="s">
        <v>33</v>
      </c>
      <c r="AX259" s="15" t="s">
        <v>83</v>
      </c>
      <c r="AY259" s="277" t="s">
        <v>178</v>
      </c>
    </row>
    <row r="260" s="2" customFormat="1">
      <c r="A260" s="39"/>
      <c r="B260" s="40"/>
      <c r="C260" s="228" t="s">
        <v>331</v>
      </c>
      <c r="D260" s="228" t="s">
        <v>180</v>
      </c>
      <c r="E260" s="229" t="s">
        <v>237</v>
      </c>
      <c r="F260" s="230" t="s">
        <v>238</v>
      </c>
      <c r="G260" s="231" t="s">
        <v>183</v>
      </c>
      <c r="H260" s="232">
        <v>717.05600000000004</v>
      </c>
      <c r="I260" s="233"/>
      <c r="J260" s="234">
        <f>ROUND(I260*H260,2)</f>
        <v>0</v>
      </c>
      <c r="K260" s="230" t="s">
        <v>184</v>
      </c>
      <c r="L260" s="45"/>
      <c r="M260" s="235" t="s">
        <v>1</v>
      </c>
      <c r="N260" s="236" t="s">
        <v>41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185</v>
      </c>
      <c r="AT260" s="239" t="s">
        <v>180</v>
      </c>
      <c r="AU260" s="239" t="s">
        <v>85</v>
      </c>
      <c r="AY260" s="18" t="s">
        <v>178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83</v>
      </c>
      <c r="BK260" s="240">
        <f>ROUND(I260*H260,2)</f>
        <v>0</v>
      </c>
      <c r="BL260" s="18" t="s">
        <v>185</v>
      </c>
      <c r="BM260" s="239" t="s">
        <v>1838</v>
      </c>
    </row>
    <row r="261" s="2" customFormat="1">
      <c r="A261" s="39"/>
      <c r="B261" s="40"/>
      <c r="C261" s="41"/>
      <c r="D261" s="241" t="s">
        <v>187</v>
      </c>
      <c r="E261" s="41"/>
      <c r="F261" s="242" t="s">
        <v>240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187</v>
      </c>
      <c r="AU261" s="18" t="s">
        <v>85</v>
      </c>
    </row>
    <row r="262" s="13" customFormat="1">
      <c r="A262" s="13"/>
      <c r="B262" s="246"/>
      <c r="C262" s="247"/>
      <c r="D262" s="241" t="s">
        <v>189</v>
      </c>
      <c r="E262" s="248" t="s">
        <v>1</v>
      </c>
      <c r="F262" s="249" t="s">
        <v>1831</v>
      </c>
      <c r="G262" s="247"/>
      <c r="H262" s="248" t="s">
        <v>1</v>
      </c>
      <c r="I262" s="250"/>
      <c r="J262" s="247"/>
      <c r="K262" s="247"/>
      <c r="L262" s="251"/>
      <c r="M262" s="252"/>
      <c r="N262" s="253"/>
      <c r="O262" s="253"/>
      <c r="P262" s="253"/>
      <c r="Q262" s="253"/>
      <c r="R262" s="253"/>
      <c r="S262" s="253"/>
      <c r="T262" s="25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5" t="s">
        <v>189</v>
      </c>
      <c r="AU262" s="255" t="s">
        <v>85</v>
      </c>
      <c r="AV262" s="13" t="s">
        <v>83</v>
      </c>
      <c r="AW262" s="13" t="s">
        <v>33</v>
      </c>
      <c r="AX262" s="13" t="s">
        <v>76</v>
      </c>
      <c r="AY262" s="255" t="s">
        <v>178</v>
      </c>
    </row>
    <row r="263" s="13" customFormat="1">
      <c r="A263" s="13"/>
      <c r="B263" s="246"/>
      <c r="C263" s="247"/>
      <c r="D263" s="241" t="s">
        <v>189</v>
      </c>
      <c r="E263" s="248" t="s">
        <v>1</v>
      </c>
      <c r="F263" s="249" t="s">
        <v>586</v>
      </c>
      <c r="G263" s="247"/>
      <c r="H263" s="248" t="s">
        <v>1</v>
      </c>
      <c r="I263" s="250"/>
      <c r="J263" s="247"/>
      <c r="K263" s="247"/>
      <c r="L263" s="251"/>
      <c r="M263" s="252"/>
      <c r="N263" s="253"/>
      <c r="O263" s="253"/>
      <c r="P263" s="253"/>
      <c r="Q263" s="253"/>
      <c r="R263" s="253"/>
      <c r="S263" s="253"/>
      <c r="T263" s="25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5" t="s">
        <v>189</v>
      </c>
      <c r="AU263" s="255" t="s">
        <v>85</v>
      </c>
      <c r="AV263" s="13" t="s">
        <v>83</v>
      </c>
      <c r="AW263" s="13" t="s">
        <v>33</v>
      </c>
      <c r="AX263" s="13" t="s">
        <v>76</v>
      </c>
      <c r="AY263" s="255" t="s">
        <v>178</v>
      </c>
    </row>
    <row r="264" s="14" customFormat="1">
      <c r="A264" s="14"/>
      <c r="B264" s="256"/>
      <c r="C264" s="257"/>
      <c r="D264" s="241" t="s">
        <v>189</v>
      </c>
      <c r="E264" s="258" t="s">
        <v>1</v>
      </c>
      <c r="F264" s="259" t="s">
        <v>1825</v>
      </c>
      <c r="G264" s="257"/>
      <c r="H264" s="260">
        <v>562.41600000000005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6" t="s">
        <v>189</v>
      </c>
      <c r="AU264" s="266" t="s">
        <v>85</v>
      </c>
      <c r="AV264" s="14" t="s">
        <v>85</v>
      </c>
      <c r="AW264" s="14" t="s">
        <v>33</v>
      </c>
      <c r="AX264" s="14" t="s">
        <v>76</v>
      </c>
      <c r="AY264" s="266" t="s">
        <v>178</v>
      </c>
    </row>
    <row r="265" s="13" customFormat="1">
      <c r="A265" s="13"/>
      <c r="B265" s="246"/>
      <c r="C265" s="247"/>
      <c r="D265" s="241" t="s">
        <v>189</v>
      </c>
      <c r="E265" s="248" t="s">
        <v>1</v>
      </c>
      <c r="F265" s="249" t="s">
        <v>1596</v>
      </c>
      <c r="G265" s="247"/>
      <c r="H265" s="248" t="s">
        <v>1</v>
      </c>
      <c r="I265" s="250"/>
      <c r="J265" s="247"/>
      <c r="K265" s="247"/>
      <c r="L265" s="251"/>
      <c r="M265" s="252"/>
      <c r="N265" s="253"/>
      <c r="O265" s="253"/>
      <c r="P265" s="253"/>
      <c r="Q265" s="253"/>
      <c r="R265" s="253"/>
      <c r="S265" s="253"/>
      <c r="T265" s="25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5" t="s">
        <v>189</v>
      </c>
      <c r="AU265" s="255" t="s">
        <v>85</v>
      </c>
      <c r="AV265" s="13" t="s">
        <v>83</v>
      </c>
      <c r="AW265" s="13" t="s">
        <v>33</v>
      </c>
      <c r="AX265" s="13" t="s">
        <v>76</v>
      </c>
      <c r="AY265" s="255" t="s">
        <v>178</v>
      </c>
    </row>
    <row r="266" s="14" customFormat="1">
      <c r="A266" s="14"/>
      <c r="B266" s="256"/>
      <c r="C266" s="257"/>
      <c r="D266" s="241" t="s">
        <v>189</v>
      </c>
      <c r="E266" s="258" t="s">
        <v>1</v>
      </c>
      <c r="F266" s="259" t="s">
        <v>1839</v>
      </c>
      <c r="G266" s="257"/>
      <c r="H266" s="260">
        <v>123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6" t="s">
        <v>189</v>
      </c>
      <c r="AU266" s="266" t="s">
        <v>85</v>
      </c>
      <c r="AV266" s="14" t="s">
        <v>85</v>
      </c>
      <c r="AW266" s="14" t="s">
        <v>33</v>
      </c>
      <c r="AX266" s="14" t="s">
        <v>76</v>
      </c>
      <c r="AY266" s="266" t="s">
        <v>178</v>
      </c>
    </row>
    <row r="267" s="13" customFormat="1">
      <c r="A267" s="13"/>
      <c r="B267" s="246"/>
      <c r="C267" s="247"/>
      <c r="D267" s="241" t="s">
        <v>189</v>
      </c>
      <c r="E267" s="248" t="s">
        <v>1</v>
      </c>
      <c r="F267" s="249" t="s">
        <v>273</v>
      </c>
      <c r="G267" s="247"/>
      <c r="H267" s="248" t="s">
        <v>1</v>
      </c>
      <c r="I267" s="250"/>
      <c r="J267" s="247"/>
      <c r="K267" s="247"/>
      <c r="L267" s="251"/>
      <c r="M267" s="252"/>
      <c r="N267" s="253"/>
      <c r="O267" s="253"/>
      <c r="P267" s="253"/>
      <c r="Q267" s="253"/>
      <c r="R267" s="253"/>
      <c r="S267" s="253"/>
      <c r="T267" s="25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5" t="s">
        <v>189</v>
      </c>
      <c r="AU267" s="255" t="s">
        <v>85</v>
      </c>
      <c r="AV267" s="13" t="s">
        <v>83</v>
      </c>
      <c r="AW267" s="13" t="s">
        <v>33</v>
      </c>
      <c r="AX267" s="13" t="s">
        <v>76</v>
      </c>
      <c r="AY267" s="255" t="s">
        <v>178</v>
      </c>
    </row>
    <row r="268" s="14" customFormat="1">
      <c r="A268" s="14"/>
      <c r="B268" s="256"/>
      <c r="C268" s="257"/>
      <c r="D268" s="241" t="s">
        <v>189</v>
      </c>
      <c r="E268" s="258" t="s">
        <v>1</v>
      </c>
      <c r="F268" s="259" t="s">
        <v>1840</v>
      </c>
      <c r="G268" s="257"/>
      <c r="H268" s="260">
        <v>14.76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6" t="s">
        <v>189</v>
      </c>
      <c r="AU268" s="266" t="s">
        <v>85</v>
      </c>
      <c r="AV268" s="14" t="s">
        <v>85</v>
      </c>
      <c r="AW268" s="14" t="s">
        <v>33</v>
      </c>
      <c r="AX268" s="14" t="s">
        <v>76</v>
      </c>
      <c r="AY268" s="266" t="s">
        <v>178</v>
      </c>
    </row>
    <row r="269" s="14" customFormat="1">
      <c r="A269" s="14"/>
      <c r="B269" s="256"/>
      <c r="C269" s="257"/>
      <c r="D269" s="241" t="s">
        <v>189</v>
      </c>
      <c r="E269" s="258" t="s">
        <v>1</v>
      </c>
      <c r="F269" s="259" t="s">
        <v>1841</v>
      </c>
      <c r="G269" s="257"/>
      <c r="H269" s="260">
        <v>16.879999999999999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6" t="s">
        <v>189</v>
      </c>
      <c r="AU269" s="266" t="s">
        <v>85</v>
      </c>
      <c r="AV269" s="14" t="s">
        <v>85</v>
      </c>
      <c r="AW269" s="14" t="s">
        <v>33</v>
      </c>
      <c r="AX269" s="14" t="s">
        <v>76</v>
      </c>
      <c r="AY269" s="266" t="s">
        <v>178</v>
      </c>
    </row>
    <row r="270" s="15" customFormat="1">
      <c r="A270" s="15"/>
      <c r="B270" s="267"/>
      <c r="C270" s="268"/>
      <c r="D270" s="241" t="s">
        <v>189</v>
      </c>
      <c r="E270" s="269" t="s">
        <v>1</v>
      </c>
      <c r="F270" s="270" t="s">
        <v>193</v>
      </c>
      <c r="G270" s="268"/>
      <c r="H270" s="271">
        <v>717.05600000000004</v>
      </c>
      <c r="I270" s="272"/>
      <c r="J270" s="268"/>
      <c r="K270" s="268"/>
      <c r="L270" s="273"/>
      <c r="M270" s="274"/>
      <c r="N270" s="275"/>
      <c r="O270" s="275"/>
      <c r="P270" s="275"/>
      <c r="Q270" s="275"/>
      <c r="R270" s="275"/>
      <c r="S270" s="275"/>
      <c r="T270" s="276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7" t="s">
        <v>189</v>
      </c>
      <c r="AU270" s="277" t="s">
        <v>85</v>
      </c>
      <c r="AV270" s="15" t="s">
        <v>185</v>
      </c>
      <c r="AW270" s="15" t="s">
        <v>33</v>
      </c>
      <c r="AX270" s="15" t="s">
        <v>83</v>
      </c>
      <c r="AY270" s="277" t="s">
        <v>178</v>
      </c>
    </row>
    <row r="271" s="2" customFormat="1">
      <c r="A271" s="39"/>
      <c r="B271" s="40"/>
      <c r="C271" s="228" t="s">
        <v>7</v>
      </c>
      <c r="D271" s="228" t="s">
        <v>180</v>
      </c>
      <c r="E271" s="229" t="s">
        <v>1842</v>
      </c>
      <c r="F271" s="230" t="s">
        <v>1843</v>
      </c>
      <c r="G271" s="231" t="s">
        <v>183</v>
      </c>
      <c r="H271" s="232">
        <v>123</v>
      </c>
      <c r="I271" s="233"/>
      <c r="J271" s="234">
        <f>ROUND(I271*H271,2)</f>
        <v>0</v>
      </c>
      <c r="K271" s="230" t="s">
        <v>184</v>
      </c>
      <c r="L271" s="45"/>
      <c r="M271" s="235" t="s">
        <v>1</v>
      </c>
      <c r="N271" s="236" t="s">
        <v>41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185</v>
      </c>
      <c r="AT271" s="239" t="s">
        <v>180</v>
      </c>
      <c r="AU271" s="239" t="s">
        <v>85</v>
      </c>
      <c r="AY271" s="18" t="s">
        <v>178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83</v>
      </c>
      <c r="BK271" s="240">
        <f>ROUND(I271*H271,2)</f>
        <v>0</v>
      </c>
      <c r="BL271" s="18" t="s">
        <v>185</v>
      </c>
      <c r="BM271" s="239" t="s">
        <v>1844</v>
      </c>
    </row>
    <row r="272" s="2" customFormat="1">
      <c r="A272" s="39"/>
      <c r="B272" s="40"/>
      <c r="C272" s="41"/>
      <c r="D272" s="241" t="s">
        <v>187</v>
      </c>
      <c r="E272" s="41"/>
      <c r="F272" s="242" t="s">
        <v>1845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187</v>
      </c>
      <c r="AU272" s="18" t="s">
        <v>85</v>
      </c>
    </row>
    <row r="273" s="13" customFormat="1">
      <c r="A273" s="13"/>
      <c r="B273" s="246"/>
      <c r="C273" s="247"/>
      <c r="D273" s="241" t="s">
        <v>189</v>
      </c>
      <c r="E273" s="248" t="s">
        <v>1</v>
      </c>
      <c r="F273" s="249" t="s">
        <v>1831</v>
      </c>
      <c r="G273" s="247"/>
      <c r="H273" s="248" t="s">
        <v>1</v>
      </c>
      <c r="I273" s="250"/>
      <c r="J273" s="247"/>
      <c r="K273" s="247"/>
      <c r="L273" s="251"/>
      <c r="M273" s="252"/>
      <c r="N273" s="253"/>
      <c r="O273" s="253"/>
      <c r="P273" s="253"/>
      <c r="Q273" s="253"/>
      <c r="R273" s="253"/>
      <c r="S273" s="253"/>
      <c r="T273" s="25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5" t="s">
        <v>189</v>
      </c>
      <c r="AU273" s="255" t="s">
        <v>85</v>
      </c>
      <c r="AV273" s="13" t="s">
        <v>83</v>
      </c>
      <c r="AW273" s="13" t="s">
        <v>33</v>
      </c>
      <c r="AX273" s="13" t="s">
        <v>76</v>
      </c>
      <c r="AY273" s="255" t="s">
        <v>178</v>
      </c>
    </row>
    <row r="274" s="13" customFormat="1">
      <c r="A274" s="13"/>
      <c r="B274" s="246"/>
      <c r="C274" s="247"/>
      <c r="D274" s="241" t="s">
        <v>189</v>
      </c>
      <c r="E274" s="248" t="s">
        <v>1</v>
      </c>
      <c r="F274" s="249" t="s">
        <v>1846</v>
      </c>
      <c r="G274" s="247"/>
      <c r="H274" s="248" t="s">
        <v>1</v>
      </c>
      <c r="I274" s="250"/>
      <c r="J274" s="247"/>
      <c r="K274" s="247"/>
      <c r="L274" s="251"/>
      <c r="M274" s="252"/>
      <c r="N274" s="253"/>
      <c r="O274" s="253"/>
      <c r="P274" s="253"/>
      <c r="Q274" s="253"/>
      <c r="R274" s="253"/>
      <c r="S274" s="253"/>
      <c r="T274" s="25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5" t="s">
        <v>189</v>
      </c>
      <c r="AU274" s="255" t="s">
        <v>85</v>
      </c>
      <c r="AV274" s="13" t="s">
        <v>83</v>
      </c>
      <c r="AW274" s="13" t="s">
        <v>33</v>
      </c>
      <c r="AX274" s="13" t="s">
        <v>76</v>
      </c>
      <c r="AY274" s="255" t="s">
        <v>178</v>
      </c>
    </row>
    <row r="275" s="14" customFormat="1">
      <c r="A275" s="14"/>
      <c r="B275" s="256"/>
      <c r="C275" s="257"/>
      <c r="D275" s="241" t="s">
        <v>189</v>
      </c>
      <c r="E275" s="258" t="s">
        <v>1</v>
      </c>
      <c r="F275" s="259" t="s">
        <v>1829</v>
      </c>
      <c r="G275" s="257"/>
      <c r="H275" s="260">
        <v>123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6" t="s">
        <v>189</v>
      </c>
      <c r="AU275" s="266" t="s">
        <v>85</v>
      </c>
      <c r="AV275" s="14" t="s">
        <v>85</v>
      </c>
      <c r="AW275" s="14" t="s">
        <v>33</v>
      </c>
      <c r="AX275" s="14" t="s">
        <v>76</v>
      </c>
      <c r="AY275" s="266" t="s">
        <v>178</v>
      </c>
    </row>
    <row r="276" s="15" customFormat="1">
      <c r="A276" s="15"/>
      <c r="B276" s="267"/>
      <c r="C276" s="268"/>
      <c r="D276" s="241" t="s">
        <v>189</v>
      </c>
      <c r="E276" s="269" t="s">
        <v>1</v>
      </c>
      <c r="F276" s="270" t="s">
        <v>193</v>
      </c>
      <c r="G276" s="268"/>
      <c r="H276" s="271">
        <v>123</v>
      </c>
      <c r="I276" s="272"/>
      <c r="J276" s="268"/>
      <c r="K276" s="268"/>
      <c r="L276" s="273"/>
      <c r="M276" s="274"/>
      <c r="N276" s="275"/>
      <c r="O276" s="275"/>
      <c r="P276" s="275"/>
      <c r="Q276" s="275"/>
      <c r="R276" s="275"/>
      <c r="S276" s="275"/>
      <c r="T276" s="276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7" t="s">
        <v>189</v>
      </c>
      <c r="AU276" s="277" t="s">
        <v>85</v>
      </c>
      <c r="AV276" s="15" t="s">
        <v>185</v>
      </c>
      <c r="AW276" s="15" t="s">
        <v>33</v>
      </c>
      <c r="AX276" s="15" t="s">
        <v>83</v>
      </c>
      <c r="AY276" s="277" t="s">
        <v>178</v>
      </c>
    </row>
    <row r="277" s="2" customFormat="1" ht="14.4" customHeight="1">
      <c r="A277" s="39"/>
      <c r="B277" s="40"/>
      <c r="C277" s="228" t="s">
        <v>347</v>
      </c>
      <c r="D277" s="228" t="s">
        <v>180</v>
      </c>
      <c r="E277" s="229" t="s">
        <v>245</v>
      </c>
      <c r="F277" s="230" t="s">
        <v>246</v>
      </c>
      <c r="G277" s="231" t="s">
        <v>183</v>
      </c>
      <c r="H277" s="232">
        <v>717.05600000000004</v>
      </c>
      <c r="I277" s="233"/>
      <c r="J277" s="234">
        <f>ROUND(I277*H277,2)</f>
        <v>0</v>
      </c>
      <c r="K277" s="230" t="s">
        <v>184</v>
      </c>
      <c r="L277" s="45"/>
      <c r="M277" s="235" t="s">
        <v>1</v>
      </c>
      <c r="N277" s="236" t="s">
        <v>41</v>
      </c>
      <c r="O277" s="92"/>
      <c r="P277" s="237">
        <f>O277*H277</f>
        <v>0</v>
      </c>
      <c r="Q277" s="237">
        <v>0</v>
      </c>
      <c r="R277" s="237">
        <f>Q277*H277</f>
        <v>0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185</v>
      </c>
      <c r="AT277" s="239" t="s">
        <v>180</v>
      </c>
      <c r="AU277" s="239" t="s">
        <v>85</v>
      </c>
      <c r="AY277" s="18" t="s">
        <v>178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83</v>
      </c>
      <c r="BK277" s="240">
        <f>ROUND(I277*H277,2)</f>
        <v>0</v>
      </c>
      <c r="BL277" s="18" t="s">
        <v>185</v>
      </c>
      <c r="BM277" s="239" t="s">
        <v>1847</v>
      </c>
    </row>
    <row r="278" s="2" customFormat="1">
      <c r="A278" s="39"/>
      <c r="B278" s="40"/>
      <c r="C278" s="41"/>
      <c r="D278" s="241" t="s">
        <v>187</v>
      </c>
      <c r="E278" s="41"/>
      <c r="F278" s="242" t="s">
        <v>246</v>
      </c>
      <c r="G278" s="41"/>
      <c r="H278" s="41"/>
      <c r="I278" s="243"/>
      <c r="J278" s="41"/>
      <c r="K278" s="41"/>
      <c r="L278" s="45"/>
      <c r="M278" s="244"/>
      <c r="N278" s="245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187</v>
      </c>
      <c r="AU278" s="18" t="s">
        <v>85</v>
      </c>
    </row>
    <row r="279" s="13" customFormat="1">
      <c r="A279" s="13"/>
      <c r="B279" s="246"/>
      <c r="C279" s="247"/>
      <c r="D279" s="241" t="s">
        <v>189</v>
      </c>
      <c r="E279" s="248" t="s">
        <v>1</v>
      </c>
      <c r="F279" s="249" t="s">
        <v>1831</v>
      </c>
      <c r="G279" s="247"/>
      <c r="H279" s="248" t="s">
        <v>1</v>
      </c>
      <c r="I279" s="250"/>
      <c r="J279" s="247"/>
      <c r="K279" s="247"/>
      <c r="L279" s="251"/>
      <c r="M279" s="252"/>
      <c r="N279" s="253"/>
      <c r="O279" s="253"/>
      <c r="P279" s="253"/>
      <c r="Q279" s="253"/>
      <c r="R279" s="253"/>
      <c r="S279" s="253"/>
      <c r="T279" s="25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5" t="s">
        <v>189</v>
      </c>
      <c r="AU279" s="255" t="s">
        <v>85</v>
      </c>
      <c r="AV279" s="13" t="s">
        <v>83</v>
      </c>
      <c r="AW279" s="13" t="s">
        <v>33</v>
      </c>
      <c r="AX279" s="13" t="s">
        <v>76</v>
      </c>
      <c r="AY279" s="255" t="s">
        <v>178</v>
      </c>
    </row>
    <row r="280" s="13" customFormat="1">
      <c r="A280" s="13"/>
      <c r="B280" s="246"/>
      <c r="C280" s="247"/>
      <c r="D280" s="241" t="s">
        <v>189</v>
      </c>
      <c r="E280" s="248" t="s">
        <v>1</v>
      </c>
      <c r="F280" s="249" t="s">
        <v>1598</v>
      </c>
      <c r="G280" s="247"/>
      <c r="H280" s="248" t="s">
        <v>1</v>
      </c>
      <c r="I280" s="250"/>
      <c r="J280" s="247"/>
      <c r="K280" s="247"/>
      <c r="L280" s="251"/>
      <c r="M280" s="252"/>
      <c r="N280" s="253"/>
      <c r="O280" s="253"/>
      <c r="P280" s="253"/>
      <c r="Q280" s="253"/>
      <c r="R280" s="253"/>
      <c r="S280" s="253"/>
      <c r="T280" s="25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5" t="s">
        <v>189</v>
      </c>
      <c r="AU280" s="255" t="s">
        <v>85</v>
      </c>
      <c r="AV280" s="13" t="s">
        <v>83</v>
      </c>
      <c r="AW280" s="13" t="s">
        <v>33</v>
      </c>
      <c r="AX280" s="13" t="s">
        <v>76</v>
      </c>
      <c r="AY280" s="255" t="s">
        <v>178</v>
      </c>
    </row>
    <row r="281" s="13" customFormat="1">
      <c r="A281" s="13"/>
      <c r="B281" s="246"/>
      <c r="C281" s="247"/>
      <c r="D281" s="241" t="s">
        <v>189</v>
      </c>
      <c r="E281" s="248" t="s">
        <v>1</v>
      </c>
      <c r="F281" s="249" t="s">
        <v>1599</v>
      </c>
      <c r="G281" s="247"/>
      <c r="H281" s="248" t="s">
        <v>1</v>
      </c>
      <c r="I281" s="250"/>
      <c r="J281" s="247"/>
      <c r="K281" s="247"/>
      <c r="L281" s="251"/>
      <c r="M281" s="252"/>
      <c r="N281" s="253"/>
      <c r="O281" s="253"/>
      <c r="P281" s="253"/>
      <c r="Q281" s="253"/>
      <c r="R281" s="253"/>
      <c r="S281" s="253"/>
      <c r="T281" s="25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5" t="s">
        <v>189</v>
      </c>
      <c r="AU281" s="255" t="s">
        <v>85</v>
      </c>
      <c r="AV281" s="13" t="s">
        <v>83</v>
      </c>
      <c r="AW281" s="13" t="s">
        <v>33</v>
      </c>
      <c r="AX281" s="13" t="s">
        <v>76</v>
      </c>
      <c r="AY281" s="255" t="s">
        <v>178</v>
      </c>
    </row>
    <row r="282" s="14" customFormat="1">
      <c r="A282" s="14"/>
      <c r="B282" s="256"/>
      <c r="C282" s="257"/>
      <c r="D282" s="241" t="s">
        <v>189</v>
      </c>
      <c r="E282" s="258" t="s">
        <v>1</v>
      </c>
      <c r="F282" s="259" t="s">
        <v>1825</v>
      </c>
      <c r="G282" s="257"/>
      <c r="H282" s="260">
        <v>562.41600000000005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6" t="s">
        <v>189</v>
      </c>
      <c r="AU282" s="266" t="s">
        <v>85</v>
      </c>
      <c r="AV282" s="14" t="s">
        <v>85</v>
      </c>
      <c r="AW282" s="14" t="s">
        <v>33</v>
      </c>
      <c r="AX282" s="14" t="s">
        <v>76</v>
      </c>
      <c r="AY282" s="266" t="s">
        <v>178</v>
      </c>
    </row>
    <row r="283" s="13" customFormat="1">
      <c r="A283" s="13"/>
      <c r="B283" s="246"/>
      <c r="C283" s="247"/>
      <c r="D283" s="241" t="s">
        <v>189</v>
      </c>
      <c r="E283" s="248" t="s">
        <v>1</v>
      </c>
      <c r="F283" s="249" t="s">
        <v>1600</v>
      </c>
      <c r="G283" s="247"/>
      <c r="H283" s="248" t="s">
        <v>1</v>
      </c>
      <c r="I283" s="250"/>
      <c r="J283" s="247"/>
      <c r="K283" s="247"/>
      <c r="L283" s="251"/>
      <c r="M283" s="252"/>
      <c r="N283" s="253"/>
      <c r="O283" s="253"/>
      <c r="P283" s="253"/>
      <c r="Q283" s="253"/>
      <c r="R283" s="253"/>
      <c r="S283" s="253"/>
      <c r="T283" s="25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5" t="s">
        <v>189</v>
      </c>
      <c r="AU283" s="255" t="s">
        <v>85</v>
      </c>
      <c r="AV283" s="13" t="s">
        <v>83</v>
      </c>
      <c r="AW283" s="13" t="s">
        <v>33</v>
      </c>
      <c r="AX283" s="13" t="s">
        <v>76</v>
      </c>
      <c r="AY283" s="255" t="s">
        <v>178</v>
      </c>
    </row>
    <row r="284" s="14" customFormat="1">
      <c r="A284" s="14"/>
      <c r="B284" s="256"/>
      <c r="C284" s="257"/>
      <c r="D284" s="241" t="s">
        <v>189</v>
      </c>
      <c r="E284" s="258" t="s">
        <v>1</v>
      </c>
      <c r="F284" s="259" t="s">
        <v>1829</v>
      </c>
      <c r="G284" s="257"/>
      <c r="H284" s="260">
        <v>123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6" t="s">
        <v>189</v>
      </c>
      <c r="AU284" s="266" t="s">
        <v>85</v>
      </c>
      <c r="AV284" s="14" t="s">
        <v>85</v>
      </c>
      <c r="AW284" s="14" t="s">
        <v>33</v>
      </c>
      <c r="AX284" s="14" t="s">
        <v>76</v>
      </c>
      <c r="AY284" s="266" t="s">
        <v>178</v>
      </c>
    </row>
    <row r="285" s="13" customFormat="1">
      <c r="A285" s="13"/>
      <c r="B285" s="246"/>
      <c r="C285" s="247"/>
      <c r="D285" s="241" t="s">
        <v>189</v>
      </c>
      <c r="E285" s="248" t="s">
        <v>1</v>
      </c>
      <c r="F285" s="249" t="s">
        <v>273</v>
      </c>
      <c r="G285" s="247"/>
      <c r="H285" s="248" t="s">
        <v>1</v>
      </c>
      <c r="I285" s="250"/>
      <c r="J285" s="247"/>
      <c r="K285" s="247"/>
      <c r="L285" s="251"/>
      <c r="M285" s="252"/>
      <c r="N285" s="253"/>
      <c r="O285" s="253"/>
      <c r="P285" s="253"/>
      <c r="Q285" s="253"/>
      <c r="R285" s="253"/>
      <c r="S285" s="253"/>
      <c r="T285" s="25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5" t="s">
        <v>189</v>
      </c>
      <c r="AU285" s="255" t="s">
        <v>85</v>
      </c>
      <c r="AV285" s="13" t="s">
        <v>83</v>
      </c>
      <c r="AW285" s="13" t="s">
        <v>33</v>
      </c>
      <c r="AX285" s="13" t="s">
        <v>76</v>
      </c>
      <c r="AY285" s="255" t="s">
        <v>178</v>
      </c>
    </row>
    <row r="286" s="14" customFormat="1">
      <c r="A286" s="14"/>
      <c r="B286" s="256"/>
      <c r="C286" s="257"/>
      <c r="D286" s="241" t="s">
        <v>189</v>
      </c>
      <c r="E286" s="258" t="s">
        <v>1</v>
      </c>
      <c r="F286" s="259" t="s">
        <v>1848</v>
      </c>
      <c r="G286" s="257"/>
      <c r="H286" s="260">
        <v>31.640000000000001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6" t="s">
        <v>189</v>
      </c>
      <c r="AU286" s="266" t="s">
        <v>85</v>
      </c>
      <c r="AV286" s="14" t="s">
        <v>85</v>
      </c>
      <c r="AW286" s="14" t="s">
        <v>33</v>
      </c>
      <c r="AX286" s="14" t="s">
        <v>76</v>
      </c>
      <c r="AY286" s="266" t="s">
        <v>178</v>
      </c>
    </row>
    <row r="287" s="15" customFormat="1">
      <c r="A287" s="15"/>
      <c r="B287" s="267"/>
      <c r="C287" s="268"/>
      <c r="D287" s="241" t="s">
        <v>189</v>
      </c>
      <c r="E287" s="269" t="s">
        <v>1</v>
      </c>
      <c r="F287" s="270" t="s">
        <v>193</v>
      </c>
      <c r="G287" s="268"/>
      <c r="H287" s="271">
        <v>717.05600000000004</v>
      </c>
      <c r="I287" s="272"/>
      <c r="J287" s="268"/>
      <c r="K287" s="268"/>
      <c r="L287" s="273"/>
      <c r="M287" s="274"/>
      <c r="N287" s="275"/>
      <c r="O287" s="275"/>
      <c r="P287" s="275"/>
      <c r="Q287" s="275"/>
      <c r="R287" s="275"/>
      <c r="S287" s="275"/>
      <c r="T287" s="27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7" t="s">
        <v>189</v>
      </c>
      <c r="AU287" s="277" t="s">
        <v>85</v>
      </c>
      <c r="AV287" s="15" t="s">
        <v>185</v>
      </c>
      <c r="AW287" s="15" t="s">
        <v>33</v>
      </c>
      <c r="AX287" s="15" t="s">
        <v>83</v>
      </c>
      <c r="AY287" s="277" t="s">
        <v>178</v>
      </c>
    </row>
    <row r="288" s="2" customFormat="1" ht="30" customHeight="1">
      <c r="A288" s="39"/>
      <c r="B288" s="40"/>
      <c r="C288" s="228" t="s">
        <v>354</v>
      </c>
      <c r="D288" s="228" t="s">
        <v>180</v>
      </c>
      <c r="E288" s="229" t="s">
        <v>251</v>
      </c>
      <c r="F288" s="230" t="s">
        <v>252</v>
      </c>
      <c r="G288" s="231" t="s">
        <v>253</v>
      </c>
      <c r="H288" s="232">
        <v>373.51900000000001</v>
      </c>
      <c r="I288" s="233"/>
      <c r="J288" s="234">
        <f>ROUND(I288*H288,2)</f>
        <v>0</v>
      </c>
      <c r="K288" s="230" t="s">
        <v>184</v>
      </c>
      <c r="L288" s="45"/>
      <c r="M288" s="235" t="s">
        <v>1</v>
      </c>
      <c r="N288" s="236" t="s">
        <v>41</v>
      </c>
      <c r="O288" s="92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185</v>
      </c>
      <c r="AT288" s="239" t="s">
        <v>180</v>
      </c>
      <c r="AU288" s="239" t="s">
        <v>85</v>
      </c>
      <c r="AY288" s="18" t="s">
        <v>178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83</v>
      </c>
      <c r="BK288" s="240">
        <f>ROUND(I288*H288,2)</f>
        <v>0</v>
      </c>
      <c r="BL288" s="18" t="s">
        <v>185</v>
      </c>
      <c r="BM288" s="239" t="s">
        <v>1849</v>
      </c>
    </row>
    <row r="289" s="2" customFormat="1">
      <c r="A289" s="39"/>
      <c r="B289" s="40"/>
      <c r="C289" s="41"/>
      <c r="D289" s="241" t="s">
        <v>187</v>
      </c>
      <c r="E289" s="41"/>
      <c r="F289" s="242" t="s">
        <v>255</v>
      </c>
      <c r="G289" s="41"/>
      <c r="H289" s="41"/>
      <c r="I289" s="243"/>
      <c r="J289" s="41"/>
      <c r="K289" s="41"/>
      <c r="L289" s="45"/>
      <c r="M289" s="244"/>
      <c r="N289" s="245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187</v>
      </c>
      <c r="AU289" s="18" t="s">
        <v>85</v>
      </c>
    </row>
    <row r="290" s="13" customFormat="1">
      <c r="A290" s="13"/>
      <c r="B290" s="246"/>
      <c r="C290" s="247"/>
      <c r="D290" s="241" t="s">
        <v>189</v>
      </c>
      <c r="E290" s="248" t="s">
        <v>1</v>
      </c>
      <c r="F290" s="249" t="s">
        <v>1831</v>
      </c>
      <c r="G290" s="247"/>
      <c r="H290" s="248" t="s">
        <v>1</v>
      </c>
      <c r="I290" s="250"/>
      <c r="J290" s="247"/>
      <c r="K290" s="247"/>
      <c r="L290" s="251"/>
      <c r="M290" s="252"/>
      <c r="N290" s="253"/>
      <c r="O290" s="253"/>
      <c r="P290" s="253"/>
      <c r="Q290" s="253"/>
      <c r="R290" s="253"/>
      <c r="S290" s="253"/>
      <c r="T290" s="25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5" t="s">
        <v>189</v>
      </c>
      <c r="AU290" s="255" t="s">
        <v>85</v>
      </c>
      <c r="AV290" s="13" t="s">
        <v>83</v>
      </c>
      <c r="AW290" s="13" t="s">
        <v>33</v>
      </c>
      <c r="AX290" s="13" t="s">
        <v>76</v>
      </c>
      <c r="AY290" s="255" t="s">
        <v>178</v>
      </c>
    </row>
    <row r="291" s="13" customFormat="1">
      <c r="A291" s="13"/>
      <c r="B291" s="246"/>
      <c r="C291" s="247"/>
      <c r="D291" s="241" t="s">
        <v>189</v>
      </c>
      <c r="E291" s="248" t="s">
        <v>1</v>
      </c>
      <c r="F291" s="249" t="s">
        <v>1602</v>
      </c>
      <c r="G291" s="247"/>
      <c r="H291" s="248" t="s">
        <v>1</v>
      </c>
      <c r="I291" s="250"/>
      <c r="J291" s="247"/>
      <c r="K291" s="247"/>
      <c r="L291" s="251"/>
      <c r="M291" s="252"/>
      <c r="N291" s="253"/>
      <c r="O291" s="253"/>
      <c r="P291" s="253"/>
      <c r="Q291" s="253"/>
      <c r="R291" s="253"/>
      <c r="S291" s="253"/>
      <c r="T291" s="25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5" t="s">
        <v>189</v>
      </c>
      <c r="AU291" s="255" t="s">
        <v>85</v>
      </c>
      <c r="AV291" s="13" t="s">
        <v>83</v>
      </c>
      <c r="AW291" s="13" t="s">
        <v>33</v>
      </c>
      <c r="AX291" s="13" t="s">
        <v>76</v>
      </c>
      <c r="AY291" s="255" t="s">
        <v>178</v>
      </c>
    </row>
    <row r="292" s="14" customFormat="1">
      <c r="A292" s="14"/>
      <c r="B292" s="256"/>
      <c r="C292" s="257"/>
      <c r="D292" s="241" t="s">
        <v>189</v>
      </c>
      <c r="E292" s="258" t="s">
        <v>1</v>
      </c>
      <c r="F292" s="259" t="s">
        <v>1850</v>
      </c>
      <c r="G292" s="257"/>
      <c r="H292" s="260">
        <v>373.51900000000001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6" t="s">
        <v>189</v>
      </c>
      <c r="AU292" s="266" t="s">
        <v>85</v>
      </c>
      <c r="AV292" s="14" t="s">
        <v>85</v>
      </c>
      <c r="AW292" s="14" t="s">
        <v>33</v>
      </c>
      <c r="AX292" s="14" t="s">
        <v>76</v>
      </c>
      <c r="AY292" s="266" t="s">
        <v>178</v>
      </c>
    </row>
    <row r="293" s="15" customFormat="1">
      <c r="A293" s="15"/>
      <c r="B293" s="267"/>
      <c r="C293" s="268"/>
      <c r="D293" s="241" t="s">
        <v>189</v>
      </c>
      <c r="E293" s="269" t="s">
        <v>1</v>
      </c>
      <c r="F293" s="270" t="s">
        <v>193</v>
      </c>
      <c r="G293" s="268"/>
      <c r="H293" s="271">
        <v>373.51900000000001</v>
      </c>
      <c r="I293" s="272"/>
      <c r="J293" s="268"/>
      <c r="K293" s="268"/>
      <c r="L293" s="273"/>
      <c r="M293" s="274"/>
      <c r="N293" s="275"/>
      <c r="O293" s="275"/>
      <c r="P293" s="275"/>
      <c r="Q293" s="275"/>
      <c r="R293" s="275"/>
      <c r="S293" s="275"/>
      <c r="T293" s="276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7" t="s">
        <v>189</v>
      </c>
      <c r="AU293" s="277" t="s">
        <v>85</v>
      </c>
      <c r="AV293" s="15" t="s">
        <v>185</v>
      </c>
      <c r="AW293" s="15" t="s">
        <v>33</v>
      </c>
      <c r="AX293" s="15" t="s">
        <v>83</v>
      </c>
      <c r="AY293" s="277" t="s">
        <v>178</v>
      </c>
    </row>
    <row r="294" s="2" customFormat="1">
      <c r="A294" s="39"/>
      <c r="B294" s="40"/>
      <c r="C294" s="228" t="s">
        <v>361</v>
      </c>
      <c r="D294" s="228" t="s">
        <v>180</v>
      </c>
      <c r="E294" s="229" t="s">
        <v>259</v>
      </c>
      <c r="F294" s="230" t="s">
        <v>260</v>
      </c>
      <c r="G294" s="231" t="s">
        <v>183</v>
      </c>
      <c r="H294" s="232">
        <v>14.76</v>
      </c>
      <c r="I294" s="233"/>
      <c r="J294" s="234">
        <f>ROUND(I294*H294,2)</f>
        <v>0</v>
      </c>
      <c r="K294" s="230" t="s">
        <v>184</v>
      </c>
      <c r="L294" s="45"/>
      <c r="M294" s="235" t="s">
        <v>1</v>
      </c>
      <c r="N294" s="236" t="s">
        <v>41</v>
      </c>
      <c r="O294" s="92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185</v>
      </c>
      <c r="AT294" s="239" t="s">
        <v>180</v>
      </c>
      <c r="AU294" s="239" t="s">
        <v>85</v>
      </c>
      <c r="AY294" s="18" t="s">
        <v>178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83</v>
      </c>
      <c r="BK294" s="240">
        <f>ROUND(I294*H294,2)</f>
        <v>0</v>
      </c>
      <c r="BL294" s="18" t="s">
        <v>185</v>
      </c>
      <c r="BM294" s="239" t="s">
        <v>1851</v>
      </c>
    </row>
    <row r="295" s="2" customFormat="1">
      <c r="A295" s="39"/>
      <c r="B295" s="40"/>
      <c r="C295" s="41"/>
      <c r="D295" s="241" t="s">
        <v>187</v>
      </c>
      <c r="E295" s="41"/>
      <c r="F295" s="242" t="s">
        <v>1605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187</v>
      </c>
      <c r="AU295" s="18" t="s">
        <v>85</v>
      </c>
    </row>
    <row r="296" s="13" customFormat="1">
      <c r="A296" s="13"/>
      <c r="B296" s="246"/>
      <c r="C296" s="247"/>
      <c r="D296" s="241" t="s">
        <v>189</v>
      </c>
      <c r="E296" s="248" t="s">
        <v>1</v>
      </c>
      <c r="F296" s="249" t="s">
        <v>1811</v>
      </c>
      <c r="G296" s="247"/>
      <c r="H296" s="248" t="s">
        <v>1</v>
      </c>
      <c r="I296" s="250"/>
      <c r="J296" s="247"/>
      <c r="K296" s="247"/>
      <c r="L296" s="251"/>
      <c r="M296" s="252"/>
      <c r="N296" s="253"/>
      <c r="O296" s="253"/>
      <c r="P296" s="253"/>
      <c r="Q296" s="253"/>
      <c r="R296" s="253"/>
      <c r="S296" s="253"/>
      <c r="T296" s="25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5" t="s">
        <v>189</v>
      </c>
      <c r="AU296" s="255" t="s">
        <v>85</v>
      </c>
      <c r="AV296" s="13" t="s">
        <v>83</v>
      </c>
      <c r="AW296" s="13" t="s">
        <v>33</v>
      </c>
      <c r="AX296" s="13" t="s">
        <v>76</v>
      </c>
      <c r="AY296" s="255" t="s">
        <v>178</v>
      </c>
    </row>
    <row r="297" s="13" customFormat="1">
      <c r="A297" s="13"/>
      <c r="B297" s="246"/>
      <c r="C297" s="247"/>
      <c r="D297" s="241" t="s">
        <v>189</v>
      </c>
      <c r="E297" s="248" t="s">
        <v>1</v>
      </c>
      <c r="F297" s="249" t="s">
        <v>273</v>
      </c>
      <c r="G297" s="247"/>
      <c r="H297" s="248" t="s">
        <v>1</v>
      </c>
      <c r="I297" s="250"/>
      <c r="J297" s="247"/>
      <c r="K297" s="247"/>
      <c r="L297" s="251"/>
      <c r="M297" s="252"/>
      <c r="N297" s="253"/>
      <c r="O297" s="253"/>
      <c r="P297" s="253"/>
      <c r="Q297" s="253"/>
      <c r="R297" s="253"/>
      <c r="S297" s="253"/>
      <c r="T297" s="25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5" t="s">
        <v>189</v>
      </c>
      <c r="AU297" s="255" t="s">
        <v>85</v>
      </c>
      <c r="AV297" s="13" t="s">
        <v>83</v>
      </c>
      <c r="AW297" s="13" t="s">
        <v>33</v>
      </c>
      <c r="AX297" s="13" t="s">
        <v>76</v>
      </c>
      <c r="AY297" s="255" t="s">
        <v>178</v>
      </c>
    </row>
    <row r="298" s="14" customFormat="1">
      <c r="A298" s="14"/>
      <c r="B298" s="256"/>
      <c r="C298" s="257"/>
      <c r="D298" s="241" t="s">
        <v>189</v>
      </c>
      <c r="E298" s="258" t="s">
        <v>1</v>
      </c>
      <c r="F298" s="259" t="s">
        <v>1852</v>
      </c>
      <c r="G298" s="257"/>
      <c r="H298" s="260">
        <v>6.8600000000000003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6" t="s">
        <v>189</v>
      </c>
      <c r="AU298" s="266" t="s">
        <v>85</v>
      </c>
      <c r="AV298" s="14" t="s">
        <v>85</v>
      </c>
      <c r="AW298" s="14" t="s">
        <v>33</v>
      </c>
      <c r="AX298" s="14" t="s">
        <v>76</v>
      </c>
      <c r="AY298" s="266" t="s">
        <v>178</v>
      </c>
    </row>
    <row r="299" s="14" customFormat="1">
      <c r="A299" s="14"/>
      <c r="B299" s="256"/>
      <c r="C299" s="257"/>
      <c r="D299" s="241" t="s">
        <v>189</v>
      </c>
      <c r="E299" s="258" t="s">
        <v>1</v>
      </c>
      <c r="F299" s="259" t="s">
        <v>1853</v>
      </c>
      <c r="G299" s="257"/>
      <c r="H299" s="260">
        <v>0.90000000000000002</v>
      </c>
      <c r="I299" s="261"/>
      <c r="J299" s="257"/>
      <c r="K299" s="257"/>
      <c r="L299" s="262"/>
      <c r="M299" s="263"/>
      <c r="N299" s="264"/>
      <c r="O299" s="264"/>
      <c r="P299" s="264"/>
      <c r="Q299" s="264"/>
      <c r="R299" s="264"/>
      <c r="S299" s="264"/>
      <c r="T299" s="26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6" t="s">
        <v>189</v>
      </c>
      <c r="AU299" s="266" t="s">
        <v>85</v>
      </c>
      <c r="AV299" s="14" t="s">
        <v>85</v>
      </c>
      <c r="AW299" s="14" t="s">
        <v>33</v>
      </c>
      <c r="AX299" s="14" t="s">
        <v>76</v>
      </c>
      <c r="AY299" s="266" t="s">
        <v>178</v>
      </c>
    </row>
    <row r="300" s="14" customFormat="1">
      <c r="A300" s="14"/>
      <c r="B300" s="256"/>
      <c r="C300" s="257"/>
      <c r="D300" s="241" t="s">
        <v>189</v>
      </c>
      <c r="E300" s="258" t="s">
        <v>1</v>
      </c>
      <c r="F300" s="259" t="s">
        <v>1854</v>
      </c>
      <c r="G300" s="257"/>
      <c r="H300" s="260">
        <v>7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6" t="s">
        <v>189</v>
      </c>
      <c r="AU300" s="266" t="s">
        <v>85</v>
      </c>
      <c r="AV300" s="14" t="s">
        <v>85</v>
      </c>
      <c r="AW300" s="14" t="s">
        <v>33</v>
      </c>
      <c r="AX300" s="14" t="s">
        <v>76</v>
      </c>
      <c r="AY300" s="266" t="s">
        <v>178</v>
      </c>
    </row>
    <row r="301" s="15" customFormat="1">
      <c r="A301" s="15"/>
      <c r="B301" s="267"/>
      <c r="C301" s="268"/>
      <c r="D301" s="241" t="s">
        <v>189</v>
      </c>
      <c r="E301" s="269" t="s">
        <v>1</v>
      </c>
      <c r="F301" s="270" t="s">
        <v>193</v>
      </c>
      <c r="G301" s="268"/>
      <c r="H301" s="271">
        <v>14.76</v>
      </c>
      <c r="I301" s="272"/>
      <c r="J301" s="268"/>
      <c r="K301" s="268"/>
      <c r="L301" s="273"/>
      <c r="M301" s="274"/>
      <c r="N301" s="275"/>
      <c r="O301" s="275"/>
      <c r="P301" s="275"/>
      <c r="Q301" s="275"/>
      <c r="R301" s="275"/>
      <c r="S301" s="275"/>
      <c r="T301" s="276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77" t="s">
        <v>189</v>
      </c>
      <c r="AU301" s="277" t="s">
        <v>85</v>
      </c>
      <c r="AV301" s="15" t="s">
        <v>185</v>
      </c>
      <c r="AW301" s="15" t="s">
        <v>33</v>
      </c>
      <c r="AX301" s="15" t="s">
        <v>83</v>
      </c>
      <c r="AY301" s="277" t="s">
        <v>178</v>
      </c>
    </row>
    <row r="302" s="2" customFormat="1">
      <c r="A302" s="39"/>
      <c r="B302" s="40"/>
      <c r="C302" s="228" t="s">
        <v>367</v>
      </c>
      <c r="D302" s="228" t="s">
        <v>180</v>
      </c>
      <c r="E302" s="229" t="s">
        <v>614</v>
      </c>
      <c r="F302" s="230" t="s">
        <v>615</v>
      </c>
      <c r="G302" s="231" t="s">
        <v>268</v>
      </c>
      <c r="H302" s="232">
        <v>26.420000000000002</v>
      </c>
      <c r="I302" s="233"/>
      <c r="J302" s="234">
        <f>ROUND(I302*H302,2)</f>
        <v>0</v>
      </c>
      <c r="K302" s="230" t="s">
        <v>184</v>
      </c>
      <c r="L302" s="45"/>
      <c r="M302" s="235" t="s">
        <v>1</v>
      </c>
      <c r="N302" s="236" t="s">
        <v>41</v>
      </c>
      <c r="O302" s="92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185</v>
      </c>
      <c r="AT302" s="239" t="s">
        <v>180</v>
      </c>
      <c r="AU302" s="239" t="s">
        <v>85</v>
      </c>
      <c r="AY302" s="18" t="s">
        <v>178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83</v>
      </c>
      <c r="BK302" s="240">
        <f>ROUND(I302*H302,2)</f>
        <v>0</v>
      </c>
      <c r="BL302" s="18" t="s">
        <v>185</v>
      </c>
      <c r="BM302" s="239" t="s">
        <v>1855</v>
      </c>
    </row>
    <row r="303" s="2" customFormat="1">
      <c r="A303" s="39"/>
      <c r="B303" s="40"/>
      <c r="C303" s="41"/>
      <c r="D303" s="241" t="s">
        <v>187</v>
      </c>
      <c r="E303" s="41"/>
      <c r="F303" s="242" t="s">
        <v>617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187</v>
      </c>
      <c r="AU303" s="18" t="s">
        <v>85</v>
      </c>
    </row>
    <row r="304" s="13" customFormat="1">
      <c r="A304" s="13"/>
      <c r="B304" s="246"/>
      <c r="C304" s="247"/>
      <c r="D304" s="241" t="s">
        <v>189</v>
      </c>
      <c r="E304" s="248" t="s">
        <v>1</v>
      </c>
      <c r="F304" s="249" t="s">
        <v>1831</v>
      </c>
      <c r="G304" s="247"/>
      <c r="H304" s="248" t="s">
        <v>1</v>
      </c>
      <c r="I304" s="250"/>
      <c r="J304" s="247"/>
      <c r="K304" s="247"/>
      <c r="L304" s="251"/>
      <c r="M304" s="252"/>
      <c r="N304" s="253"/>
      <c r="O304" s="253"/>
      <c r="P304" s="253"/>
      <c r="Q304" s="253"/>
      <c r="R304" s="253"/>
      <c r="S304" s="253"/>
      <c r="T304" s="25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5" t="s">
        <v>189</v>
      </c>
      <c r="AU304" s="255" t="s">
        <v>85</v>
      </c>
      <c r="AV304" s="13" t="s">
        <v>83</v>
      </c>
      <c r="AW304" s="13" t="s">
        <v>33</v>
      </c>
      <c r="AX304" s="13" t="s">
        <v>76</v>
      </c>
      <c r="AY304" s="255" t="s">
        <v>178</v>
      </c>
    </row>
    <row r="305" s="13" customFormat="1">
      <c r="A305" s="13"/>
      <c r="B305" s="246"/>
      <c r="C305" s="247"/>
      <c r="D305" s="241" t="s">
        <v>189</v>
      </c>
      <c r="E305" s="248" t="s">
        <v>1</v>
      </c>
      <c r="F305" s="249" t="s">
        <v>1608</v>
      </c>
      <c r="G305" s="247"/>
      <c r="H305" s="248" t="s">
        <v>1</v>
      </c>
      <c r="I305" s="250"/>
      <c r="J305" s="247"/>
      <c r="K305" s="247"/>
      <c r="L305" s="251"/>
      <c r="M305" s="252"/>
      <c r="N305" s="253"/>
      <c r="O305" s="253"/>
      <c r="P305" s="253"/>
      <c r="Q305" s="253"/>
      <c r="R305" s="253"/>
      <c r="S305" s="253"/>
      <c r="T305" s="25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5" t="s">
        <v>189</v>
      </c>
      <c r="AU305" s="255" t="s">
        <v>85</v>
      </c>
      <c r="AV305" s="13" t="s">
        <v>83</v>
      </c>
      <c r="AW305" s="13" t="s">
        <v>33</v>
      </c>
      <c r="AX305" s="13" t="s">
        <v>76</v>
      </c>
      <c r="AY305" s="255" t="s">
        <v>178</v>
      </c>
    </row>
    <row r="306" s="14" customFormat="1">
      <c r="A306" s="14"/>
      <c r="B306" s="256"/>
      <c r="C306" s="257"/>
      <c r="D306" s="241" t="s">
        <v>189</v>
      </c>
      <c r="E306" s="258" t="s">
        <v>1</v>
      </c>
      <c r="F306" s="259" t="s">
        <v>1856</v>
      </c>
      <c r="G306" s="257"/>
      <c r="H306" s="260">
        <v>26.420000000000002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6" t="s">
        <v>189</v>
      </c>
      <c r="AU306" s="266" t="s">
        <v>85</v>
      </c>
      <c r="AV306" s="14" t="s">
        <v>85</v>
      </c>
      <c r="AW306" s="14" t="s">
        <v>33</v>
      </c>
      <c r="AX306" s="14" t="s">
        <v>76</v>
      </c>
      <c r="AY306" s="266" t="s">
        <v>178</v>
      </c>
    </row>
    <row r="307" s="15" customFormat="1">
      <c r="A307" s="15"/>
      <c r="B307" s="267"/>
      <c r="C307" s="268"/>
      <c r="D307" s="241" t="s">
        <v>189</v>
      </c>
      <c r="E307" s="269" t="s">
        <v>1</v>
      </c>
      <c r="F307" s="270" t="s">
        <v>193</v>
      </c>
      <c r="G307" s="268"/>
      <c r="H307" s="271">
        <v>26.420000000000002</v>
      </c>
      <c r="I307" s="272"/>
      <c r="J307" s="268"/>
      <c r="K307" s="268"/>
      <c r="L307" s="273"/>
      <c r="M307" s="274"/>
      <c r="N307" s="275"/>
      <c r="O307" s="275"/>
      <c r="P307" s="275"/>
      <c r="Q307" s="275"/>
      <c r="R307" s="275"/>
      <c r="S307" s="275"/>
      <c r="T307" s="276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7" t="s">
        <v>189</v>
      </c>
      <c r="AU307" s="277" t="s">
        <v>85</v>
      </c>
      <c r="AV307" s="15" t="s">
        <v>185</v>
      </c>
      <c r="AW307" s="15" t="s">
        <v>33</v>
      </c>
      <c r="AX307" s="15" t="s">
        <v>83</v>
      </c>
      <c r="AY307" s="277" t="s">
        <v>178</v>
      </c>
    </row>
    <row r="308" s="2" customFormat="1">
      <c r="A308" s="39"/>
      <c r="B308" s="40"/>
      <c r="C308" s="228" t="s">
        <v>373</v>
      </c>
      <c r="D308" s="228" t="s">
        <v>180</v>
      </c>
      <c r="E308" s="229" t="s">
        <v>1615</v>
      </c>
      <c r="F308" s="230" t="s">
        <v>1616</v>
      </c>
      <c r="G308" s="231" t="s">
        <v>268</v>
      </c>
      <c r="H308" s="232">
        <v>1617</v>
      </c>
      <c r="I308" s="233"/>
      <c r="J308" s="234">
        <f>ROUND(I308*H308,2)</f>
        <v>0</v>
      </c>
      <c r="K308" s="230" t="s">
        <v>184</v>
      </c>
      <c r="L308" s="45"/>
      <c r="M308" s="235" t="s">
        <v>1</v>
      </c>
      <c r="N308" s="236" t="s">
        <v>41</v>
      </c>
      <c r="O308" s="92"/>
      <c r="P308" s="237">
        <f>O308*H308</f>
        <v>0</v>
      </c>
      <c r="Q308" s="237">
        <v>0</v>
      </c>
      <c r="R308" s="237">
        <f>Q308*H308</f>
        <v>0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185</v>
      </c>
      <c r="AT308" s="239" t="s">
        <v>180</v>
      </c>
      <c r="AU308" s="239" t="s">
        <v>85</v>
      </c>
      <c r="AY308" s="18" t="s">
        <v>178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83</v>
      </c>
      <c r="BK308" s="240">
        <f>ROUND(I308*H308,2)</f>
        <v>0</v>
      </c>
      <c r="BL308" s="18" t="s">
        <v>185</v>
      </c>
      <c r="BM308" s="239" t="s">
        <v>1857</v>
      </c>
    </row>
    <row r="309" s="2" customFormat="1">
      <c r="A309" s="39"/>
      <c r="B309" s="40"/>
      <c r="C309" s="41"/>
      <c r="D309" s="241" t="s">
        <v>187</v>
      </c>
      <c r="E309" s="41"/>
      <c r="F309" s="242" t="s">
        <v>1618</v>
      </c>
      <c r="G309" s="41"/>
      <c r="H309" s="41"/>
      <c r="I309" s="243"/>
      <c r="J309" s="41"/>
      <c r="K309" s="41"/>
      <c r="L309" s="45"/>
      <c r="M309" s="244"/>
      <c r="N309" s="245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187</v>
      </c>
      <c r="AU309" s="18" t="s">
        <v>85</v>
      </c>
    </row>
    <row r="310" s="13" customFormat="1">
      <c r="A310" s="13"/>
      <c r="B310" s="246"/>
      <c r="C310" s="247"/>
      <c r="D310" s="241" t="s">
        <v>189</v>
      </c>
      <c r="E310" s="248" t="s">
        <v>1</v>
      </c>
      <c r="F310" s="249" t="s">
        <v>1831</v>
      </c>
      <c r="G310" s="247"/>
      <c r="H310" s="248" t="s">
        <v>1</v>
      </c>
      <c r="I310" s="250"/>
      <c r="J310" s="247"/>
      <c r="K310" s="247"/>
      <c r="L310" s="251"/>
      <c r="M310" s="252"/>
      <c r="N310" s="253"/>
      <c r="O310" s="253"/>
      <c r="P310" s="253"/>
      <c r="Q310" s="253"/>
      <c r="R310" s="253"/>
      <c r="S310" s="253"/>
      <c r="T310" s="25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5" t="s">
        <v>189</v>
      </c>
      <c r="AU310" s="255" t="s">
        <v>85</v>
      </c>
      <c r="AV310" s="13" t="s">
        <v>83</v>
      </c>
      <c r="AW310" s="13" t="s">
        <v>33</v>
      </c>
      <c r="AX310" s="13" t="s">
        <v>76</v>
      </c>
      <c r="AY310" s="255" t="s">
        <v>178</v>
      </c>
    </row>
    <row r="311" s="13" customFormat="1">
      <c r="A311" s="13"/>
      <c r="B311" s="246"/>
      <c r="C311" s="247"/>
      <c r="D311" s="241" t="s">
        <v>189</v>
      </c>
      <c r="E311" s="248" t="s">
        <v>1</v>
      </c>
      <c r="F311" s="249" t="s">
        <v>1620</v>
      </c>
      <c r="G311" s="247"/>
      <c r="H311" s="248" t="s">
        <v>1</v>
      </c>
      <c r="I311" s="250"/>
      <c r="J311" s="247"/>
      <c r="K311" s="247"/>
      <c r="L311" s="251"/>
      <c r="M311" s="252"/>
      <c r="N311" s="253"/>
      <c r="O311" s="253"/>
      <c r="P311" s="253"/>
      <c r="Q311" s="253"/>
      <c r="R311" s="253"/>
      <c r="S311" s="253"/>
      <c r="T311" s="25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5" t="s">
        <v>189</v>
      </c>
      <c r="AU311" s="255" t="s">
        <v>85</v>
      </c>
      <c r="AV311" s="13" t="s">
        <v>83</v>
      </c>
      <c r="AW311" s="13" t="s">
        <v>33</v>
      </c>
      <c r="AX311" s="13" t="s">
        <v>76</v>
      </c>
      <c r="AY311" s="255" t="s">
        <v>178</v>
      </c>
    </row>
    <row r="312" s="14" customFormat="1">
      <c r="A312" s="14"/>
      <c r="B312" s="256"/>
      <c r="C312" s="257"/>
      <c r="D312" s="241" t="s">
        <v>189</v>
      </c>
      <c r="E312" s="258" t="s">
        <v>1</v>
      </c>
      <c r="F312" s="259" t="s">
        <v>1858</v>
      </c>
      <c r="G312" s="257"/>
      <c r="H312" s="260">
        <v>1617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6" t="s">
        <v>189</v>
      </c>
      <c r="AU312" s="266" t="s">
        <v>85</v>
      </c>
      <c r="AV312" s="14" t="s">
        <v>85</v>
      </c>
      <c r="AW312" s="14" t="s">
        <v>33</v>
      </c>
      <c r="AX312" s="14" t="s">
        <v>76</v>
      </c>
      <c r="AY312" s="266" t="s">
        <v>178</v>
      </c>
    </row>
    <row r="313" s="15" customFormat="1">
      <c r="A313" s="15"/>
      <c r="B313" s="267"/>
      <c r="C313" s="268"/>
      <c r="D313" s="241" t="s">
        <v>189</v>
      </c>
      <c r="E313" s="269" t="s">
        <v>1</v>
      </c>
      <c r="F313" s="270" t="s">
        <v>193</v>
      </c>
      <c r="G313" s="268"/>
      <c r="H313" s="271">
        <v>1617</v>
      </c>
      <c r="I313" s="272"/>
      <c r="J313" s="268"/>
      <c r="K313" s="268"/>
      <c r="L313" s="273"/>
      <c r="M313" s="274"/>
      <c r="N313" s="275"/>
      <c r="O313" s="275"/>
      <c r="P313" s="275"/>
      <c r="Q313" s="275"/>
      <c r="R313" s="275"/>
      <c r="S313" s="275"/>
      <c r="T313" s="276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7" t="s">
        <v>189</v>
      </c>
      <c r="AU313" s="277" t="s">
        <v>85</v>
      </c>
      <c r="AV313" s="15" t="s">
        <v>185</v>
      </c>
      <c r="AW313" s="15" t="s">
        <v>33</v>
      </c>
      <c r="AX313" s="15" t="s">
        <v>83</v>
      </c>
      <c r="AY313" s="277" t="s">
        <v>178</v>
      </c>
    </row>
    <row r="314" s="2" customFormat="1" ht="14.4" customHeight="1">
      <c r="A314" s="39"/>
      <c r="B314" s="40"/>
      <c r="C314" s="278" t="s">
        <v>379</v>
      </c>
      <c r="D314" s="278" t="s">
        <v>386</v>
      </c>
      <c r="E314" s="279" t="s">
        <v>1622</v>
      </c>
      <c r="F314" s="280" t="s">
        <v>1623</v>
      </c>
      <c r="G314" s="281" t="s">
        <v>629</v>
      </c>
      <c r="H314" s="282">
        <v>49.965000000000003</v>
      </c>
      <c r="I314" s="283"/>
      <c r="J314" s="284">
        <f>ROUND(I314*H314,2)</f>
        <v>0</v>
      </c>
      <c r="K314" s="280" t="s">
        <v>184</v>
      </c>
      <c r="L314" s="285"/>
      <c r="M314" s="286" t="s">
        <v>1</v>
      </c>
      <c r="N314" s="287" t="s">
        <v>41</v>
      </c>
      <c r="O314" s="92"/>
      <c r="P314" s="237">
        <f>O314*H314</f>
        <v>0</v>
      </c>
      <c r="Q314" s="237">
        <v>0.001</v>
      </c>
      <c r="R314" s="237">
        <f>Q314*H314</f>
        <v>0.049965000000000002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244</v>
      </c>
      <c r="AT314" s="239" t="s">
        <v>386</v>
      </c>
      <c r="AU314" s="239" t="s">
        <v>85</v>
      </c>
      <c r="AY314" s="18" t="s">
        <v>178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83</v>
      </c>
      <c r="BK314" s="240">
        <f>ROUND(I314*H314,2)</f>
        <v>0</v>
      </c>
      <c r="BL314" s="18" t="s">
        <v>185</v>
      </c>
      <c r="BM314" s="239" t="s">
        <v>1859</v>
      </c>
    </row>
    <row r="315" s="2" customFormat="1">
      <c r="A315" s="39"/>
      <c r="B315" s="40"/>
      <c r="C315" s="41"/>
      <c r="D315" s="241" t="s">
        <v>187</v>
      </c>
      <c r="E315" s="41"/>
      <c r="F315" s="242" t="s">
        <v>1623</v>
      </c>
      <c r="G315" s="41"/>
      <c r="H315" s="41"/>
      <c r="I315" s="243"/>
      <c r="J315" s="41"/>
      <c r="K315" s="41"/>
      <c r="L315" s="45"/>
      <c r="M315" s="244"/>
      <c r="N315" s="245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187</v>
      </c>
      <c r="AU315" s="18" t="s">
        <v>85</v>
      </c>
    </row>
    <row r="316" s="13" customFormat="1">
      <c r="A316" s="13"/>
      <c r="B316" s="246"/>
      <c r="C316" s="247"/>
      <c r="D316" s="241" t="s">
        <v>189</v>
      </c>
      <c r="E316" s="248" t="s">
        <v>1</v>
      </c>
      <c r="F316" s="249" t="s">
        <v>1625</v>
      </c>
      <c r="G316" s="247"/>
      <c r="H316" s="248" t="s">
        <v>1</v>
      </c>
      <c r="I316" s="250"/>
      <c r="J316" s="247"/>
      <c r="K316" s="247"/>
      <c r="L316" s="251"/>
      <c r="M316" s="252"/>
      <c r="N316" s="253"/>
      <c r="O316" s="253"/>
      <c r="P316" s="253"/>
      <c r="Q316" s="253"/>
      <c r="R316" s="253"/>
      <c r="S316" s="253"/>
      <c r="T316" s="25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5" t="s">
        <v>189</v>
      </c>
      <c r="AU316" s="255" t="s">
        <v>85</v>
      </c>
      <c r="AV316" s="13" t="s">
        <v>83</v>
      </c>
      <c r="AW316" s="13" t="s">
        <v>33</v>
      </c>
      <c r="AX316" s="13" t="s">
        <v>76</v>
      </c>
      <c r="AY316" s="255" t="s">
        <v>178</v>
      </c>
    </row>
    <row r="317" s="14" customFormat="1">
      <c r="A317" s="14"/>
      <c r="B317" s="256"/>
      <c r="C317" s="257"/>
      <c r="D317" s="241" t="s">
        <v>189</v>
      </c>
      <c r="E317" s="258" t="s">
        <v>1</v>
      </c>
      <c r="F317" s="259" t="s">
        <v>1860</v>
      </c>
      <c r="G317" s="257"/>
      <c r="H317" s="260">
        <v>49.965000000000003</v>
      </c>
      <c r="I317" s="261"/>
      <c r="J317" s="257"/>
      <c r="K317" s="257"/>
      <c r="L317" s="262"/>
      <c r="M317" s="263"/>
      <c r="N317" s="264"/>
      <c r="O317" s="264"/>
      <c r="P317" s="264"/>
      <c r="Q317" s="264"/>
      <c r="R317" s="264"/>
      <c r="S317" s="264"/>
      <c r="T317" s="26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6" t="s">
        <v>189</v>
      </c>
      <c r="AU317" s="266" t="s">
        <v>85</v>
      </c>
      <c r="AV317" s="14" t="s">
        <v>85</v>
      </c>
      <c r="AW317" s="14" t="s">
        <v>33</v>
      </c>
      <c r="AX317" s="14" t="s">
        <v>76</v>
      </c>
      <c r="AY317" s="266" t="s">
        <v>178</v>
      </c>
    </row>
    <row r="318" s="15" customFormat="1">
      <c r="A318" s="15"/>
      <c r="B318" s="267"/>
      <c r="C318" s="268"/>
      <c r="D318" s="241" t="s">
        <v>189</v>
      </c>
      <c r="E318" s="269" t="s">
        <v>1</v>
      </c>
      <c r="F318" s="270" t="s">
        <v>193</v>
      </c>
      <c r="G318" s="268"/>
      <c r="H318" s="271">
        <v>49.965000000000003</v>
      </c>
      <c r="I318" s="272"/>
      <c r="J318" s="268"/>
      <c r="K318" s="268"/>
      <c r="L318" s="273"/>
      <c r="M318" s="274"/>
      <c r="N318" s="275"/>
      <c r="O318" s="275"/>
      <c r="P318" s="275"/>
      <c r="Q318" s="275"/>
      <c r="R318" s="275"/>
      <c r="S318" s="275"/>
      <c r="T318" s="276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77" t="s">
        <v>189</v>
      </c>
      <c r="AU318" s="277" t="s">
        <v>85</v>
      </c>
      <c r="AV318" s="15" t="s">
        <v>185</v>
      </c>
      <c r="AW318" s="15" t="s">
        <v>33</v>
      </c>
      <c r="AX318" s="15" t="s">
        <v>83</v>
      </c>
      <c r="AY318" s="277" t="s">
        <v>178</v>
      </c>
    </row>
    <row r="319" s="2" customFormat="1">
      <c r="A319" s="39"/>
      <c r="B319" s="40"/>
      <c r="C319" s="228" t="s">
        <v>385</v>
      </c>
      <c r="D319" s="228" t="s">
        <v>180</v>
      </c>
      <c r="E319" s="229" t="s">
        <v>1861</v>
      </c>
      <c r="F319" s="230" t="s">
        <v>1862</v>
      </c>
      <c r="G319" s="231" t="s">
        <v>268</v>
      </c>
      <c r="H319" s="232">
        <v>1848.3</v>
      </c>
      <c r="I319" s="233"/>
      <c r="J319" s="234">
        <f>ROUND(I319*H319,2)</f>
        <v>0</v>
      </c>
      <c r="K319" s="230" t="s">
        <v>184</v>
      </c>
      <c r="L319" s="45"/>
      <c r="M319" s="235" t="s">
        <v>1</v>
      </c>
      <c r="N319" s="236" t="s">
        <v>41</v>
      </c>
      <c r="O319" s="92"/>
      <c r="P319" s="237">
        <f>O319*H319</f>
        <v>0</v>
      </c>
      <c r="Q319" s="237">
        <v>0</v>
      </c>
      <c r="R319" s="237">
        <f>Q319*H319</f>
        <v>0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185</v>
      </c>
      <c r="AT319" s="239" t="s">
        <v>180</v>
      </c>
      <c r="AU319" s="239" t="s">
        <v>85</v>
      </c>
      <c r="AY319" s="18" t="s">
        <v>178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83</v>
      </c>
      <c r="BK319" s="240">
        <f>ROUND(I319*H319,2)</f>
        <v>0</v>
      </c>
      <c r="BL319" s="18" t="s">
        <v>185</v>
      </c>
      <c r="BM319" s="239" t="s">
        <v>1863</v>
      </c>
    </row>
    <row r="320" s="2" customFormat="1">
      <c r="A320" s="39"/>
      <c r="B320" s="40"/>
      <c r="C320" s="41"/>
      <c r="D320" s="241" t="s">
        <v>187</v>
      </c>
      <c r="E320" s="41"/>
      <c r="F320" s="242" t="s">
        <v>1864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187</v>
      </c>
      <c r="AU320" s="18" t="s">
        <v>85</v>
      </c>
    </row>
    <row r="321" s="13" customFormat="1">
      <c r="A321" s="13"/>
      <c r="B321" s="246"/>
      <c r="C321" s="247"/>
      <c r="D321" s="241" t="s">
        <v>189</v>
      </c>
      <c r="E321" s="248" t="s">
        <v>1</v>
      </c>
      <c r="F321" s="249" t="s">
        <v>1831</v>
      </c>
      <c r="G321" s="247"/>
      <c r="H321" s="248" t="s">
        <v>1</v>
      </c>
      <c r="I321" s="250"/>
      <c r="J321" s="247"/>
      <c r="K321" s="247"/>
      <c r="L321" s="251"/>
      <c r="M321" s="252"/>
      <c r="N321" s="253"/>
      <c r="O321" s="253"/>
      <c r="P321" s="253"/>
      <c r="Q321" s="253"/>
      <c r="R321" s="253"/>
      <c r="S321" s="253"/>
      <c r="T321" s="25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5" t="s">
        <v>189</v>
      </c>
      <c r="AU321" s="255" t="s">
        <v>85</v>
      </c>
      <c r="AV321" s="13" t="s">
        <v>83</v>
      </c>
      <c r="AW321" s="13" t="s">
        <v>33</v>
      </c>
      <c r="AX321" s="13" t="s">
        <v>76</v>
      </c>
      <c r="AY321" s="255" t="s">
        <v>178</v>
      </c>
    </row>
    <row r="322" s="13" customFormat="1">
      <c r="A322" s="13"/>
      <c r="B322" s="246"/>
      <c r="C322" s="247"/>
      <c r="D322" s="241" t="s">
        <v>189</v>
      </c>
      <c r="E322" s="248" t="s">
        <v>1</v>
      </c>
      <c r="F322" s="249" t="s">
        <v>1865</v>
      </c>
      <c r="G322" s="247"/>
      <c r="H322" s="248" t="s">
        <v>1</v>
      </c>
      <c r="I322" s="250"/>
      <c r="J322" s="247"/>
      <c r="K322" s="247"/>
      <c r="L322" s="251"/>
      <c r="M322" s="252"/>
      <c r="N322" s="253"/>
      <c r="O322" s="253"/>
      <c r="P322" s="253"/>
      <c r="Q322" s="253"/>
      <c r="R322" s="253"/>
      <c r="S322" s="253"/>
      <c r="T322" s="25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5" t="s">
        <v>189</v>
      </c>
      <c r="AU322" s="255" t="s">
        <v>85</v>
      </c>
      <c r="AV322" s="13" t="s">
        <v>83</v>
      </c>
      <c r="AW322" s="13" t="s">
        <v>33</v>
      </c>
      <c r="AX322" s="13" t="s">
        <v>76</v>
      </c>
      <c r="AY322" s="255" t="s">
        <v>178</v>
      </c>
    </row>
    <row r="323" s="14" customFormat="1">
      <c r="A323" s="14"/>
      <c r="B323" s="256"/>
      <c r="C323" s="257"/>
      <c r="D323" s="241" t="s">
        <v>189</v>
      </c>
      <c r="E323" s="258" t="s">
        <v>1</v>
      </c>
      <c r="F323" s="259" t="s">
        <v>1866</v>
      </c>
      <c r="G323" s="257"/>
      <c r="H323" s="260">
        <v>1848.3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6" t="s">
        <v>189</v>
      </c>
      <c r="AU323" s="266" t="s">
        <v>85</v>
      </c>
      <c r="AV323" s="14" t="s">
        <v>85</v>
      </c>
      <c r="AW323" s="14" t="s">
        <v>33</v>
      </c>
      <c r="AX323" s="14" t="s">
        <v>76</v>
      </c>
      <c r="AY323" s="266" t="s">
        <v>178</v>
      </c>
    </row>
    <row r="324" s="15" customFormat="1">
      <c r="A324" s="15"/>
      <c r="B324" s="267"/>
      <c r="C324" s="268"/>
      <c r="D324" s="241" t="s">
        <v>189</v>
      </c>
      <c r="E324" s="269" t="s">
        <v>1</v>
      </c>
      <c r="F324" s="270" t="s">
        <v>193</v>
      </c>
      <c r="G324" s="268"/>
      <c r="H324" s="271">
        <v>1848.3</v>
      </c>
      <c r="I324" s="272"/>
      <c r="J324" s="268"/>
      <c r="K324" s="268"/>
      <c r="L324" s="273"/>
      <c r="M324" s="274"/>
      <c r="N324" s="275"/>
      <c r="O324" s="275"/>
      <c r="P324" s="275"/>
      <c r="Q324" s="275"/>
      <c r="R324" s="275"/>
      <c r="S324" s="275"/>
      <c r="T324" s="276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7" t="s">
        <v>189</v>
      </c>
      <c r="AU324" s="277" t="s">
        <v>85</v>
      </c>
      <c r="AV324" s="15" t="s">
        <v>185</v>
      </c>
      <c r="AW324" s="15" t="s">
        <v>33</v>
      </c>
      <c r="AX324" s="15" t="s">
        <v>83</v>
      </c>
      <c r="AY324" s="277" t="s">
        <v>178</v>
      </c>
    </row>
    <row r="325" s="2" customFormat="1" ht="14.4" customHeight="1">
      <c r="A325" s="39"/>
      <c r="B325" s="40"/>
      <c r="C325" s="278" t="s">
        <v>397</v>
      </c>
      <c r="D325" s="278" t="s">
        <v>386</v>
      </c>
      <c r="E325" s="279" t="s">
        <v>627</v>
      </c>
      <c r="F325" s="280" t="s">
        <v>628</v>
      </c>
      <c r="G325" s="281" t="s">
        <v>629</v>
      </c>
      <c r="H325" s="282">
        <v>57.112000000000002</v>
      </c>
      <c r="I325" s="283"/>
      <c r="J325" s="284">
        <f>ROUND(I325*H325,2)</f>
        <v>0</v>
      </c>
      <c r="K325" s="280" t="s">
        <v>184</v>
      </c>
      <c r="L325" s="285"/>
      <c r="M325" s="286" t="s">
        <v>1</v>
      </c>
      <c r="N325" s="287" t="s">
        <v>41</v>
      </c>
      <c r="O325" s="92"/>
      <c r="P325" s="237">
        <f>O325*H325</f>
        <v>0</v>
      </c>
      <c r="Q325" s="237">
        <v>0.001</v>
      </c>
      <c r="R325" s="237">
        <f>Q325*H325</f>
        <v>0.057112000000000003</v>
      </c>
      <c r="S325" s="237">
        <v>0</v>
      </c>
      <c r="T325" s="23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244</v>
      </c>
      <c r="AT325" s="239" t="s">
        <v>386</v>
      </c>
      <c r="AU325" s="239" t="s">
        <v>85</v>
      </c>
      <c r="AY325" s="18" t="s">
        <v>178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83</v>
      </c>
      <c r="BK325" s="240">
        <f>ROUND(I325*H325,2)</f>
        <v>0</v>
      </c>
      <c r="BL325" s="18" t="s">
        <v>185</v>
      </c>
      <c r="BM325" s="239" t="s">
        <v>1867</v>
      </c>
    </row>
    <row r="326" s="2" customFormat="1">
      <c r="A326" s="39"/>
      <c r="B326" s="40"/>
      <c r="C326" s="41"/>
      <c r="D326" s="241" t="s">
        <v>187</v>
      </c>
      <c r="E326" s="41"/>
      <c r="F326" s="242" t="s">
        <v>628</v>
      </c>
      <c r="G326" s="41"/>
      <c r="H326" s="41"/>
      <c r="I326" s="243"/>
      <c r="J326" s="41"/>
      <c r="K326" s="41"/>
      <c r="L326" s="45"/>
      <c r="M326" s="244"/>
      <c r="N326" s="245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187</v>
      </c>
      <c r="AU326" s="18" t="s">
        <v>85</v>
      </c>
    </row>
    <row r="327" s="13" customFormat="1">
      <c r="A327" s="13"/>
      <c r="B327" s="246"/>
      <c r="C327" s="247"/>
      <c r="D327" s="241" t="s">
        <v>189</v>
      </c>
      <c r="E327" s="248" t="s">
        <v>1</v>
      </c>
      <c r="F327" s="249" t="s">
        <v>1868</v>
      </c>
      <c r="G327" s="247"/>
      <c r="H327" s="248" t="s">
        <v>1</v>
      </c>
      <c r="I327" s="250"/>
      <c r="J327" s="247"/>
      <c r="K327" s="247"/>
      <c r="L327" s="251"/>
      <c r="M327" s="252"/>
      <c r="N327" s="253"/>
      <c r="O327" s="253"/>
      <c r="P327" s="253"/>
      <c r="Q327" s="253"/>
      <c r="R327" s="253"/>
      <c r="S327" s="253"/>
      <c r="T327" s="25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5" t="s">
        <v>189</v>
      </c>
      <c r="AU327" s="255" t="s">
        <v>85</v>
      </c>
      <c r="AV327" s="13" t="s">
        <v>83</v>
      </c>
      <c r="AW327" s="13" t="s">
        <v>33</v>
      </c>
      <c r="AX327" s="13" t="s">
        <v>76</v>
      </c>
      <c r="AY327" s="255" t="s">
        <v>178</v>
      </c>
    </row>
    <row r="328" s="14" customFormat="1">
      <c r="A328" s="14"/>
      <c r="B328" s="256"/>
      <c r="C328" s="257"/>
      <c r="D328" s="241" t="s">
        <v>189</v>
      </c>
      <c r="E328" s="258" t="s">
        <v>1</v>
      </c>
      <c r="F328" s="259" t="s">
        <v>1869</v>
      </c>
      <c r="G328" s="257"/>
      <c r="H328" s="260">
        <v>57.112000000000002</v>
      </c>
      <c r="I328" s="261"/>
      <c r="J328" s="257"/>
      <c r="K328" s="257"/>
      <c r="L328" s="262"/>
      <c r="M328" s="263"/>
      <c r="N328" s="264"/>
      <c r="O328" s="264"/>
      <c r="P328" s="264"/>
      <c r="Q328" s="264"/>
      <c r="R328" s="264"/>
      <c r="S328" s="264"/>
      <c r="T328" s="26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6" t="s">
        <v>189</v>
      </c>
      <c r="AU328" s="266" t="s">
        <v>85</v>
      </c>
      <c r="AV328" s="14" t="s">
        <v>85</v>
      </c>
      <c r="AW328" s="14" t="s">
        <v>33</v>
      </c>
      <c r="AX328" s="14" t="s">
        <v>76</v>
      </c>
      <c r="AY328" s="266" t="s">
        <v>178</v>
      </c>
    </row>
    <row r="329" s="15" customFormat="1">
      <c r="A329" s="15"/>
      <c r="B329" s="267"/>
      <c r="C329" s="268"/>
      <c r="D329" s="241" t="s">
        <v>189</v>
      </c>
      <c r="E329" s="269" t="s">
        <v>1</v>
      </c>
      <c r="F329" s="270" t="s">
        <v>193</v>
      </c>
      <c r="G329" s="268"/>
      <c r="H329" s="271">
        <v>57.112000000000002</v>
      </c>
      <c r="I329" s="272"/>
      <c r="J329" s="268"/>
      <c r="K329" s="268"/>
      <c r="L329" s="273"/>
      <c r="M329" s="274"/>
      <c r="N329" s="275"/>
      <c r="O329" s="275"/>
      <c r="P329" s="275"/>
      <c r="Q329" s="275"/>
      <c r="R329" s="275"/>
      <c r="S329" s="275"/>
      <c r="T329" s="276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7" t="s">
        <v>189</v>
      </c>
      <c r="AU329" s="277" t="s">
        <v>85</v>
      </c>
      <c r="AV329" s="15" t="s">
        <v>185</v>
      </c>
      <c r="AW329" s="15" t="s">
        <v>33</v>
      </c>
      <c r="AX329" s="15" t="s">
        <v>83</v>
      </c>
      <c r="AY329" s="277" t="s">
        <v>178</v>
      </c>
    </row>
    <row r="330" s="2" customFormat="1">
      <c r="A330" s="39"/>
      <c r="B330" s="40"/>
      <c r="C330" s="228" t="s">
        <v>404</v>
      </c>
      <c r="D330" s="228" t="s">
        <v>180</v>
      </c>
      <c r="E330" s="229" t="s">
        <v>1627</v>
      </c>
      <c r="F330" s="230" t="s">
        <v>1628</v>
      </c>
      <c r="G330" s="231" t="s">
        <v>268</v>
      </c>
      <c r="H330" s="232">
        <v>2742</v>
      </c>
      <c r="I330" s="233"/>
      <c r="J330" s="234">
        <f>ROUND(I330*H330,2)</f>
        <v>0</v>
      </c>
      <c r="K330" s="230" t="s">
        <v>184</v>
      </c>
      <c r="L330" s="45"/>
      <c r="M330" s="235" t="s">
        <v>1</v>
      </c>
      <c r="N330" s="236" t="s">
        <v>41</v>
      </c>
      <c r="O330" s="92"/>
      <c r="P330" s="237">
        <f>O330*H330</f>
        <v>0</v>
      </c>
      <c r="Q330" s="237">
        <v>0</v>
      </c>
      <c r="R330" s="237">
        <f>Q330*H330</f>
        <v>0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185</v>
      </c>
      <c r="AT330" s="239" t="s">
        <v>180</v>
      </c>
      <c r="AU330" s="239" t="s">
        <v>85</v>
      </c>
      <c r="AY330" s="18" t="s">
        <v>178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83</v>
      </c>
      <c r="BK330" s="240">
        <f>ROUND(I330*H330,2)</f>
        <v>0</v>
      </c>
      <c r="BL330" s="18" t="s">
        <v>185</v>
      </c>
      <c r="BM330" s="239" t="s">
        <v>1870</v>
      </c>
    </row>
    <row r="331" s="2" customFormat="1">
      <c r="A331" s="39"/>
      <c r="B331" s="40"/>
      <c r="C331" s="41"/>
      <c r="D331" s="241" t="s">
        <v>187</v>
      </c>
      <c r="E331" s="41"/>
      <c r="F331" s="242" t="s">
        <v>1630</v>
      </c>
      <c r="G331" s="41"/>
      <c r="H331" s="41"/>
      <c r="I331" s="243"/>
      <c r="J331" s="41"/>
      <c r="K331" s="41"/>
      <c r="L331" s="45"/>
      <c r="M331" s="244"/>
      <c r="N331" s="245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187</v>
      </c>
      <c r="AU331" s="18" t="s">
        <v>85</v>
      </c>
    </row>
    <row r="332" s="13" customFormat="1">
      <c r="A332" s="13"/>
      <c r="B332" s="246"/>
      <c r="C332" s="247"/>
      <c r="D332" s="241" t="s">
        <v>189</v>
      </c>
      <c r="E332" s="248" t="s">
        <v>1</v>
      </c>
      <c r="F332" s="249" t="s">
        <v>1831</v>
      </c>
      <c r="G332" s="247"/>
      <c r="H332" s="248" t="s">
        <v>1</v>
      </c>
      <c r="I332" s="250"/>
      <c r="J332" s="247"/>
      <c r="K332" s="247"/>
      <c r="L332" s="251"/>
      <c r="M332" s="252"/>
      <c r="N332" s="253"/>
      <c r="O332" s="253"/>
      <c r="P332" s="253"/>
      <c r="Q332" s="253"/>
      <c r="R332" s="253"/>
      <c r="S332" s="253"/>
      <c r="T332" s="25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5" t="s">
        <v>189</v>
      </c>
      <c r="AU332" s="255" t="s">
        <v>85</v>
      </c>
      <c r="AV332" s="13" t="s">
        <v>83</v>
      </c>
      <c r="AW332" s="13" t="s">
        <v>33</v>
      </c>
      <c r="AX332" s="13" t="s">
        <v>76</v>
      </c>
      <c r="AY332" s="255" t="s">
        <v>178</v>
      </c>
    </row>
    <row r="333" s="13" customFormat="1">
      <c r="A333" s="13"/>
      <c r="B333" s="246"/>
      <c r="C333" s="247"/>
      <c r="D333" s="241" t="s">
        <v>189</v>
      </c>
      <c r="E333" s="248" t="s">
        <v>1</v>
      </c>
      <c r="F333" s="249" t="s">
        <v>1871</v>
      </c>
      <c r="G333" s="247"/>
      <c r="H333" s="248" t="s">
        <v>1</v>
      </c>
      <c r="I333" s="250"/>
      <c r="J333" s="247"/>
      <c r="K333" s="247"/>
      <c r="L333" s="251"/>
      <c r="M333" s="252"/>
      <c r="N333" s="253"/>
      <c r="O333" s="253"/>
      <c r="P333" s="253"/>
      <c r="Q333" s="253"/>
      <c r="R333" s="253"/>
      <c r="S333" s="253"/>
      <c r="T333" s="25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5" t="s">
        <v>189</v>
      </c>
      <c r="AU333" s="255" t="s">
        <v>85</v>
      </c>
      <c r="AV333" s="13" t="s">
        <v>83</v>
      </c>
      <c r="AW333" s="13" t="s">
        <v>33</v>
      </c>
      <c r="AX333" s="13" t="s">
        <v>76</v>
      </c>
      <c r="AY333" s="255" t="s">
        <v>178</v>
      </c>
    </row>
    <row r="334" s="14" customFormat="1">
      <c r="A334" s="14"/>
      <c r="B334" s="256"/>
      <c r="C334" s="257"/>
      <c r="D334" s="241" t="s">
        <v>189</v>
      </c>
      <c r="E334" s="258" t="s">
        <v>1</v>
      </c>
      <c r="F334" s="259" t="s">
        <v>1872</v>
      </c>
      <c r="G334" s="257"/>
      <c r="H334" s="260">
        <v>1125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6" t="s">
        <v>189</v>
      </c>
      <c r="AU334" s="266" t="s">
        <v>85</v>
      </c>
      <c r="AV334" s="14" t="s">
        <v>85</v>
      </c>
      <c r="AW334" s="14" t="s">
        <v>33</v>
      </c>
      <c r="AX334" s="14" t="s">
        <v>76</v>
      </c>
      <c r="AY334" s="266" t="s">
        <v>178</v>
      </c>
    </row>
    <row r="335" s="13" customFormat="1">
      <c r="A335" s="13"/>
      <c r="B335" s="246"/>
      <c r="C335" s="247"/>
      <c r="D335" s="241" t="s">
        <v>189</v>
      </c>
      <c r="E335" s="248" t="s">
        <v>1</v>
      </c>
      <c r="F335" s="249" t="s">
        <v>1631</v>
      </c>
      <c r="G335" s="247"/>
      <c r="H335" s="248" t="s">
        <v>1</v>
      </c>
      <c r="I335" s="250"/>
      <c r="J335" s="247"/>
      <c r="K335" s="247"/>
      <c r="L335" s="251"/>
      <c r="M335" s="252"/>
      <c r="N335" s="253"/>
      <c r="O335" s="253"/>
      <c r="P335" s="253"/>
      <c r="Q335" s="253"/>
      <c r="R335" s="253"/>
      <c r="S335" s="253"/>
      <c r="T335" s="25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5" t="s">
        <v>189</v>
      </c>
      <c r="AU335" s="255" t="s">
        <v>85</v>
      </c>
      <c r="AV335" s="13" t="s">
        <v>83</v>
      </c>
      <c r="AW335" s="13" t="s">
        <v>33</v>
      </c>
      <c r="AX335" s="13" t="s">
        <v>76</v>
      </c>
      <c r="AY335" s="255" t="s">
        <v>178</v>
      </c>
    </row>
    <row r="336" s="14" customFormat="1">
      <c r="A336" s="14"/>
      <c r="B336" s="256"/>
      <c r="C336" s="257"/>
      <c r="D336" s="241" t="s">
        <v>189</v>
      </c>
      <c r="E336" s="258" t="s">
        <v>1</v>
      </c>
      <c r="F336" s="259" t="s">
        <v>1858</v>
      </c>
      <c r="G336" s="257"/>
      <c r="H336" s="260">
        <v>1617</v>
      </c>
      <c r="I336" s="261"/>
      <c r="J336" s="257"/>
      <c r="K336" s="257"/>
      <c r="L336" s="262"/>
      <c r="M336" s="263"/>
      <c r="N336" s="264"/>
      <c r="O336" s="264"/>
      <c r="P336" s="264"/>
      <c r="Q336" s="264"/>
      <c r="R336" s="264"/>
      <c r="S336" s="264"/>
      <c r="T336" s="26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6" t="s">
        <v>189</v>
      </c>
      <c r="AU336" s="266" t="s">
        <v>85</v>
      </c>
      <c r="AV336" s="14" t="s">
        <v>85</v>
      </c>
      <c r="AW336" s="14" t="s">
        <v>33</v>
      </c>
      <c r="AX336" s="14" t="s">
        <v>76</v>
      </c>
      <c r="AY336" s="266" t="s">
        <v>178</v>
      </c>
    </row>
    <row r="337" s="15" customFormat="1">
      <c r="A337" s="15"/>
      <c r="B337" s="267"/>
      <c r="C337" s="268"/>
      <c r="D337" s="241" t="s">
        <v>189</v>
      </c>
      <c r="E337" s="269" t="s">
        <v>1</v>
      </c>
      <c r="F337" s="270" t="s">
        <v>193</v>
      </c>
      <c r="G337" s="268"/>
      <c r="H337" s="271">
        <v>2742</v>
      </c>
      <c r="I337" s="272"/>
      <c r="J337" s="268"/>
      <c r="K337" s="268"/>
      <c r="L337" s="273"/>
      <c r="M337" s="274"/>
      <c r="N337" s="275"/>
      <c r="O337" s="275"/>
      <c r="P337" s="275"/>
      <c r="Q337" s="275"/>
      <c r="R337" s="275"/>
      <c r="S337" s="275"/>
      <c r="T337" s="276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7" t="s">
        <v>189</v>
      </c>
      <c r="AU337" s="277" t="s">
        <v>85</v>
      </c>
      <c r="AV337" s="15" t="s">
        <v>185</v>
      </c>
      <c r="AW337" s="15" t="s">
        <v>33</v>
      </c>
      <c r="AX337" s="15" t="s">
        <v>83</v>
      </c>
      <c r="AY337" s="277" t="s">
        <v>178</v>
      </c>
    </row>
    <row r="338" s="2" customFormat="1">
      <c r="A338" s="39"/>
      <c r="B338" s="40"/>
      <c r="C338" s="228" t="s">
        <v>413</v>
      </c>
      <c r="D338" s="228" t="s">
        <v>180</v>
      </c>
      <c r="E338" s="229" t="s">
        <v>266</v>
      </c>
      <c r="F338" s="230" t="s">
        <v>267</v>
      </c>
      <c r="G338" s="231" t="s">
        <v>268</v>
      </c>
      <c r="H338" s="232">
        <v>11</v>
      </c>
      <c r="I338" s="233"/>
      <c r="J338" s="234">
        <f>ROUND(I338*H338,2)</f>
        <v>0</v>
      </c>
      <c r="K338" s="230" t="s">
        <v>184</v>
      </c>
      <c r="L338" s="45"/>
      <c r="M338" s="235" t="s">
        <v>1</v>
      </c>
      <c r="N338" s="236" t="s">
        <v>41</v>
      </c>
      <c r="O338" s="92"/>
      <c r="P338" s="237">
        <f>O338*H338</f>
        <v>0</v>
      </c>
      <c r="Q338" s="237">
        <v>0</v>
      </c>
      <c r="R338" s="237">
        <f>Q338*H338</f>
        <v>0</v>
      </c>
      <c r="S338" s="237">
        <v>0</v>
      </c>
      <c r="T338" s="238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9" t="s">
        <v>185</v>
      </c>
      <c r="AT338" s="239" t="s">
        <v>180</v>
      </c>
      <c r="AU338" s="239" t="s">
        <v>85</v>
      </c>
      <c r="AY338" s="18" t="s">
        <v>178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8" t="s">
        <v>83</v>
      </c>
      <c r="BK338" s="240">
        <f>ROUND(I338*H338,2)</f>
        <v>0</v>
      </c>
      <c r="BL338" s="18" t="s">
        <v>185</v>
      </c>
      <c r="BM338" s="239" t="s">
        <v>1873</v>
      </c>
    </row>
    <row r="339" s="2" customFormat="1">
      <c r="A339" s="39"/>
      <c r="B339" s="40"/>
      <c r="C339" s="41"/>
      <c r="D339" s="241" t="s">
        <v>187</v>
      </c>
      <c r="E339" s="41"/>
      <c r="F339" s="242" t="s">
        <v>270</v>
      </c>
      <c r="G339" s="41"/>
      <c r="H339" s="41"/>
      <c r="I339" s="243"/>
      <c r="J339" s="41"/>
      <c r="K339" s="41"/>
      <c r="L339" s="45"/>
      <c r="M339" s="244"/>
      <c r="N339" s="245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187</v>
      </c>
      <c r="AU339" s="18" t="s">
        <v>85</v>
      </c>
    </row>
    <row r="340" s="13" customFormat="1">
      <c r="A340" s="13"/>
      <c r="B340" s="246"/>
      <c r="C340" s="247"/>
      <c r="D340" s="241" t="s">
        <v>189</v>
      </c>
      <c r="E340" s="248" t="s">
        <v>1</v>
      </c>
      <c r="F340" s="249" t="s">
        <v>1796</v>
      </c>
      <c r="G340" s="247"/>
      <c r="H340" s="248" t="s">
        <v>1</v>
      </c>
      <c r="I340" s="250"/>
      <c r="J340" s="247"/>
      <c r="K340" s="247"/>
      <c r="L340" s="251"/>
      <c r="M340" s="252"/>
      <c r="N340" s="253"/>
      <c r="O340" s="253"/>
      <c r="P340" s="253"/>
      <c r="Q340" s="253"/>
      <c r="R340" s="253"/>
      <c r="S340" s="253"/>
      <c r="T340" s="25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5" t="s">
        <v>189</v>
      </c>
      <c r="AU340" s="255" t="s">
        <v>85</v>
      </c>
      <c r="AV340" s="13" t="s">
        <v>83</v>
      </c>
      <c r="AW340" s="13" t="s">
        <v>33</v>
      </c>
      <c r="AX340" s="13" t="s">
        <v>76</v>
      </c>
      <c r="AY340" s="255" t="s">
        <v>178</v>
      </c>
    </row>
    <row r="341" s="13" customFormat="1">
      <c r="A341" s="13"/>
      <c r="B341" s="246"/>
      <c r="C341" s="247"/>
      <c r="D341" s="241" t="s">
        <v>189</v>
      </c>
      <c r="E341" s="248" t="s">
        <v>1</v>
      </c>
      <c r="F341" s="249" t="s">
        <v>1874</v>
      </c>
      <c r="G341" s="247"/>
      <c r="H341" s="248" t="s">
        <v>1</v>
      </c>
      <c r="I341" s="250"/>
      <c r="J341" s="247"/>
      <c r="K341" s="247"/>
      <c r="L341" s="251"/>
      <c r="M341" s="252"/>
      <c r="N341" s="253"/>
      <c r="O341" s="253"/>
      <c r="P341" s="253"/>
      <c r="Q341" s="253"/>
      <c r="R341" s="253"/>
      <c r="S341" s="253"/>
      <c r="T341" s="25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5" t="s">
        <v>189</v>
      </c>
      <c r="AU341" s="255" t="s">
        <v>85</v>
      </c>
      <c r="AV341" s="13" t="s">
        <v>83</v>
      </c>
      <c r="AW341" s="13" t="s">
        <v>33</v>
      </c>
      <c r="AX341" s="13" t="s">
        <v>76</v>
      </c>
      <c r="AY341" s="255" t="s">
        <v>178</v>
      </c>
    </row>
    <row r="342" s="14" customFormat="1">
      <c r="A342" s="14"/>
      <c r="B342" s="256"/>
      <c r="C342" s="257"/>
      <c r="D342" s="241" t="s">
        <v>189</v>
      </c>
      <c r="E342" s="258" t="s">
        <v>1</v>
      </c>
      <c r="F342" s="259" t="s">
        <v>1875</v>
      </c>
      <c r="G342" s="257"/>
      <c r="H342" s="260">
        <v>11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6" t="s">
        <v>189</v>
      </c>
      <c r="AU342" s="266" t="s">
        <v>85</v>
      </c>
      <c r="AV342" s="14" t="s">
        <v>85</v>
      </c>
      <c r="AW342" s="14" t="s">
        <v>33</v>
      </c>
      <c r="AX342" s="14" t="s">
        <v>76</v>
      </c>
      <c r="AY342" s="266" t="s">
        <v>178</v>
      </c>
    </row>
    <row r="343" s="15" customFormat="1">
      <c r="A343" s="15"/>
      <c r="B343" s="267"/>
      <c r="C343" s="268"/>
      <c r="D343" s="241" t="s">
        <v>189</v>
      </c>
      <c r="E343" s="269" t="s">
        <v>1</v>
      </c>
      <c r="F343" s="270" t="s">
        <v>193</v>
      </c>
      <c r="G343" s="268"/>
      <c r="H343" s="271">
        <v>11</v>
      </c>
      <c r="I343" s="272"/>
      <c r="J343" s="268"/>
      <c r="K343" s="268"/>
      <c r="L343" s="273"/>
      <c r="M343" s="274"/>
      <c r="N343" s="275"/>
      <c r="O343" s="275"/>
      <c r="P343" s="275"/>
      <c r="Q343" s="275"/>
      <c r="R343" s="275"/>
      <c r="S343" s="275"/>
      <c r="T343" s="276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7" t="s">
        <v>189</v>
      </c>
      <c r="AU343" s="277" t="s">
        <v>85</v>
      </c>
      <c r="AV343" s="15" t="s">
        <v>185</v>
      </c>
      <c r="AW343" s="15" t="s">
        <v>33</v>
      </c>
      <c r="AX343" s="15" t="s">
        <v>83</v>
      </c>
      <c r="AY343" s="277" t="s">
        <v>178</v>
      </c>
    </row>
    <row r="344" s="2" customFormat="1">
      <c r="A344" s="39"/>
      <c r="B344" s="40"/>
      <c r="C344" s="228" t="s">
        <v>420</v>
      </c>
      <c r="D344" s="228" t="s">
        <v>180</v>
      </c>
      <c r="E344" s="229" t="s">
        <v>276</v>
      </c>
      <c r="F344" s="230" t="s">
        <v>277</v>
      </c>
      <c r="G344" s="231" t="s">
        <v>268</v>
      </c>
      <c r="H344" s="232">
        <v>1604</v>
      </c>
      <c r="I344" s="233"/>
      <c r="J344" s="234">
        <f>ROUND(I344*H344,2)</f>
        <v>0</v>
      </c>
      <c r="K344" s="230" t="s">
        <v>184</v>
      </c>
      <c r="L344" s="45"/>
      <c r="M344" s="235" t="s">
        <v>1</v>
      </c>
      <c r="N344" s="236" t="s">
        <v>41</v>
      </c>
      <c r="O344" s="92"/>
      <c r="P344" s="237">
        <f>O344*H344</f>
        <v>0</v>
      </c>
      <c r="Q344" s="237">
        <v>0</v>
      </c>
      <c r="R344" s="237">
        <f>Q344*H344</f>
        <v>0</v>
      </c>
      <c r="S344" s="237">
        <v>0</v>
      </c>
      <c r="T344" s="238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9" t="s">
        <v>185</v>
      </c>
      <c r="AT344" s="239" t="s">
        <v>180</v>
      </c>
      <c r="AU344" s="239" t="s">
        <v>85</v>
      </c>
      <c r="AY344" s="18" t="s">
        <v>178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8" t="s">
        <v>83</v>
      </c>
      <c r="BK344" s="240">
        <f>ROUND(I344*H344,2)</f>
        <v>0</v>
      </c>
      <c r="BL344" s="18" t="s">
        <v>185</v>
      </c>
      <c r="BM344" s="239" t="s">
        <v>1876</v>
      </c>
    </row>
    <row r="345" s="2" customFormat="1">
      <c r="A345" s="39"/>
      <c r="B345" s="40"/>
      <c r="C345" s="41"/>
      <c r="D345" s="241" t="s">
        <v>187</v>
      </c>
      <c r="E345" s="41"/>
      <c r="F345" s="242" t="s">
        <v>279</v>
      </c>
      <c r="G345" s="41"/>
      <c r="H345" s="41"/>
      <c r="I345" s="243"/>
      <c r="J345" s="41"/>
      <c r="K345" s="41"/>
      <c r="L345" s="45"/>
      <c r="M345" s="244"/>
      <c r="N345" s="245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187</v>
      </c>
      <c r="AU345" s="18" t="s">
        <v>85</v>
      </c>
    </row>
    <row r="346" s="13" customFormat="1">
      <c r="A346" s="13"/>
      <c r="B346" s="246"/>
      <c r="C346" s="247"/>
      <c r="D346" s="241" t="s">
        <v>189</v>
      </c>
      <c r="E346" s="248" t="s">
        <v>1</v>
      </c>
      <c r="F346" s="249" t="s">
        <v>1831</v>
      </c>
      <c r="G346" s="247"/>
      <c r="H346" s="248" t="s">
        <v>1</v>
      </c>
      <c r="I346" s="250"/>
      <c r="J346" s="247"/>
      <c r="K346" s="247"/>
      <c r="L346" s="251"/>
      <c r="M346" s="252"/>
      <c r="N346" s="253"/>
      <c r="O346" s="253"/>
      <c r="P346" s="253"/>
      <c r="Q346" s="253"/>
      <c r="R346" s="253"/>
      <c r="S346" s="253"/>
      <c r="T346" s="25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5" t="s">
        <v>189</v>
      </c>
      <c r="AU346" s="255" t="s">
        <v>85</v>
      </c>
      <c r="AV346" s="13" t="s">
        <v>83</v>
      </c>
      <c r="AW346" s="13" t="s">
        <v>33</v>
      </c>
      <c r="AX346" s="13" t="s">
        <v>76</v>
      </c>
      <c r="AY346" s="255" t="s">
        <v>178</v>
      </c>
    </row>
    <row r="347" s="13" customFormat="1">
      <c r="A347" s="13"/>
      <c r="B347" s="246"/>
      <c r="C347" s="247"/>
      <c r="D347" s="241" t="s">
        <v>189</v>
      </c>
      <c r="E347" s="248" t="s">
        <v>1</v>
      </c>
      <c r="F347" s="249" t="s">
        <v>1871</v>
      </c>
      <c r="G347" s="247"/>
      <c r="H347" s="248" t="s">
        <v>1</v>
      </c>
      <c r="I347" s="250"/>
      <c r="J347" s="247"/>
      <c r="K347" s="247"/>
      <c r="L347" s="251"/>
      <c r="M347" s="252"/>
      <c r="N347" s="253"/>
      <c r="O347" s="253"/>
      <c r="P347" s="253"/>
      <c r="Q347" s="253"/>
      <c r="R347" s="253"/>
      <c r="S347" s="253"/>
      <c r="T347" s="25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5" t="s">
        <v>189</v>
      </c>
      <c r="AU347" s="255" t="s">
        <v>85</v>
      </c>
      <c r="AV347" s="13" t="s">
        <v>83</v>
      </c>
      <c r="AW347" s="13" t="s">
        <v>33</v>
      </c>
      <c r="AX347" s="13" t="s">
        <v>76</v>
      </c>
      <c r="AY347" s="255" t="s">
        <v>178</v>
      </c>
    </row>
    <row r="348" s="14" customFormat="1">
      <c r="A348" s="14"/>
      <c r="B348" s="256"/>
      <c r="C348" s="257"/>
      <c r="D348" s="241" t="s">
        <v>189</v>
      </c>
      <c r="E348" s="258" t="s">
        <v>1</v>
      </c>
      <c r="F348" s="259" t="s">
        <v>1877</v>
      </c>
      <c r="G348" s="257"/>
      <c r="H348" s="260">
        <v>1575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6" t="s">
        <v>189</v>
      </c>
      <c r="AU348" s="266" t="s">
        <v>85</v>
      </c>
      <c r="AV348" s="14" t="s">
        <v>85</v>
      </c>
      <c r="AW348" s="14" t="s">
        <v>33</v>
      </c>
      <c r="AX348" s="14" t="s">
        <v>76</v>
      </c>
      <c r="AY348" s="266" t="s">
        <v>178</v>
      </c>
    </row>
    <row r="349" s="13" customFormat="1">
      <c r="A349" s="13"/>
      <c r="B349" s="246"/>
      <c r="C349" s="247"/>
      <c r="D349" s="241" t="s">
        <v>189</v>
      </c>
      <c r="E349" s="248" t="s">
        <v>1</v>
      </c>
      <c r="F349" s="249" t="s">
        <v>1796</v>
      </c>
      <c r="G349" s="247"/>
      <c r="H349" s="248" t="s">
        <v>1</v>
      </c>
      <c r="I349" s="250"/>
      <c r="J349" s="247"/>
      <c r="K349" s="247"/>
      <c r="L349" s="251"/>
      <c r="M349" s="252"/>
      <c r="N349" s="253"/>
      <c r="O349" s="253"/>
      <c r="P349" s="253"/>
      <c r="Q349" s="253"/>
      <c r="R349" s="253"/>
      <c r="S349" s="253"/>
      <c r="T349" s="25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5" t="s">
        <v>189</v>
      </c>
      <c r="AU349" s="255" t="s">
        <v>85</v>
      </c>
      <c r="AV349" s="13" t="s">
        <v>83</v>
      </c>
      <c r="AW349" s="13" t="s">
        <v>33</v>
      </c>
      <c r="AX349" s="13" t="s">
        <v>76</v>
      </c>
      <c r="AY349" s="255" t="s">
        <v>178</v>
      </c>
    </row>
    <row r="350" s="13" customFormat="1">
      <c r="A350" s="13"/>
      <c r="B350" s="246"/>
      <c r="C350" s="247"/>
      <c r="D350" s="241" t="s">
        <v>189</v>
      </c>
      <c r="E350" s="248" t="s">
        <v>1</v>
      </c>
      <c r="F350" s="249" t="s">
        <v>283</v>
      </c>
      <c r="G350" s="247"/>
      <c r="H350" s="248" t="s">
        <v>1</v>
      </c>
      <c r="I350" s="250"/>
      <c r="J350" s="247"/>
      <c r="K350" s="247"/>
      <c r="L350" s="251"/>
      <c r="M350" s="252"/>
      <c r="N350" s="253"/>
      <c r="O350" s="253"/>
      <c r="P350" s="253"/>
      <c r="Q350" s="253"/>
      <c r="R350" s="253"/>
      <c r="S350" s="253"/>
      <c r="T350" s="25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5" t="s">
        <v>189</v>
      </c>
      <c r="AU350" s="255" t="s">
        <v>85</v>
      </c>
      <c r="AV350" s="13" t="s">
        <v>83</v>
      </c>
      <c r="AW350" s="13" t="s">
        <v>33</v>
      </c>
      <c r="AX350" s="13" t="s">
        <v>76</v>
      </c>
      <c r="AY350" s="255" t="s">
        <v>178</v>
      </c>
    </row>
    <row r="351" s="14" customFormat="1">
      <c r="A351" s="14"/>
      <c r="B351" s="256"/>
      <c r="C351" s="257"/>
      <c r="D351" s="241" t="s">
        <v>189</v>
      </c>
      <c r="E351" s="258" t="s">
        <v>1</v>
      </c>
      <c r="F351" s="259" t="s">
        <v>1878</v>
      </c>
      <c r="G351" s="257"/>
      <c r="H351" s="260">
        <v>29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6" t="s">
        <v>189</v>
      </c>
      <c r="AU351" s="266" t="s">
        <v>85</v>
      </c>
      <c r="AV351" s="14" t="s">
        <v>85</v>
      </c>
      <c r="AW351" s="14" t="s">
        <v>33</v>
      </c>
      <c r="AX351" s="14" t="s">
        <v>76</v>
      </c>
      <c r="AY351" s="266" t="s">
        <v>178</v>
      </c>
    </row>
    <row r="352" s="15" customFormat="1">
      <c r="A352" s="15"/>
      <c r="B352" s="267"/>
      <c r="C352" s="268"/>
      <c r="D352" s="241" t="s">
        <v>189</v>
      </c>
      <c r="E352" s="269" t="s">
        <v>1</v>
      </c>
      <c r="F352" s="270" t="s">
        <v>193</v>
      </c>
      <c r="G352" s="268"/>
      <c r="H352" s="271">
        <v>1604</v>
      </c>
      <c r="I352" s="272"/>
      <c r="J352" s="268"/>
      <c r="K352" s="268"/>
      <c r="L352" s="273"/>
      <c r="M352" s="274"/>
      <c r="N352" s="275"/>
      <c r="O352" s="275"/>
      <c r="P352" s="275"/>
      <c r="Q352" s="275"/>
      <c r="R352" s="275"/>
      <c r="S352" s="275"/>
      <c r="T352" s="276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7" t="s">
        <v>189</v>
      </c>
      <c r="AU352" s="277" t="s">
        <v>85</v>
      </c>
      <c r="AV352" s="15" t="s">
        <v>185</v>
      </c>
      <c r="AW352" s="15" t="s">
        <v>33</v>
      </c>
      <c r="AX352" s="15" t="s">
        <v>83</v>
      </c>
      <c r="AY352" s="277" t="s">
        <v>178</v>
      </c>
    </row>
    <row r="353" s="2" customFormat="1">
      <c r="A353" s="39"/>
      <c r="B353" s="40"/>
      <c r="C353" s="228" t="s">
        <v>427</v>
      </c>
      <c r="D353" s="228" t="s">
        <v>180</v>
      </c>
      <c r="E353" s="229" t="s">
        <v>1879</v>
      </c>
      <c r="F353" s="230" t="s">
        <v>1880</v>
      </c>
      <c r="G353" s="231" t="s">
        <v>268</v>
      </c>
      <c r="H353" s="232">
        <v>1848.3</v>
      </c>
      <c r="I353" s="233"/>
      <c r="J353" s="234">
        <f>ROUND(I353*H353,2)</f>
        <v>0</v>
      </c>
      <c r="K353" s="230" t="s">
        <v>184</v>
      </c>
      <c r="L353" s="45"/>
      <c r="M353" s="235" t="s">
        <v>1</v>
      </c>
      <c r="N353" s="236" t="s">
        <v>41</v>
      </c>
      <c r="O353" s="92"/>
      <c r="P353" s="237">
        <f>O353*H353</f>
        <v>0</v>
      </c>
      <c r="Q353" s="237">
        <v>0</v>
      </c>
      <c r="R353" s="237">
        <f>Q353*H353</f>
        <v>0</v>
      </c>
      <c r="S353" s="237">
        <v>0</v>
      </c>
      <c r="T353" s="238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9" t="s">
        <v>185</v>
      </c>
      <c r="AT353" s="239" t="s">
        <v>180</v>
      </c>
      <c r="AU353" s="239" t="s">
        <v>85</v>
      </c>
      <c r="AY353" s="18" t="s">
        <v>178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8" t="s">
        <v>83</v>
      </c>
      <c r="BK353" s="240">
        <f>ROUND(I353*H353,2)</f>
        <v>0</v>
      </c>
      <c r="BL353" s="18" t="s">
        <v>185</v>
      </c>
      <c r="BM353" s="239" t="s">
        <v>1881</v>
      </c>
    </row>
    <row r="354" s="2" customFormat="1">
      <c r="A354" s="39"/>
      <c r="B354" s="40"/>
      <c r="C354" s="41"/>
      <c r="D354" s="241" t="s">
        <v>187</v>
      </c>
      <c r="E354" s="41"/>
      <c r="F354" s="242" t="s">
        <v>1882</v>
      </c>
      <c r="G354" s="41"/>
      <c r="H354" s="41"/>
      <c r="I354" s="243"/>
      <c r="J354" s="41"/>
      <c r="K354" s="41"/>
      <c r="L354" s="45"/>
      <c r="M354" s="244"/>
      <c r="N354" s="245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187</v>
      </c>
      <c r="AU354" s="18" t="s">
        <v>85</v>
      </c>
    </row>
    <row r="355" s="13" customFormat="1">
      <c r="A355" s="13"/>
      <c r="B355" s="246"/>
      <c r="C355" s="247"/>
      <c r="D355" s="241" t="s">
        <v>189</v>
      </c>
      <c r="E355" s="248" t="s">
        <v>1</v>
      </c>
      <c r="F355" s="249" t="s">
        <v>1831</v>
      </c>
      <c r="G355" s="247"/>
      <c r="H355" s="248" t="s">
        <v>1</v>
      </c>
      <c r="I355" s="250"/>
      <c r="J355" s="247"/>
      <c r="K355" s="247"/>
      <c r="L355" s="251"/>
      <c r="M355" s="252"/>
      <c r="N355" s="253"/>
      <c r="O355" s="253"/>
      <c r="P355" s="253"/>
      <c r="Q355" s="253"/>
      <c r="R355" s="253"/>
      <c r="S355" s="253"/>
      <c r="T355" s="25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5" t="s">
        <v>189</v>
      </c>
      <c r="AU355" s="255" t="s">
        <v>85</v>
      </c>
      <c r="AV355" s="13" t="s">
        <v>83</v>
      </c>
      <c r="AW355" s="13" t="s">
        <v>33</v>
      </c>
      <c r="AX355" s="13" t="s">
        <v>76</v>
      </c>
      <c r="AY355" s="255" t="s">
        <v>178</v>
      </c>
    </row>
    <row r="356" s="13" customFormat="1">
      <c r="A356" s="13"/>
      <c r="B356" s="246"/>
      <c r="C356" s="247"/>
      <c r="D356" s="241" t="s">
        <v>189</v>
      </c>
      <c r="E356" s="248" t="s">
        <v>1</v>
      </c>
      <c r="F356" s="249" t="s">
        <v>1883</v>
      </c>
      <c r="G356" s="247"/>
      <c r="H356" s="248" t="s">
        <v>1</v>
      </c>
      <c r="I356" s="250"/>
      <c r="J356" s="247"/>
      <c r="K356" s="247"/>
      <c r="L356" s="251"/>
      <c r="M356" s="252"/>
      <c r="N356" s="253"/>
      <c r="O356" s="253"/>
      <c r="P356" s="253"/>
      <c r="Q356" s="253"/>
      <c r="R356" s="253"/>
      <c r="S356" s="253"/>
      <c r="T356" s="25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5" t="s">
        <v>189</v>
      </c>
      <c r="AU356" s="255" t="s">
        <v>85</v>
      </c>
      <c r="AV356" s="13" t="s">
        <v>83</v>
      </c>
      <c r="AW356" s="13" t="s">
        <v>33</v>
      </c>
      <c r="AX356" s="13" t="s">
        <v>76</v>
      </c>
      <c r="AY356" s="255" t="s">
        <v>178</v>
      </c>
    </row>
    <row r="357" s="14" customFormat="1">
      <c r="A357" s="14"/>
      <c r="B357" s="256"/>
      <c r="C357" s="257"/>
      <c r="D357" s="241" t="s">
        <v>189</v>
      </c>
      <c r="E357" s="258" t="s">
        <v>1</v>
      </c>
      <c r="F357" s="259" t="s">
        <v>1866</v>
      </c>
      <c r="G357" s="257"/>
      <c r="H357" s="260">
        <v>1848.3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6" t="s">
        <v>189</v>
      </c>
      <c r="AU357" s="266" t="s">
        <v>85</v>
      </c>
      <c r="AV357" s="14" t="s">
        <v>85</v>
      </c>
      <c r="AW357" s="14" t="s">
        <v>33</v>
      </c>
      <c r="AX357" s="14" t="s">
        <v>76</v>
      </c>
      <c r="AY357" s="266" t="s">
        <v>178</v>
      </c>
    </row>
    <row r="358" s="15" customFormat="1">
      <c r="A358" s="15"/>
      <c r="B358" s="267"/>
      <c r="C358" s="268"/>
      <c r="D358" s="241" t="s">
        <v>189</v>
      </c>
      <c r="E358" s="269" t="s">
        <v>1</v>
      </c>
      <c r="F358" s="270" t="s">
        <v>193</v>
      </c>
      <c r="G358" s="268"/>
      <c r="H358" s="271">
        <v>1848.3</v>
      </c>
      <c r="I358" s="272"/>
      <c r="J358" s="268"/>
      <c r="K358" s="268"/>
      <c r="L358" s="273"/>
      <c r="M358" s="274"/>
      <c r="N358" s="275"/>
      <c r="O358" s="275"/>
      <c r="P358" s="275"/>
      <c r="Q358" s="275"/>
      <c r="R358" s="275"/>
      <c r="S358" s="275"/>
      <c r="T358" s="276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77" t="s">
        <v>189</v>
      </c>
      <c r="AU358" s="277" t="s">
        <v>85</v>
      </c>
      <c r="AV358" s="15" t="s">
        <v>185</v>
      </c>
      <c r="AW358" s="15" t="s">
        <v>33</v>
      </c>
      <c r="AX358" s="15" t="s">
        <v>83</v>
      </c>
      <c r="AY358" s="277" t="s">
        <v>178</v>
      </c>
    </row>
    <row r="359" s="12" customFormat="1" ht="22.8" customHeight="1">
      <c r="A359" s="12"/>
      <c r="B359" s="212"/>
      <c r="C359" s="213"/>
      <c r="D359" s="214" t="s">
        <v>75</v>
      </c>
      <c r="E359" s="226" t="s">
        <v>85</v>
      </c>
      <c r="F359" s="226" t="s">
        <v>285</v>
      </c>
      <c r="G359" s="213"/>
      <c r="H359" s="213"/>
      <c r="I359" s="216"/>
      <c r="J359" s="227">
        <f>BK359</f>
        <v>0</v>
      </c>
      <c r="K359" s="213"/>
      <c r="L359" s="218"/>
      <c r="M359" s="219"/>
      <c r="N359" s="220"/>
      <c r="O359" s="220"/>
      <c r="P359" s="221">
        <f>SUM(P360:P409)</f>
        <v>0</v>
      </c>
      <c r="Q359" s="220"/>
      <c r="R359" s="221">
        <f>SUM(R360:R409)</f>
        <v>1.3296369000000001</v>
      </c>
      <c r="S359" s="220"/>
      <c r="T359" s="222">
        <f>SUM(T360:T409)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23" t="s">
        <v>83</v>
      </c>
      <c r="AT359" s="224" t="s">
        <v>75</v>
      </c>
      <c r="AU359" s="224" t="s">
        <v>83</v>
      </c>
      <c r="AY359" s="223" t="s">
        <v>178</v>
      </c>
      <c r="BK359" s="225">
        <f>SUM(BK360:BK409)</f>
        <v>0</v>
      </c>
    </row>
    <row r="360" s="2" customFormat="1" ht="14.4" customHeight="1">
      <c r="A360" s="39"/>
      <c r="B360" s="40"/>
      <c r="C360" s="228" t="s">
        <v>435</v>
      </c>
      <c r="D360" s="228" t="s">
        <v>180</v>
      </c>
      <c r="E360" s="229" t="s">
        <v>1884</v>
      </c>
      <c r="F360" s="230" t="s">
        <v>1885</v>
      </c>
      <c r="G360" s="231" t="s">
        <v>183</v>
      </c>
      <c r="H360" s="232">
        <v>1.944</v>
      </c>
      <c r="I360" s="233"/>
      <c r="J360" s="234">
        <f>ROUND(I360*H360,2)</f>
        <v>0</v>
      </c>
      <c r="K360" s="230" t="s">
        <v>184</v>
      </c>
      <c r="L360" s="45"/>
      <c r="M360" s="235" t="s">
        <v>1</v>
      </c>
      <c r="N360" s="236" t="s">
        <v>41</v>
      </c>
      <c r="O360" s="92"/>
      <c r="P360" s="237">
        <f>O360*H360</f>
        <v>0</v>
      </c>
      <c r="Q360" s="237">
        <v>0</v>
      </c>
      <c r="R360" s="237">
        <f>Q360*H360</f>
        <v>0</v>
      </c>
      <c r="S360" s="237">
        <v>0</v>
      </c>
      <c r="T360" s="238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9" t="s">
        <v>185</v>
      </c>
      <c r="AT360" s="239" t="s">
        <v>180</v>
      </c>
      <c r="AU360" s="239" t="s">
        <v>85</v>
      </c>
      <c r="AY360" s="18" t="s">
        <v>178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8" t="s">
        <v>83</v>
      </c>
      <c r="BK360" s="240">
        <f>ROUND(I360*H360,2)</f>
        <v>0</v>
      </c>
      <c r="BL360" s="18" t="s">
        <v>185</v>
      </c>
      <c r="BM360" s="239" t="s">
        <v>1886</v>
      </c>
    </row>
    <row r="361" s="2" customFormat="1">
      <c r="A361" s="39"/>
      <c r="B361" s="40"/>
      <c r="C361" s="41"/>
      <c r="D361" s="241" t="s">
        <v>187</v>
      </c>
      <c r="E361" s="41"/>
      <c r="F361" s="242" t="s">
        <v>1887</v>
      </c>
      <c r="G361" s="41"/>
      <c r="H361" s="41"/>
      <c r="I361" s="243"/>
      <c r="J361" s="41"/>
      <c r="K361" s="41"/>
      <c r="L361" s="45"/>
      <c r="M361" s="244"/>
      <c r="N361" s="245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187</v>
      </c>
      <c r="AU361" s="18" t="s">
        <v>85</v>
      </c>
    </row>
    <row r="362" s="13" customFormat="1">
      <c r="A362" s="13"/>
      <c r="B362" s="246"/>
      <c r="C362" s="247"/>
      <c r="D362" s="241" t="s">
        <v>189</v>
      </c>
      <c r="E362" s="248" t="s">
        <v>1</v>
      </c>
      <c r="F362" s="249" t="s">
        <v>1796</v>
      </c>
      <c r="G362" s="247"/>
      <c r="H362" s="248" t="s">
        <v>1</v>
      </c>
      <c r="I362" s="250"/>
      <c r="J362" s="247"/>
      <c r="K362" s="247"/>
      <c r="L362" s="251"/>
      <c r="M362" s="252"/>
      <c r="N362" s="253"/>
      <c r="O362" s="253"/>
      <c r="P362" s="253"/>
      <c r="Q362" s="253"/>
      <c r="R362" s="253"/>
      <c r="S362" s="253"/>
      <c r="T362" s="25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5" t="s">
        <v>189</v>
      </c>
      <c r="AU362" s="255" t="s">
        <v>85</v>
      </c>
      <c r="AV362" s="13" t="s">
        <v>83</v>
      </c>
      <c r="AW362" s="13" t="s">
        <v>33</v>
      </c>
      <c r="AX362" s="13" t="s">
        <v>76</v>
      </c>
      <c r="AY362" s="255" t="s">
        <v>178</v>
      </c>
    </row>
    <row r="363" s="13" customFormat="1">
      <c r="A363" s="13"/>
      <c r="B363" s="246"/>
      <c r="C363" s="247"/>
      <c r="D363" s="241" t="s">
        <v>189</v>
      </c>
      <c r="E363" s="248" t="s">
        <v>1</v>
      </c>
      <c r="F363" s="249" t="s">
        <v>1888</v>
      </c>
      <c r="G363" s="247"/>
      <c r="H363" s="248" t="s">
        <v>1</v>
      </c>
      <c r="I363" s="250"/>
      <c r="J363" s="247"/>
      <c r="K363" s="247"/>
      <c r="L363" s="251"/>
      <c r="M363" s="252"/>
      <c r="N363" s="253"/>
      <c r="O363" s="253"/>
      <c r="P363" s="253"/>
      <c r="Q363" s="253"/>
      <c r="R363" s="253"/>
      <c r="S363" s="253"/>
      <c r="T363" s="25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5" t="s">
        <v>189</v>
      </c>
      <c r="AU363" s="255" t="s">
        <v>85</v>
      </c>
      <c r="AV363" s="13" t="s">
        <v>83</v>
      </c>
      <c r="AW363" s="13" t="s">
        <v>33</v>
      </c>
      <c r="AX363" s="13" t="s">
        <v>76</v>
      </c>
      <c r="AY363" s="255" t="s">
        <v>178</v>
      </c>
    </row>
    <row r="364" s="14" customFormat="1">
      <c r="A364" s="14"/>
      <c r="B364" s="256"/>
      <c r="C364" s="257"/>
      <c r="D364" s="241" t="s">
        <v>189</v>
      </c>
      <c r="E364" s="258" t="s">
        <v>1</v>
      </c>
      <c r="F364" s="259" t="s">
        <v>1889</v>
      </c>
      <c r="G364" s="257"/>
      <c r="H364" s="260">
        <v>2.2000000000000002</v>
      </c>
      <c r="I364" s="261"/>
      <c r="J364" s="257"/>
      <c r="K364" s="257"/>
      <c r="L364" s="262"/>
      <c r="M364" s="263"/>
      <c r="N364" s="264"/>
      <c r="O364" s="264"/>
      <c r="P364" s="264"/>
      <c r="Q364" s="264"/>
      <c r="R364" s="264"/>
      <c r="S364" s="264"/>
      <c r="T364" s="26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6" t="s">
        <v>189</v>
      </c>
      <c r="AU364" s="266" t="s">
        <v>85</v>
      </c>
      <c r="AV364" s="14" t="s">
        <v>85</v>
      </c>
      <c r="AW364" s="14" t="s">
        <v>33</v>
      </c>
      <c r="AX364" s="14" t="s">
        <v>76</v>
      </c>
      <c r="AY364" s="266" t="s">
        <v>178</v>
      </c>
    </row>
    <row r="365" s="13" customFormat="1">
      <c r="A365" s="13"/>
      <c r="B365" s="246"/>
      <c r="C365" s="247"/>
      <c r="D365" s="241" t="s">
        <v>189</v>
      </c>
      <c r="E365" s="248" t="s">
        <v>1</v>
      </c>
      <c r="F365" s="249" t="s">
        <v>1890</v>
      </c>
      <c r="G365" s="247"/>
      <c r="H365" s="248" t="s">
        <v>1</v>
      </c>
      <c r="I365" s="250"/>
      <c r="J365" s="247"/>
      <c r="K365" s="247"/>
      <c r="L365" s="251"/>
      <c r="M365" s="252"/>
      <c r="N365" s="253"/>
      <c r="O365" s="253"/>
      <c r="P365" s="253"/>
      <c r="Q365" s="253"/>
      <c r="R365" s="253"/>
      <c r="S365" s="253"/>
      <c r="T365" s="25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5" t="s">
        <v>189</v>
      </c>
      <c r="AU365" s="255" t="s">
        <v>85</v>
      </c>
      <c r="AV365" s="13" t="s">
        <v>83</v>
      </c>
      <c r="AW365" s="13" t="s">
        <v>33</v>
      </c>
      <c r="AX365" s="13" t="s">
        <v>76</v>
      </c>
      <c r="AY365" s="255" t="s">
        <v>178</v>
      </c>
    </row>
    <row r="366" s="14" customFormat="1">
      <c r="A366" s="14"/>
      <c r="B366" s="256"/>
      <c r="C366" s="257"/>
      <c r="D366" s="241" t="s">
        <v>189</v>
      </c>
      <c r="E366" s="258" t="s">
        <v>1</v>
      </c>
      <c r="F366" s="259" t="s">
        <v>1891</v>
      </c>
      <c r="G366" s="257"/>
      <c r="H366" s="260">
        <v>-0.25600000000000001</v>
      </c>
      <c r="I366" s="261"/>
      <c r="J366" s="257"/>
      <c r="K366" s="257"/>
      <c r="L366" s="262"/>
      <c r="M366" s="263"/>
      <c r="N366" s="264"/>
      <c r="O366" s="264"/>
      <c r="P366" s="264"/>
      <c r="Q366" s="264"/>
      <c r="R366" s="264"/>
      <c r="S366" s="264"/>
      <c r="T366" s="26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6" t="s">
        <v>189</v>
      </c>
      <c r="AU366" s="266" t="s">
        <v>85</v>
      </c>
      <c r="AV366" s="14" t="s">
        <v>85</v>
      </c>
      <c r="AW366" s="14" t="s">
        <v>33</v>
      </c>
      <c r="AX366" s="14" t="s">
        <v>76</v>
      </c>
      <c r="AY366" s="266" t="s">
        <v>178</v>
      </c>
    </row>
    <row r="367" s="15" customFormat="1">
      <c r="A367" s="15"/>
      <c r="B367" s="267"/>
      <c r="C367" s="268"/>
      <c r="D367" s="241" t="s">
        <v>189</v>
      </c>
      <c r="E367" s="269" t="s">
        <v>1</v>
      </c>
      <c r="F367" s="270" t="s">
        <v>193</v>
      </c>
      <c r="G367" s="268"/>
      <c r="H367" s="271">
        <v>1.944</v>
      </c>
      <c r="I367" s="272"/>
      <c r="J367" s="268"/>
      <c r="K367" s="268"/>
      <c r="L367" s="273"/>
      <c r="M367" s="274"/>
      <c r="N367" s="275"/>
      <c r="O367" s="275"/>
      <c r="P367" s="275"/>
      <c r="Q367" s="275"/>
      <c r="R367" s="275"/>
      <c r="S367" s="275"/>
      <c r="T367" s="276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77" t="s">
        <v>189</v>
      </c>
      <c r="AU367" s="277" t="s">
        <v>85</v>
      </c>
      <c r="AV367" s="15" t="s">
        <v>185</v>
      </c>
      <c r="AW367" s="15" t="s">
        <v>33</v>
      </c>
      <c r="AX367" s="15" t="s">
        <v>83</v>
      </c>
      <c r="AY367" s="277" t="s">
        <v>178</v>
      </c>
    </row>
    <row r="368" s="2" customFormat="1" ht="14.4" customHeight="1">
      <c r="A368" s="39"/>
      <c r="B368" s="40"/>
      <c r="C368" s="228" t="s">
        <v>442</v>
      </c>
      <c r="D368" s="228" t="s">
        <v>180</v>
      </c>
      <c r="E368" s="229" t="s">
        <v>1892</v>
      </c>
      <c r="F368" s="230" t="s">
        <v>1893</v>
      </c>
      <c r="G368" s="231" t="s">
        <v>268</v>
      </c>
      <c r="H368" s="232">
        <v>4.4400000000000004</v>
      </c>
      <c r="I368" s="233"/>
      <c r="J368" s="234">
        <f>ROUND(I368*H368,2)</f>
        <v>0</v>
      </c>
      <c r="K368" s="230" t="s">
        <v>184</v>
      </c>
      <c r="L368" s="45"/>
      <c r="M368" s="235" t="s">
        <v>1</v>
      </c>
      <c r="N368" s="236" t="s">
        <v>41</v>
      </c>
      <c r="O368" s="92"/>
      <c r="P368" s="237">
        <f>O368*H368</f>
        <v>0</v>
      </c>
      <c r="Q368" s="237">
        <v>0.0014400000000000001</v>
      </c>
      <c r="R368" s="237">
        <f>Q368*H368</f>
        <v>0.006393600000000001</v>
      </c>
      <c r="S368" s="237">
        <v>0</v>
      </c>
      <c r="T368" s="23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185</v>
      </c>
      <c r="AT368" s="239" t="s">
        <v>180</v>
      </c>
      <c r="AU368" s="239" t="s">
        <v>85</v>
      </c>
      <c r="AY368" s="18" t="s">
        <v>178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83</v>
      </c>
      <c r="BK368" s="240">
        <f>ROUND(I368*H368,2)</f>
        <v>0</v>
      </c>
      <c r="BL368" s="18" t="s">
        <v>185</v>
      </c>
      <c r="BM368" s="239" t="s">
        <v>1894</v>
      </c>
    </row>
    <row r="369" s="2" customFormat="1">
      <c r="A369" s="39"/>
      <c r="B369" s="40"/>
      <c r="C369" s="41"/>
      <c r="D369" s="241" t="s">
        <v>187</v>
      </c>
      <c r="E369" s="41"/>
      <c r="F369" s="242" t="s">
        <v>1895</v>
      </c>
      <c r="G369" s="41"/>
      <c r="H369" s="41"/>
      <c r="I369" s="243"/>
      <c r="J369" s="41"/>
      <c r="K369" s="41"/>
      <c r="L369" s="45"/>
      <c r="M369" s="244"/>
      <c r="N369" s="245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187</v>
      </c>
      <c r="AU369" s="18" t="s">
        <v>85</v>
      </c>
    </row>
    <row r="370" s="13" customFormat="1">
      <c r="A370" s="13"/>
      <c r="B370" s="246"/>
      <c r="C370" s="247"/>
      <c r="D370" s="241" t="s">
        <v>189</v>
      </c>
      <c r="E370" s="248" t="s">
        <v>1</v>
      </c>
      <c r="F370" s="249" t="s">
        <v>1796</v>
      </c>
      <c r="G370" s="247"/>
      <c r="H370" s="248" t="s">
        <v>1</v>
      </c>
      <c r="I370" s="250"/>
      <c r="J370" s="247"/>
      <c r="K370" s="247"/>
      <c r="L370" s="251"/>
      <c r="M370" s="252"/>
      <c r="N370" s="253"/>
      <c r="O370" s="253"/>
      <c r="P370" s="253"/>
      <c r="Q370" s="253"/>
      <c r="R370" s="253"/>
      <c r="S370" s="253"/>
      <c r="T370" s="25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5" t="s">
        <v>189</v>
      </c>
      <c r="AU370" s="255" t="s">
        <v>85</v>
      </c>
      <c r="AV370" s="13" t="s">
        <v>83</v>
      </c>
      <c r="AW370" s="13" t="s">
        <v>33</v>
      </c>
      <c r="AX370" s="13" t="s">
        <v>76</v>
      </c>
      <c r="AY370" s="255" t="s">
        <v>178</v>
      </c>
    </row>
    <row r="371" s="13" customFormat="1">
      <c r="A371" s="13"/>
      <c r="B371" s="246"/>
      <c r="C371" s="247"/>
      <c r="D371" s="241" t="s">
        <v>189</v>
      </c>
      <c r="E371" s="248" t="s">
        <v>1</v>
      </c>
      <c r="F371" s="249" t="s">
        <v>1896</v>
      </c>
      <c r="G371" s="247"/>
      <c r="H371" s="248" t="s">
        <v>1</v>
      </c>
      <c r="I371" s="250"/>
      <c r="J371" s="247"/>
      <c r="K371" s="247"/>
      <c r="L371" s="251"/>
      <c r="M371" s="252"/>
      <c r="N371" s="253"/>
      <c r="O371" s="253"/>
      <c r="P371" s="253"/>
      <c r="Q371" s="253"/>
      <c r="R371" s="253"/>
      <c r="S371" s="253"/>
      <c r="T371" s="25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5" t="s">
        <v>189</v>
      </c>
      <c r="AU371" s="255" t="s">
        <v>85</v>
      </c>
      <c r="AV371" s="13" t="s">
        <v>83</v>
      </c>
      <c r="AW371" s="13" t="s">
        <v>33</v>
      </c>
      <c r="AX371" s="13" t="s">
        <v>76</v>
      </c>
      <c r="AY371" s="255" t="s">
        <v>178</v>
      </c>
    </row>
    <row r="372" s="14" customFormat="1">
      <c r="A372" s="14"/>
      <c r="B372" s="256"/>
      <c r="C372" s="257"/>
      <c r="D372" s="241" t="s">
        <v>189</v>
      </c>
      <c r="E372" s="258" t="s">
        <v>1</v>
      </c>
      <c r="F372" s="259" t="s">
        <v>1897</v>
      </c>
      <c r="G372" s="257"/>
      <c r="H372" s="260">
        <v>4</v>
      </c>
      <c r="I372" s="261"/>
      <c r="J372" s="257"/>
      <c r="K372" s="257"/>
      <c r="L372" s="262"/>
      <c r="M372" s="263"/>
      <c r="N372" s="264"/>
      <c r="O372" s="264"/>
      <c r="P372" s="264"/>
      <c r="Q372" s="264"/>
      <c r="R372" s="264"/>
      <c r="S372" s="264"/>
      <c r="T372" s="26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6" t="s">
        <v>189</v>
      </c>
      <c r="AU372" s="266" t="s">
        <v>85</v>
      </c>
      <c r="AV372" s="14" t="s">
        <v>85</v>
      </c>
      <c r="AW372" s="14" t="s">
        <v>33</v>
      </c>
      <c r="AX372" s="14" t="s">
        <v>76</v>
      </c>
      <c r="AY372" s="266" t="s">
        <v>178</v>
      </c>
    </row>
    <row r="373" s="14" customFormat="1">
      <c r="A373" s="14"/>
      <c r="B373" s="256"/>
      <c r="C373" s="257"/>
      <c r="D373" s="241" t="s">
        <v>189</v>
      </c>
      <c r="E373" s="258" t="s">
        <v>1</v>
      </c>
      <c r="F373" s="259" t="s">
        <v>1898</v>
      </c>
      <c r="G373" s="257"/>
      <c r="H373" s="260">
        <v>0.44</v>
      </c>
      <c r="I373" s="261"/>
      <c r="J373" s="257"/>
      <c r="K373" s="257"/>
      <c r="L373" s="262"/>
      <c r="M373" s="263"/>
      <c r="N373" s="264"/>
      <c r="O373" s="264"/>
      <c r="P373" s="264"/>
      <c r="Q373" s="264"/>
      <c r="R373" s="264"/>
      <c r="S373" s="264"/>
      <c r="T373" s="26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6" t="s">
        <v>189</v>
      </c>
      <c r="AU373" s="266" t="s">
        <v>85</v>
      </c>
      <c r="AV373" s="14" t="s">
        <v>85</v>
      </c>
      <c r="AW373" s="14" t="s">
        <v>33</v>
      </c>
      <c r="AX373" s="14" t="s">
        <v>76</v>
      </c>
      <c r="AY373" s="266" t="s">
        <v>178</v>
      </c>
    </row>
    <row r="374" s="15" customFormat="1">
      <c r="A374" s="15"/>
      <c r="B374" s="267"/>
      <c r="C374" s="268"/>
      <c r="D374" s="241" t="s">
        <v>189</v>
      </c>
      <c r="E374" s="269" t="s">
        <v>1</v>
      </c>
      <c r="F374" s="270" t="s">
        <v>193</v>
      </c>
      <c r="G374" s="268"/>
      <c r="H374" s="271">
        <v>4.4400000000000004</v>
      </c>
      <c r="I374" s="272"/>
      <c r="J374" s="268"/>
      <c r="K374" s="268"/>
      <c r="L374" s="273"/>
      <c r="M374" s="274"/>
      <c r="N374" s="275"/>
      <c r="O374" s="275"/>
      <c r="P374" s="275"/>
      <c r="Q374" s="275"/>
      <c r="R374" s="275"/>
      <c r="S374" s="275"/>
      <c r="T374" s="276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77" t="s">
        <v>189</v>
      </c>
      <c r="AU374" s="277" t="s">
        <v>85</v>
      </c>
      <c r="AV374" s="15" t="s">
        <v>185</v>
      </c>
      <c r="AW374" s="15" t="s">
        <v>33</v>
      </c>
      <c r="AX374" s="15" t="s">
        <v>83</v>
      </c>
      <c r="AY374" s="277" t="s">
        <v>178</v>
      </c>
    </row>
    <row r="375" s="2" customFormat="1" ht="14.4" customHeight="1">
      <c r="A375" s="39"/>
      <c r="B375" s="40"/>
      <c r="C375" s="228" t="s">
        <v>448</v>
      </c>
      <c r="D375" s="228" t="s">
        <v>180</v>
      </c>
      <c r="E375" s="229" t="s">
        <v>1899</v>
      </c>
      <c r="F375" s="230" t="s">
        <v>1900</v>
      </c>
      <c r="G375" s="231" t="s">
        <v>268</v>
      </c>
      <c r="H375" s="232">
        <v>3.444</v>
      </c>
      <c r="I375" s="233"/>
      <c r="J375" s="234">
        <f>ROUND(I375*H375,2)</f>
        <v>0</v>
      </c>
      <c r="K375" s="230" t="s">
        <v>184</v>
      </c>
      <c r="L375" s="45"/>
      <c r="M375" s="235" t="s">
        <v>1</v>
      </c>
      <c r="N375" s="236" t="s">
        <v>41</v>
      </c>
      <c r="O375" s="92"/>
      <c r="P375" s="237">
        <f>O375*H375</f>
        <v>0</v>
      </c>
      <c r="Q375" s="237">
        <v>4.0000000000000003E-05</v>
      </c>
      <c r="R375" s="237">
        <f>Q375*H375</f>
        <v>0.00013776000000000001</v>
      </c>
      <c r="S375" s="237">
        <v>0</v>
      </c>
      <c r="T375" s="23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9" t="s">
        <v>185</v>
      </c>
      <c r="AT375" s="239" t="s">
        <v>180</v>
      </c>
      <c r="AU375" s="239" t="s">
        <v>85</v>
      </c>
      <c r="AY375" s="18" t="s">
        <v>178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8" t="s">
        <v>83</v>
      </c>
      <c r="BK375" s="240">
        <f>ROUND(I375*H375,2)</f>
        <v>0</v>
      </c>
      <c r="BL375" s="18" t="s">
        <v>185</v>
      </c>
      <c r="BM375" s="239" t="s">
        <v>1901</v>
      </c>
    </row>
    <row r="376" s="2" customFormat="1">
      <c r="A376" s="39"/>
      <c r="B376" s="40"/>
      <c r="C376" s="41"/>
      <c r="D376" s="241" t="s">
        <v>187</v>
      </c>
      <c r="E376" s="41"/>
      <c r="F376" s="242" t="s">
        <v>1902</v>
      </c>
      <c r="G376" s="41"/>
      <c r="H376" s="41"/>
      <c r="I376" s="243"/>
      <c r="J376" s="41"/>
      <c r="K376" s="41"/>
      <c r="L376" s="45"/>
      <c r="M376" s="244"/>
      <c r="N376" s="245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187</v>
      </c>
      <c r="AU376" s="18" t="s">
        <v>85</v>
      </c>
    </row>
    <row r="377" s="13" customFormat="1">
      <c r="A377" s="13"/>
      <c r="B377" s="246"/>
      <c r="C377" s="247"/>
      <c r="D377" s="241" t="s">
        <v>189</v>
      </c>
      <c r="E377" s="248" t="s">
        <v>1</v>
      </c>
      <c r="F377" s="249" t="s">
        <v>1903</v>
      </c>
      <c r="G377" s="247"/>
      <c r="H377" s="248" t="s">
        <v>1</v>
      </c>
      <c r="I377" s="250"/>
      <c r="J377" s="247"/>
      <c r="K377" s="247"/>
      <c r="L377" s="251"/>
      <c r="M377" s="252"/>
      <c r="N377" s="253"/>
      <c r="O377" s="253"/>
      <c r="P377" s="253"/>
      <c r="Q377" s="253"/>
      <c r="R377" s="253"/>
      <c r="S377" s="253"/>
      <c r="T377" s="25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5" t="s">
        <v>189</v>
      </c>
      <c r="AU377" s="255" t="s">
        <v>85</v>
      </c>
      <c r="AV377" s="13" t="s">
        <v>83</v>
      </c>
      <c r="AW377" s="13" t="s">
        <v>33</v>
      </c>
      <c r="AX377" s="13" t="s">
        <v>76</v>
      </c>
      <c r="AY377" s="255" t="s">
        <v>178</v>
      </c>
    </row>
    <row r="378" s="14" customFormat="1">
      <c r="A378" s="14"/>
      <c r="B378" s="256"/>
      <c r="C378" s="257"/>
      <c r="D378" s="241" t="s">
        <v>189</v>
      </c>
      <c r="E378" s="258" t="s">
        <v>1</v>
      </c>
      <c r="F378" s="259" t="s">
        <v>1904</v>
      </c>
      <c r="G378" s="257"/>
      <c r="H378" s="260">
        <v>3.444</v>
      </c>
      <c r="I378" s="261"/>
      <c r="J378" s="257"/>
      <c r="K378" s="257"/>
      <c r="L378" s="262"/>
      <c r="M378" s="263"/>
      <c r="N378" s="264"/>
      <c r="O378" s="264"/>
      <c r="P378" s="264"/>
      <c r="Q378" s="264"/>
      <c r="R378" s="264"/>
      <c r="S378" s="264"/>
      <c r="T378" s="26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6" t="s">
        <v>189</v>
      </c>
      <c r="AU378" s="266" t="s">
        <v>85</v>
      </c>
      <c r="AV378" s="14" t="s">
        <v>85</v>
      </c>
      <c r="AW378" s="14" t="s">
        <v>33</v>
      </c>
      <c r="AX378" s="14" t="s">
        <v>76</v>
      </c>
      <c r="AY378" s="266" t="s">
        <v>178</v>
      </c>
    </row>
    <row r="379" s="15" customFormat="1">
      <c r="A379" s="15"/>
      <c r="B379" s="267"/>
      <c r="C379" s="268"/>
      <c r="D379" s="241" t="s">
        <v>189</v>
      </c>
      <c r="E379" s="269" t="s">
        <v>1</v>
      </c>
      <c r="F379" s="270" t="s">
        <v>193</v>
      </c>
      <c r="G379" s="268"/>
      <c r="H379" s="271">
        <v>3.444</v>
      </c>
      <c r="I379" s="272"/>
      <c r="J379" s="268"/>
      <c r="K379" s="268"/>
      <c r="L379" s="273"/>
      <c r="M379" s="274"/>
      <c r="N379" s="275"/>
      <c r="O379" s="275"/>
      <c r="P379" s="275"/>
      <c r="Q379" s="275"/>
      <c r="R379" s="275"/>
      <c r="S379" s="275"/>
      <c r="T379" s="276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77" t="s">
        <v>189</v>
      </c>
      <c r="AU379" s="277" t="s">
        <v>85</v>
      </c>
      <c r="AV379" s="15" t="s">
        <v>185</v>
      </c>
      <c r="AW379" s="15" t="s">
        <v>33</v>
      </c>
      <c r="AX379" s="15" t="s">
        <v>83</v>
      </c>
      <c r="AY379" s="277" t="s">
        <v>178</v>
      </c>
    </row>
    <row r="380" s="2" customFormat="1" ht="19.8" customHeight="1">
      <c r="A380" s="39"/>
      <c r="B380" s="40"/>
      <c r="C380" s="228" t="s">
        <v>453</v>
      </c>
      <c r="D380" s="228" t="s">
        <v>180</v>
      </c>
      <c r="E380" s="229" t="s">
        <v>1905</v>
      </c>
      <c r="F380" s="230" t="s">
        <v>1906</v>
      </c>
      <c r="G380" s="231" t="s">
        <v>253</v>
      </c>
      <c r="H380" s="232">
        <v>1.0489999999999999</v>
      </c>
      <c r="I380" s="233"/>
      <c r="J380" s="234">
        <f>ROUND(I380*H380,2)</f>
        <v>0</v>
      </c>
      <c r="K380" s="230" t="s">
        <v>184</v>
      </c>
      <c r="L380" s="45"/>
      <c r="M380" s="235" t="s">
        <v>1</v>
      </c>
      <c r="N380" s="236" t="s">
        <v>41</v>
      </c>
      <c r="O380" s="92"/>
      <c r="P380" s="237">
        <f>O380*H380</f>
        <v>0</v>
      </c>
      <c r="Q380" s="237">
        <v>1.0597399999999999</v>
      </c>
      <c r="R380" s="237">
        <f>Q380*H380</f>
        <v>1.1116672599999999</v>
      </c>
      <c r="S380" s="237">
        <v>0</v>
      </c>
      <c r="T380" s="238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9" t="s">
        <v>185</v>
      </c>
      <c r="AT380" s="239" t="s">
        <v>180</v>
      </c>
      <c r="AU380" s="239" t="s">
        <v>85</v>
      </c>
      <c r="AY380" s="18" t="s">
        <v>178</v>
      </c>
      <c r="BE380" s="240">
        <f>IF(N380="základní",J380,0)</f>
        <v>0</v>
      </c>
      <c r="BF380" s="240">
        <f>IF(N380="snížená",J380,0)</f>
        <v>0</v>
      </c>
      <c r="BG380" s="240">
        <f>IF(N380="zákl. přenesená",J380,0)</f>
        <v>0</v>
      </c>
      <c r="BH380" s="240">
        <f>IF(N380="sníž. přenesená",J380,0)</f>
        <v>0</v>
      </c>
      <c r="BI380" s="240">
        <f>IF(N380="nulová",J380,0)</f>
        <v>0</v>
      </c>
      <c r="BJ380" s="18" t="s">
        <v>83</v>
      </c>
      <c r="BK380" s="240">
        <f>ROUND(I380*H380,2)</f>
        <v>0</v>
      </c>
      <c r="BL380" s="18" t="s">
        <v>185</v>
      </c>
      <c r="BM380" s="239" t="s">
        <v>1907</v>
      </c>
    </row>
    <row r="381" s="2" customFormat="1">
      <c r="A381" s="39"/>
      <c r="B381" s="40"/>
      <c r="C381" s="41"/>
      <c r="D381" s="241" t="s">
        <v>187</v>
      </c>
      <c r="E381" s="41"/>
      <c r="F381" s="242" t="s">
        <v>1908</v>
      </c>
      <c r="G381" s="41"/>
      <c r="H381" s="41"/>
      <c r="I381" s="243"/>
      <c r="J381" s="41"/>
      <c r="K381" s="41"/>
      <c r="L381" s="45"/>
      <c r="M381" s="244"/>
      <c r="N381" s="245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187</v>
      </c>
      <c r="AU381" s="18" t="s">
        <v>85</v>
      </c>
    </row>
    <row r="382" s="13" customFormat="1">
      <c r="A382" s="13"/>
      <c r="B382" s="246"/>
      <c r="C382" s="247"/>
      <c r="D382" s="241" t="s">
        <v>189</v>
      </c>
      <c r="E382" s="248" t="s">
        <v>1</v>
      </c>
      <c r="F382" s="249" t="s">
        <v>1796</v>
      </c>
      <c r="G382" s="247"/>
      <c r="H382" s="248" t="s">
        <v>1</v>
      </c>
      <c r="I382" s="250"/>
      <c r="J382" s="247"/>
      <c r="K382" s="247"/>
      <c r="L382" s="251"/>
      <c r="M382" s="252"/>
      <c r="N382" s="253"/>
      <c r="O382" s="253"/>
      <c r="P382" s="253"/>
      <c r="Q382" s="253"/>
      <c r="R382" s="253"/>
      <c r="S382" s="253"/>
      <c r="T382" s="25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5" t="s">
        <v>189</v>
      </c>
      <c r="AU382" s="255" t="s">
        <v>85</v>
      </c>
      <c r="AV382" s="13" t="s">
        <v>83</v>
      </c>
      <c r="AW382" s="13" t="s">
        <v>33</v>
      </c>
      <c r="AX382" s="13" t="s">
        <v>76</v>
      </c>
      <c r="AY382" s="255" t="s">
        <v>178</v>
      </c>
    </row>
    <row r="383" s="13" customFormat="1">
      <c r="A383" s="13"/>
      <c r="B383" s="246"/>
      <c r="C383" s="247"/>
      <c r="D383" s="241" t="s">
        <v>189</v>
      </c>
      <c r="E383" s="248" t="s">
        <v>1</v>
      </c>
      <c r="F383" s="249" t="s">
        <v>1909</v>
      </c>
      <c r="G383" s="247"/>
      <c r="H383" s="248" t="s">
        <v>1</v>
      </c>
      <c r="I383" s="250"/>
      <c r="J383" s="247"/>
      <c r="K383" s="247"/>
      <c r="L383" s="251"/>
      <c r="M383" s="252"/>
      <c r="N383" s="253"/>
      <c r="O383" s="253"/>
      <c r="P383" s="253"/>
      <c r="Q383" s="253"/>
      <c r="R383" s="253"/>
      <c r="S383" s="253"/>
      <c r="T383" s="25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5" t="s">
        <v>189</v>
      </c>
      <c r="AU383" s="255" t="s">
        <v>85</v>
      </c>
      <c r="AV383" s="13" t="s">
        <v>83</v>
      </c>
      <c r="AW383" s="13" t="s">
        <v>33</v>
      </c>
      <c r="AX383" s="13" t="s">
        <v>76</v>
      </c>
      <c r="AY383" s="255" t="s">
        <v>178</v>
      </c>
    </row>
    <row r="384" s="13" customFormat="1">
      <c r="A384" s="13"/>
      <c r="B384" s="246"/>
      <c r="C384" s="247"/>
      <c r="D384" s="241" t="s">
        <v>189</v>
      </c>
      <c r="E384" s="248" t="s">
        <v>1</v>
      </c>
      <c r="F384" s="249" t="s">
        <v>679</v>
      </c>
      <c r="G384" s="247"/>
      <c r="H384" s="248" t="s">
        <v>1</v>
      </c>
      <c r="I384" s="250"/>
      <c r="J384" s="247"/>
      <c r="K384" s="247"/>
      <c r="L384" s="251"/>
      <c r="M384" s="252"/>
      <c r="N384" s="253"/>
      <c r="O384" s="253"/>
      <c r="P384" s="253"/>
      <c r="Q384" s="253"/>
      <c r="R384" s="253"/>
      <c r="S384" s="253"/>
      <c r="T384" s="25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5" t="s">
        <v>189</v>
      </c>
      <c r="AU384" s="255" t="s">
        <v>85</v>
      </c>
      <c r="AV384" s="13" t="s">
        <v>83</v>
      </c>
      <c r="AW384" s="13" t="s">
        <v>33</v>
      </c>
      <c r="AX384" s="13" t="s">
        <v>76</v>
      </c>
      <c r="AY384" s="255" t="s">
        <v>178</v>
      </c>
    </row>
    <row r="385" s="14" customFormat="1">
      <c r="A385" s="14"/>
      <c r="B385" s="256"/>
      <c r="C385" s="257"/>
      <c r="D385" s="241" t="s">
        <v>189</v>
      </c>
      <c r="E385" s="258" t="s">
        <v>1</v>
      </c>
      <c r="F385" s="259" t="s">
        <v>1910</v>
      </c>
      <c r="G385" s="257"/>
      <c r="H385" s="260">
        <v>1.0489999999999999</v>
      </c>
      <c r="I385" s="261"/>
      <c r="J385" s="257"/>
      <c r="K385" s="257"/>
      <c r="L385" s="262"/>
      <c r="M385" s="263"/>
      <c r="N385" s="264"/>
      <c r="O385" s="264"/>
      <c r="P385" s="264"/>
      <c r="Q385" s="264"/>
      <c r="R385" s="264"/>
      <c r="S385" s="264"/>
      <c r="T385" s="26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6" t="s">
        <v>189</v>
      </c>
      <c r="AU385" s="266" t="s">
        <v>85</v>
      </c>
      <c r="AV385" s="14" t="s">
        <v>85</v>
      </c>
      <c r="AW385" s="14" t="s">
        <v>33</v>
      </c>
      <c r="AX385" s="14" t="s">
        <v>76</v>
      </c>
      <c r="AY385" s="266" t="s">
        <v>178</v>
      </c>
    </row>
    <row r="386" s="15" customFormat="1">
      <c r="A386" s="15"/>
      <c r="B386" s="267"/>
      <c r="C386" s="268"/>
      <c r="D386" s="241" t="s">
        <v>189</v>
      </c>
      <c r="E386" s="269" t="s">
        <v>1</v>
      </c>
      <c r="F386" s="270" t="s">
        <v>193</v>
      </c>
      <c r="G386" s="268"/>
      <c r="H386" s="271">
        <v>1.0489999999999999</v>
      </c>
      <c r="I386" s="272"/>
      <c r="J386" s="268"/>
      <c r="K386" s="268"/>
      <c r="L386" s="273"/>
      <c r="M386" s="274"/>
      <c r="N386" s="275"/>
      <c r="O386" s="275"/>
      <c r="P386" s="275"/>
      <c r="Q386" s="275"/>
      <c r="R386" s="275"/>
      <c r="S386" s="275"/>
      <c r="T386" s="276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77" t="s">
        <v>189</v>
      </c>
      <c r="AU386" s="277" t="s">
        <v>85</v>
      </c>
      <c r="AV386" s="15" t="s">
        <v>185</v>
      </c>
      <c r="AW386" s="15" t="s">
        <v>33</v>
      </c>
      <c r="AX386" s="15" t="s">
        <v>83</v>
      </c>
      <c r="AY386" s="277" t="s">
        <v>178</v>
      </c>
    </row>
    <row r="387" s="2" customFormat="1" ht="19.8" customHeight="1">
      <c r="A387" s="39"/>
      <c r="B387" s="40"/>
      <c r="C387" s="228" t="s">
        <v>463</v>
      </c>
      <c r="D387" s="228" t="s">
        <v>180</v>
      </c>
      <c r="E387" s="229" t="s">
        <v>657</v>
      </c>
      <c r="F387" s="230" t="s">
        <v>658</v>
      </c>
      <c r="G387" s="231" t="s">
        <v>183</v>
      </c>
      <c r="H387" s="232">
        <v>1.2669999999999999</v>
      </c>
      <c r="I387" s="233"/>
      <c r="J387" s="234">
        <f>ROUND(I387*H387,2)</f>
        <v>0</v>
      </c>
      <c r="K387" s="230" t="s">
        <v>184</v>
      </c>
      <c r="L387" s="45"/>
      <c r="M387" s="235" t="s">
        <v>1</v>
      </c>
      <c r="N387" s="236" t="s">
        <v>41</v>
      </c>
      <c r="O387" s="92"/>
      <c r="P387" s="237">
        <f>O387*H387</f>
        <v>0</v>
      </c>
      <c r="Q387" s="237">
        <v>0</v>
      </c>
      <c r="R387" s="237">
        <f>Q387*H387</f>
        <v>0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185</v>
      </c>
      <c r="AT387" s="239" t="s">
        <v>180</v>
      </c>
      <c r="AU387" s="239" t="s">
        <v>85</v>
      </c>
      <c r="AY387" s="18" t="s">
        <v>178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83</v>
      </c>
      <c r="BK387" s="240">
        <f>ROUND(I387*H387,2)</f>
        <v>0</v>
      </c>
      <c r="BL387" s="18" t="s">
        <v>185</v>
      </c>
      <c r="BM387" s="239" t="s">
        <v>1911</v>
      </c>
    </row>
    <row r="388" s="2" customFormat="1">
      <c r="A388" s="39"/>
      <c r="B388" s="40"/>
      <c r="C388" s="41"/>
      <c r="D388" s="241" t="s">
        <v>187</v>
      </c>
      <c r="E388" s="41"/>
      <c r="F388" s="242" t="s">
        <v>660</v>
      </c>
      <c r="G388" s="41"/>
      <c r="H388" s="41"/>
      <c r="I388" s="243"/>
      <c r="J388" s="41"/>
      <c r="K388" s="41"/>
      <c r="L388" s="45"/>
      <c r="M388" s="244"/>
      <c r="N388" s="245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187</v>
      </c>
      <c r="AU388" s="18" t="s">
        <v>85</v>
      </c>
    </row>
    <row r="389" s="13" customFormat="1">
      <c r="A389" s="13"/>
      <c r="B389" s="246"/>
      <c r="C389" s="247"/>
      <c r="D389" s="241" t="s">
        <v>189</v>
      </c>
      <c r="E389" s="248" t="s">
        <v>1</v>
      </c>
      <c r="F389" s="249" t="s">
        <v>1796</v>
      </c>
      <c r="G389" s="247"/>
      <c r="H389" s="248" t="s">
        <v>1</v>
      </c>
      <c r="I389" s="250"/>
      <c r="J389" s="247"/>
      <c r="K389" s="247"/>
      <c r="L389" s="251"/>
      <c r="M389" s="252"/>
      <c r="N389" s="253"/>
      <c r="O389" s="253"/>
      <c r="P389" s="253"/>
      <c r="Q389" s="253"/>
      <c r="R389" s="253"/>
      <c r="S389" s="253"/>
      <c r="T389" s="25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5" t="s">
        <v>189</v>
      </c>
      <c r="AU389" s="255" t="s">
        <v>85</v>
      </c>
      <c r="AV389" s="13" t="s">
        <v>83</v>
      </c>
      <c r="AW389" s="13" t="s">
        <v>33</v>
      </c>
      <c r="AX389" s="13" t="s">
        <v>76</v>
      </c>
      <c r="AY389" s="255" t="s">
        <v>178</v>
      </c>
    </row>
    <row r="390" s="13" customFormat="1">
      <c r="A390" s="13"/>
      <c r="B390" s="246"/>
      <c r="C390" s="247"/>
      <c r="D390" s="241" t="s">
        <v>189</v>
      </c>
      <c r="E390" s="248" t="s">
        <v>1</v>
      </c>
      <c r="F390" s="249" t="s">
        <v>1912</v>
      </c>
      <c r="G390" s="247"/>
      <c r="H390" s="248" t="s">
        <v>1</v>
      </c>
      <c r="I390" s="250"/>
      <c r="J390" s="247"/>
      <c r="K390" s="247"/>
      <c r="L390" s="251"/>
      <c r="M390" s="252"/>
      <c r="N390" s="253"/>
      <c r="O390" s="253"/>
      <c r="P390" s="253"/>
      <c r="Q390" s="253"/>
      <c r="R390" s="253"/>
      <c r="S390" s="253"/>
      <c r="T390" s="25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5" t="s">
        <v>189</v>
      </c>
      <c r="AU390" s="255" t="s">
        <v>85</v>
      </c>
      <c r="AV390" s="13" t="s">
        <v>83</v>
      </c>
      <c r="AW390" s="13" t="s">
        <v>33</v>
      </c>
      <c r="AX390" s="13" t="s">
        <v>76</v>
      </c>
      <c r="AY390" s="255" t="s">
        <v>178</v>
      </c>
    </row>
    <row r="391" s="14" customFormat="1">
      <c r="A391" s="14"/>
      <c r="B391" s="256"/>
      <c r="C391" s="257"/>
      <c r="D391" s="241" t="s">
        <v>189</v>
      </c>
      <c r="E391" s="258" t="s">
        <v>1</v>
      </c>
      <c r="F391" s="259" t="s">
        <v>1913</v>
      </c>
      <c r="G391" s="257"/>
      <c r="H391" s="260">
        <v>1.2669999999999999</v>
      </c>
      <c r="I391" s="261"/>
      <c r="J391" s="257"/>
      <c r="K391" s="257"/>
      <c r="L391" s="262"/>
      <c r="M391" s="263"/>
      <c r="N391" s="264"/>
      <c r="O391" s="264"/>
      <c r="P391" s="264"/>
      <c r="Q391" s="264"/>
      <c r="R391" s="264"/>
      <c r="S391" s="264"/>
      <c r="T391" s="26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6" t="s">
        <v>189</v>
      </c>
      <c r="AU391" s="266" t="s">
        <v>85</v>
      </c>
      <c r="AV391" s="14" t="s">
        <v>85</v>
      </c>
      <c r="AW391" s="14" t="s">
        <v>33</v>
      </c>
      <c r="AX391" s="14" t="s">
        <v>76</v>
      </c>
      <c r="AY391" s="266" t="s">
        <v>178</v>
      </c>
    </row>
    <row r="392" s="15" customFormat="1">
      <c r="A392" s="15"/>
      <c r="B392" s="267"/>
      <c r="C392" s="268"/>
      <c r="D392" s="241" t="s">
        <v>189</v>
      </c>
      <c r="E392" s="269" t="s">
        <v>1</v>
      </c>
      <c r="F392" s="270" t="s">
        <v>193</v>
      </c>
      <c r="G392" s="268"/>
      <c r="H392" s="271">
        <v>1.2669999999999999</v>
      </c>
      <c r="I392" s="272"/>
      <c r="J392" s="268"/>
      <c r="K392" s="268"/>
      <c r="L392" s="273"/>
      <c r="M392" s="274"/>
      <c r="N392" s="275"/>
      <c r="O392" s="275"/>
      <c r="P392" s="275"/>
      <c r="Q392" s="275"/>
      <c r="R392" s="275"/>
      <c r="S392" s="275"/>
      <c r="T392" s="276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77" t="s">
        <v>189</v>
      </c>
      <c r="AU392" s="277" t="s">
        <v>85</v>
      </c>
      <c r="AV392" s="15" t="s">
        <v>185</v>
      </c>
      <c r="AW392" s="15" t="s">
        <v>33</v>
      </c>
      <c r="AX392" s="15" t="s">
        <v>83</v>
      </c>
      <c r="AY392" s="277" t="s">
        <v>178</v>
      </c>
    </row>
    <row r="393" s="2" customFormat="1" ht="14.4" customHeight="1">
      <c r="A393" s="39"/>
      <c r="B393" s="40"/>
      <c r="C393" s="228" t="s">
        <v>470</v>
      </c>
      <c r="D393" s="228" t="s">
        <v>180</v>
      </c>
      <c r="E393" s="229" t="s">
        <v>663</v>
      </c>
      <c r="F393" s="230" t="s">
        <v>664</v>
      </c>
      <c r="G393" s="231" t="s">
        <v>268</v>
      </c>
      <c r="H393" s="232">
        <v>6.8159999999999998</v>
      </c>
      <c r="I393" s="233"/>
      <c r="J393" s="234">
        <f>ROUND(I393*H393,2)</f>
        <v>0</v>
      </c>
      <c r="K393" s="230" t="s">
        <v>184</v>
      </c>
      <c r="L393" s="45"/>
      <c r="M393" s="235" t="s">
        <v>1</v>
      </c>
      <c r="N393" s="236" t="s">
        <v>41</v>
      </c>
      <c r="O393" s="92"/>
      <c r="P393" s="237">
        <f>O393*H393</f>
        <v>0</v>
      </c>
      <c r="Q393" s="237">
        <v>0.0014400000000000001</v>
      </c>
      <c r="R393" s="237">
        <f>Q393*H393</f>
        <v>0.0098150400000000006</v>
      </c>
      <c r="S393" s="237">
        <v>0</v>
      </c>
      <c r="T393" s="238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9" t="s">
        <v>185</v>
      </c>
      <c r="AT393" s="239" t="s">
        <v>180</v>
      </c>
      <c r="AU393" s="239" t="s">
        <v>85</v>
      </c>
      <c r="AY393" s="18" t="s">
        <v>178</v>
      </c>
      <c r="BE393" s="240">
        <f>IF(N393="základní",J393,0)</f>
        <v>0</v>
      </c>
      <c r="BF393" s="240">
        <f>IF(N393="snížená",J393,0)</f>
        <v>0</v>
      </c>
      <c r="BG393" s="240">
        <f>IF(N393="zákl. přenesená",J393,0)</f>
        <v>0</v>
      </c>
      <c r="BH393" s="240">
        <f>IF(N393="sníž. přenesená",J393,0)</f>
        <v>0</v>
      </c>
      <c r="BI393" s="240">
        <f>IF(N393="nulová",J393,0)</f>
        <v>0</v>
      </c>
      <c r="BJ393" s="18" t="s">
        <v>83</v>
      </c>
      <c r="BK393" s="240">
        <f>ROUND(I393*H393,2)</f>
        <v>0</v>
      </c>
      <c r="BL393" s="18" t="s">
        <v>185</v>
      </c>
      <c r="BM393" s="239" t="s">
        <v>1914</v>
      </c>
    </row>
    <row r="394" s="2" customFormat="1">
      <c r="A394" s="39"/>
      <c r="B394" s="40"/>
      <c r="C394" s="41"/>
      <c r="D394" s="241" t="s">
        <v>187</v>
      </c>
      <c r="E394" s="41"/>
      <c r="F394" s="242" t="s">
        <v>666</v>
      </c>
      <c r="G394" s="41"/>
      <c r="H394" s="41"/>
      <c r="I394" s="243"/>
      <c r="J394" s="41"/>
      <c r="K394" s="41"/>
      <c r="L394" s="45"/>
      <c r="M394" s="244"/>
      <c r="N394" s="245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187</v>
      </c>
      <c r="AU394" s="18" t="s">
        <v>85</v>
      </c>
    </row>
    <row r="395" s="13" customFormat="1">
      <c r="A395" s="13"/>
      <c r="B395" s="246"/>
      <c r="C395" s="247"/>
      <c r="D395" s="241" t="s">
        <v>189</v>
      </c>
      <c r="E395" s="248" t="s">
        <v>1</v>
      </c>
      <c r="F395" s="249" t="s">
        <v>1796</v>
      </c>
      <c r="G395" s="247"/>
      <c r="H395" s="248" t="s">
        <v>1</v>
      </c>
      <c r="I395" s="250"/>
      <c r="J395" s="247"/>
      <c r="K395" s="247"/>
      <c r="L395" s="251"/>
      <c r="M395" s="252"/>
      <c r="N395" s="253"/>
      <c r="O395" s="253"/>
      <c r="P395" s="253"/>
      <c r="Q395" s="253"/>
      <c r="R395" s="253"/>
      <c r="S395" s="253"/>
      <c r="T395" s="25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5" t="s">
        <v>189</v>
      </c>
      <c r="AU395" s="255" t="s">
        <v>85</v>
      </c>
      <c r="AV395" s="13" t="s">
        <v>83</v>
      </c>
      <c r="AW395" s="13" t="s">
        <v>33</v>
      </c>
      <c r="AX395" s="13" t="s">
        <v>76</v>
      </c>
      <c r="AY395" s="255" t="s">
        <v>178</v>
      </c>
    </row>
    <row r="396" s="14" customFormat="1">
      <c r="A396" s="14"/>
      <c r="B396" s="256"/>
      <c r="C396" s="257"/>
      <c r="D396" s="241" t="s">
        <v>189</v>
      </c>
      <c r="E396" s="258" t="s">
        <v>1</v>
      </c>
      <c r="F396" s="259" t="s">
        <v>1915</v>
      </c>
      <c r="G396" s="257"/>
      <c r="H396" s="260">
        <v>6.3360000000000003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6" t="s">
        <v>189</v>
      </c>
      <c r="AU396" s="266" t="s">
        <v>85</v>
      </c>
      <c r="AV396" s="14" t="s">
        <v>85</v>
      </c>
      <c r="AW396" s="14" t="s">
        <v>33</v>
      </c>
      <c r="AX396" s="14" t="s">
        <v>76</v>
      </c>
      <c r="AY396" s="266" t="s">
        <v>178</v>
      </c>
    </row>
    <row r="397" s="14" customFormat="1">
      <c r="A397" s="14"/>
      <c r="B397" s="256"/>
      <c r="C397" s="257"/>
      <c r="D397" s="241" t="s">
        <v>189</v>
      </c>
      <c r="E397" s="258" t="s">
        <v>1</v>
      </c>
      <c r="F397" s="259" t="s">
        <v>1916</v>
      </c>
      <c r="G397" s="257"/>
      <c r="H397" s="260">
        <v>0.47999999999999998</v>
      </c>
      <c r="I397" s="261"/>
      <c r="J397" s="257"/>
      <c r="K397" s="257"/>
      <c r="L397" s="262"/>
      <c r="M397" s="263"/>
      <c r="N397" s="264"/>
      <c r="O397" s="264"/>
      <c r="P397" s="264"/>
      <c r="Q397" s="264"/>
      <c r="R397" s="264"/>
      <c r="S397" s="264"/>
      <c r="T397" s="26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6" t="s">
        <v>189</v>
      </c>
      <c r="AU397" s="266" t="s">
        <v>85</v>
      </c>
      <c r="AV397" s="14" t="s">
        <v>85</v>
      </c>
      <c r="AW397" s="14" t="s">
        <v>33</v>
      </c>
      <c r="AX397" s="14" t="s">
        <v>76</v>
      </c>
      <c r="AY397" s="266" t="s">
        <v>178</v>
      </c>
    </row>
    <row r="398" s="15" customFormat="1">
      <c r="A398" s="15"/>
      <c r="B398" s="267"/>
      <c r="C398" s="268"/>
      <c r="D398" s="241" t="s">
        <v>189</v>
      </c>
      <c r="E398" s="269" t="s">
        <v>1</v>
      </c>
      <c r="F398" s="270" t="s">
        <v>193</v>
      </c>
      <c r="G398" s="268"/>
      <c r="H398" s="271">
        <v>6.8159999999999998</v>
      </c>
      <c r="I398" s="272"/>
      <c r="J398" s="268"/>
      <c r="K398" s="268"/>
      <c r="L398" s="273"/>
      <c r="M398" s="274"/>
      <c r="N398" s="275"/>
      <c r="O398" s="275"/>
      <c r="P398" s="275"/>
      <c r="Q398" s="275"/>
      <c r="R398" s="275"/>
      <c r="S398" s="275"/>
      <c r="T398" s="276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77" t="s">
        <v>189</v>
      </c>
      <c r="AU398" s="277" t="s">
        <v>85</v>
      </c>
      <c r="AV398" s="15" t="s">
        <v>185</v>
      </c>
      <c r="AW398" s="15" t="s">
        <v>33</v>
      </c>
      <c r="AX398" s="15" t="s">
        <v>83</v>
      </c>
      <c r="AY398" s="277" t="s">
        <v>178</v>
      </c>
    </row>
    <row r="399" s="2" customFormat="1" ht="14.4" customHeight="1">
      <c r="A399" s="39"/>
      <c r="B399" s="40"/>
      <c r="C399" s="228" t="s">
        <v>479</v>
      </c>
      <c r="D399" s="228" t="s">
        <v>180</v>
      </c>
      <c r="E399" s="229" t="s">
        <v>669</v>
      </c>
      <c r="F399" s="230" t="s">
        <v>670</v>
      </c>
      <c r="G399" s="231" t="s">
        <v>268</v>
      </c>
      <c r="H399" s="232">
        <v>6.8159999999999998</v>
      </c>
      <c r="I399" s="233"/>
      <c r="J399" s="234">
        <f>ROUND(I399*H399,2)</f>
        <v>0</v>
      </c>
      <c r="K399" s="230" t="s">
        <v>184</v>
      </c>
      <c r="L399" s="45"/>
      <c r="M399" s="235" t="s">
        <v>1</v>
      </c>
      <c r="N399" s="236" t="s">
        <v>41</v>
      </c>
      <c r="O399" s="92"/>
      <c r="P399" s="237">
        <f>O399*H399</f>
        <v>0</v>
      </c>
      <c r="Q399" s="237">
        <v>4.0000000000000003E-05</v>
      </c>
      <c r="R399" s="237">
        <f>Q399*H399</f>
        <v>0.00027263999999999999</v>
      </c>
      <c r="S399" s="237">
        <v>0</v>
      </c>
      <c r="T399" s="238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9" t="s">
        <v>185</v>
      </c>
      <c r="AT399" s="239" t="s">
        <v>180</v>
      </c>
      <c r="AU399" s="239" t="s">
        <v>85</v>
      </c>
      <c r="AY399" s="18" t="s">
        <v>178</v>
      </c>
      <c r="BE399" s="240">
        <f>IF(N399="základní",J399,0)</f>
        <v>0</v>
      </c>
      <c r="BF399" s="240">
        <f>IF(N399="snížená",J399,0)</f>
        <v>0</v>
      </c>
      <c r="BG399" s="240">
        <f>IF(N399="zákl. přenesená",J399,0)</f>
        <v>0</v>
      </c>
      <c r="BH399" s="240">
        <f>IF(N399="sníž. přenesená",J399,0)</f>
        <v>0</v>
      </c>
      <c r="BI399" s="240">
        <f>IF(N399="nulová",J399,0)</f>
        <v>0</v>
      </c>
      <c r="BJ399" s="18" t="s">
        <v>83</v>
      </c>
      <c r="BK399" s="240">
        <f>ROUND(I399*H399,2)</f>
        <v>0</v>
      </c>
      <c r="BL399" s="18" t="s">
        <v>185</v>
      </c>
      <c r="BM399" s="239" t="s">
        <v>1917</v>
      </c>
    </row>
    <row r="400" s="2" customFormat="1">
      <c r="A400" s="39"/>
      <c r="B400" s="40"/>
      <c r="C400" s="41"/>
      <c r="D400" s="241" t="s">
        <v>187</v>
      </c>
      <c r="E400" s="41"/>
      <c r="F400" s="242" t="s">
        <v>672</v>
      </c>
      <c r="G400" s="41"/>
      <c r="H400" s="41"/>
      <c r="I400" s="243"/>
      <c r="J400" s="41"/>
      <c r="K400" s="41"/>
      <c r="L400" s="45"/>
      <c r="M400" s="244"/>
      <c r="N400" s="245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187</v>
      </c>
      <c r="AU400" s="18" t="s">
        <v>85</v>
      </c>
    </row>
    <row r="401" s="13" customFormat="1">
      <c r="A401" s="13"/>
      <c r="B401" s="246"/>
      <c r="C401" s="247"/>
      <c r="D401" s="241" t="s">
        <v>189</v>
      </c>
      <c r="E401" s="248" t="s">
        <v>1</v>
      </c>
      <c r="F401" s="249" t="s">
        <v>673</v>
      </c>
      <c r="G401" s="247"/>
      <c r="H401" s="248" t="s">
        <v>1</v>
      </c>
      <c r="I401" s="250"/>
      <c r="J401" s="247"/>
      <c r="K401" s="247"/>
      <c r="L401" s="251"/>
      <c r="M401" s="252"/>
      <c r="N401" s="253"/>
      <c r="O401" s="253"/>
      <c r="P401" s="253"/>
      <c r="Q401" s="253"/>
      <c r="R401" s="253"/>
      <c r="S401" s="253"/>
      <c r="T401" s="25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5" t="s">
        <v>189</v>
      </c>
      <c r="AU401" s="255" t="s">
        <v>85</v>
      </c>
      <c r="AV401" s="13" t="s">
        <v>83</v>
      </c>
      <c r="AW401" s="13" t="s">
        <v>33</v>
      </c>
      <c r="AX401" s="13" t="s">
        <v>76</v>
      </c>
      <c r="AY401" s="255" t="s">
        <v>178</v>
      </c>
    </row>
    <row r="402" s="14" customFormat="1">
      <c r="A402" s="14"/>
      <c r="B402" s="256"/>
      <c r="C402" s="257"/>
      <c r="D402" s="241" t="s">
        <v>189</v>
      </c>
      <c r="E402" s="258" t="s">
        <v>1</v>
      </c>
      <c r="F402" s="259" t="s">
        <v>1918</v>
      </c>
      <c r="G402" s="257"/>
      <c r="H402" s="260">
        <v>6.8159999999999998</v>
      </c>
      <c r="I402" s="261"/>
      <c r="J402" s="257"/>
      <c r="K402" s="257"/>
      <c r="L402" s="262"/>
      <c r="M402" s="263"/>
      <c r="N402" s="264"/>
      <c r="O402" s="264"/>
      <c r="P402" s="264"/>
      <c r="Q402" s="264"/>
      <c r="R402" s="264"/>
      <c r="S402" s="264"/>
      <c r="T402" s="26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6" t="s">
        <v>189</v>
      </c>
      <c r="AU402" s="266" t="s">
        <v>85</v>
      </c>
      <c r="AV402" s="14" t="s">
        <v>85</v>
      </c>
      <c r="AW402" s="14" t="s">
        <v>33</v>
      </c>
      <c r="AX402" s="14" t="s">
        <v>76</v>
      </c>
      <c r="AY402" s="266" t="s">
        <v>178</v>
      </c>
    </row>
    <row r="403" s="15" customFormat="1">
      <c r="A403" s="15"/>
      <c r="B403" s="267"/>
      <c r="C403" s="268"/>
      <c r="D403" s="241" t="s">
        <v>189</v>
      </c>
      <c r="E403" s="269" t="s">
        <v>1</v>
      </c>
      <c r="F403" s="270" t="s">
        <v>193</v>
      </c>
      <c r="G403" s="268"/>
      <c r="H403" s="271">
        <v>6.8159999999999998</v>
      </c>
      <c r="I403" s="272"/>
      <c r="J403" s="268"/>
      <c r="K403" s="268"/>
      <c r="L403" s="273"/>
      <c r="M403" s="274"/>
      <c r="N403" s="275"/>
      <c r="O403" s="275"/>
      <c r="P403" s="275"/>
      <c r="Q403" s="275"/>
      <c r="R403" s="275"/>
      <c r="S403" s="275"/>
      <c r="T403" s="276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77" t="s">
        <v>189</v>
      </c>
      <c r="AU403" s="277" t="s">
        <v>85</v>
      </c>
      <c r="AV403" s="15" t="s">
        <v>185</v>
      </c>
      <c r="AW403" s="15" t="s">
        <v>33</v>
      </c>
      <c r="AX403" s="15" t="s">
        <v>83</v>
      </c>
      <c r="AY403" s="277" t="s">
        <v>178</v>
      </c>
    </row>
    <row r="404" s="2" customFormat="1">
      <c r="A404" s="39"/>
      <c r="B404" s="40"/>
      <c r="C404" s="228" t="s">
        <v>487</v>
      </c>
      <c r="D404" s="228" t="s">
        <v>180</v>
      </c>
      <c r="E404" s="229" t="s">
        <v>675</v>
      </c>
      <c r="F404" s="230" t="s">
        <v>676</v>
      </c>
      <c r="G404" s="231" t="s">
        <v>253</v>
      </c>
      <c r="H404" s="232">
        <v>0.19</v>
      </c>
      <c r="I404" s="233"/>
      <c r="J404" s="234">
        <f>ROUND(I404*H404,2)</f>
        <v>0</v>
      </c>
      <c r="K404" s="230" t="s">
        <v>184</v>
      </c>
      <c r="L404" s="45"/>
      <c r="M404" s="235" t="s">
        <v>1</v>
      </c>
      <c r="N404" s="236" t="s">
        <v>41</v>
      </c>
      <c r="O404" s="92"/>
      <c r="P404" s="237">
        <f>O404*H404</f>
        <v>0</v>
      </c>
      <c r="Q404" s="237">
        <v>1.0597399999999999</v>
      </c>
      <c r="R404" s="237">
        <f>Q404*H404</f>
        <v>0.20135059999999999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185</v>
      </c>
      <c r="AT404" s="239" t="s">
        <v>180</v>
      </c>
      <c r="AU404" s="239" t="s">
        <v>85</v>
      </c>
      <c r="AY404" s="18" t="s">
        <v>178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83</v>
      </c>
      <c r="BK404" s="240">
        <f>ROUND(I404*H404,2)</f>
        <v>0</v>
      </c>
      <c r="BL404" s="18" t="s">
        <v>185</v>
      </c>
      <c r="BM404" s="239" t="s">
        <v>1919</v>
      </c>
    </row>
    <row r="405" s="2" customFormat="1">
      <c r="A405" s="39"/>
      <c r="B405" s="40"/>
      <c r="C405" s="41"/>
      <c r="D405" s="241" t="s">
        <v>187</v>
      </c>
      <c r="E405" s="41"/>
      <c r="F405" s="242" t="s">
        <v>678</v>
      </c>
      <c r="G405" s="41"/>
      <c r="H405" s="41"/>
      <c r="I405" s="243"/>
      <c r="J405" s="41"/>
      <c r="K405" s="41"/>
      <c r="L405" s="45"/>
      <c r="M405" s="244"/>
      <c r="N405" s="245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187</v>
      </c>
      <c r="AU405" s="18" t="s">
        <v>85</v>
      </c>
    </row>
    <row r="406" s="13" customFormat="1">
      <c r="A406" s="13"/>
      <c r="B406" s="246"/>
      <c r="C406" s="247"/>
      <c r="D406" s="241" t="s">
        <v>189</v>
      </c>
      <c r="E406" s="248" t="s">
        <v>1</v>
      </c>
      <c r="F406" s="249" t="s">
        <v>1796</v>
      </c>
      <c r="G406" s="247"/>
      <c r="H406" s="248" t="s">
        <v>1</v>
      </c>
      <c r="I406" s="250"/>
      <c r="J406" s="247"/>
      <c r="K406" s="247"/>
      <c r="L406" s="251"/>
      <c r="M406" s="252"/>
      <c r="N406" s="253"/>
      <c r="O406" s="253"/>
      <c r="P406" s="253"/>
      <c r="Q406" s="253"/>
      <c r="R406" s="253"/>
      <c r="S406" s="253"/>
      <c r="T406" s="25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5" t="s">
        <v>189</v>
      </c>
      <c r="AU406" s="255" t="s">
        <v>85</v>
      </c>
      <c r="AV406" s="13" t="s">
        <v>83</v>
      </c>
      <c r="AW406" s="13" t="s">
        <v>33</v>
      </c>
      <c r="AX406" s="13" t="s">
        <v>76</v>
      </c>
      <c r="AY406" s="255" t="s">
        <v>178</v>
      </c>
    </row>
    <row r="407" s="13" customFormat="1">
      <c r="A407" s="13"/>
      <c r="B407" s="246"/>
      <c r="C407" s="247"/>
      <c r="D407" s="241" t="s">
        <v>189</v>
      </c>
      <c r="E407" s="248" t="s">
        <v>1</v>
      </c>
      <c r="F407" s="249" t="s">
        <v>679</v>
      </c>
      <c r="G407" s="247"/>
      <c r="H407" s="248" t="s">
        <v>1</v>
      </c>
      <c r="I407" s="250"/>
      <c r="J407" s="247"/>
      <c r="K407" s="247"/>
      <c r="L407" s="251"/>
      <c r="M407" s="252"/>
      <c r="N407" s="253"/>
      <c r="O407" s="253"/>
      <c r="P407" s="253"/>
      <c r="Q407" s="253"/>
      <c r="R407" s="253"/>
      <c r="S407" s="253"/>
      <c r="T407" s="25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5" t="s">
        <v>189</v>
      </c>
      <c r="AU407" s="255" t="s">
        <v>85</v>
      </c>
      <c r="AV407" s="13" t="s">
        <v>83</v>
      </c>
      <c r="AW407" s="13" t="s">
        <v>33</v>
      </c>
      <c r="AX407" s="13" t="s">
        <v>76</v>
      </c>
      <c r="AY407" s="255" t="s">
        <v>178</v>
      </c>
    </row>
    <row r="408" s="14" customFormat="1">
      <c r="A408" s="14"/>
      <c r="B408" s="256"/>
      <c r="C408" s="257"/>
      <c r="D408" s="241" t="s">
        <v>189</v>
      </c>
      <c r="E408" s="258" t="s">
        <v>1</v>
      </c>
      <c r="F408" s="259" t="s">
        <v>1920</v>
      </c>
      <c r="G408" s="257"/>
      <c r="H408" s="260">
        <v>0.19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6" t="s">
        <v>189</v>
      </c>
      <c r="AU408" s="266" t="s">
        <v>85</v>
      </c>
      <c r="AV408" s="14" t="s">
        <v>85</v>
      </c>
      <c r="AW408" s="14" t="s">
        <v>33</v>
      </c>
      <c r="AX408" s="14" t="s">
        <v>76</v>
      </c>
      <c r="AY408" s="266" t="s">
        <v>178</v>
      </c>
    </row>
    <row r="409" s="15" customFormat="1">
      <c r="A409" s="15"/>
      <c r="B409" s="267"/>
      <c r="C409" s="268"/>
      <c r="D409" s="241" t="s">
        <v>189</v>
      </c>
      <c r="E409" s="269" t="s">
        <v>1</v>
      </c>
      <c r="F409" s="270" t="s">
        <v>193</v>
      </c>
      <c r="G409" s="268"/>
      <c r="H409" s="271">
        <v>0.19</v>
      </c>
      <c r="I409" s="272"/>
      <c r="J409" s="268"/>
      <c r="K409" s="268"/>
      <c r="L409" s="273"/>
      <c r="M409" s="274"/>
      <c r="N409" s="275"/>
      <c r="O409" s="275"/>
      <c r="P409" s="275"/>
      <c r="Q409" s="275"/>
      <c r="R409" s="275"/>
      <c r="S409" s="275"/>
      <c r="T409" s="276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77" t="s">
        <v>189</v>
      </c>
      <c r="AU409" s="277" t="s">
        <v>85</v>
      </c>
      <c r="AV409" s="15" t="s">
        <v>185</v>
      </c>
      <c r="AW409" s="15" t="s">
        <v>33</v>
      </c>
      <c r="AX409" s="15" t="s">
        <v>83</v>
      </c>
      <c r="AY409" s="277" t="s">
        <v>178</v>
      </c>
    </row>
    <row r="410" s="12" customFormat="1" ht="22.8" customHeight="1">
      <c r="A410" s="12"/>
      <c r="B410" s="212"/>
      <c r="C410" s="213"/>
      <c r="D410" s="214" t="s">
        <v>75</v>
      </c>
      <c r="E410" s="226" t="s">
        <v>100</v>
      </c>
      <c r="F410" s="226" t="s">
        <v>681</v>
      </c>
      <c r="G410" s="213"/>
      <c r="H410" s="213"/>
      <c r="I410" s="216"/>
      <c r="J410" s="227">
        <f>BK410</f>
        <v>0</v>
      </c>
      <c r="K410" s="213"/>
      <c r="L410" s="218"/>
      <c r="M410" s="219"/>
      <c r="N410" s="220"/>
      <c r="O410" s="220"/>
      <c r="P410" s="221">
        <f>SUM(P411:P421)</f>
        <v>0</v>
      </c>
      <c r="Q410" s="220"/>
      <c r="R410" s="221">
        <f>SUM(R411:R421)</f>
        <v>0.17333999999999999</v>
      </c>
      <c r="S410" s="220"/>
      <c r="T410" s="222">
        <f>SUM(T411:T421)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23" t="s">
        <v>83</v>
      </c>
      <c r="AT410" s="224" t="s">
        <v>75</v>
      </c>
      <c r="AU410" s="224" t="s">
        <v>83</v>
      </c>
      <c r="AY410" s="223" t="s">
        <v>178</v>
      </c>
      <c r="BK410" s="225">
        <f>SUM(BK411:BK421)</f>
        <v>0</v>
      </c>
    </row>
    <row r="411" s="2" customFormat="1">
      <c r="A411" s="39"/>
      <c r="B411" s="40"/>
      <c r="C411" s="228" t="s">
        <v>493</v>
      </c>
      <c r="D411" s="228" t="s">
        <v>180</v>
      </c>
      <c r="E411" s="229" t="s">
        <v>1921</v>
      </c>
      <c r="F411" s="230" t="s">
        <v>1922</v>
      </c>
      <c r="G411" s="231" t="s">
        <v>299</v>
      </c>
      <c r="H411" s="232">
        <v>9</v>
      </c>
      <c r="I411" s="233"/>
      <c r="J411" s="234">
        <f>ROUND(I411*H411,2)</f>
        <v>0</v>
      </c>
      <c r="K411" s="230" t="s">
        <v>184</v>
      </c>
      <c r="L411" s="45"/>
      <c r="M411" s="235" t="s">
        <v>1</v>
      </c>
      <c r="N411" s="236" t="s">
        <v>41</v>
      </c>
      <c r="O411" s="92"/>
      <c r="P411" s="237">
        <f>O411*H411</f>
        <v>0</v>
      </c>
      <c r="Q411" s="237">
        <v>0.00033</v>
      </c>
      <c r="R411" s="237">
        <f>Q411*H411</f>
        <v>0.00297</v>
      </c>
      <c r="S411" s="237">
        <v>0</v>
      </c>
      <c r="T411" s="238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9" t="s">
        <v>185</v>
      </c>
      <c r="AT411" s="239" t="s">
        <v>180</v>
      </c>
      <c r="AU411" s="239" t="s">
        <v>85</v>
      </c>
      <c r="AY411" s="18" t="s">
        <v>178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8" t="s">
        <v>83</v>
      </c>
      <c r="BK411" s="240">
        <f>ROUND(I411*H411,2)</f>
        <v>0</v>
      </c>
      <c r="BL411" s="18" t="s">
        <v>185</v>
      </c>
      <c r="BM411" s="239" t="s">
        <v>1923</v>
      </c>
    </row>
    <row r="412" s="2" customFormat="1">
      <c r="A412" s="39"/>
      <c r="B412" s="40"/>
      <c r="C412" s="41"/>
      <c r="D412" s="241" t="s">
        <v>187</v>
      </c>
      <c r="E412" s="41"/>
      <c r="F412" s="242" t="s">
        <v>1924</v>
      </c>
      <c r="G412" s="41"/>
      <c r="H412" s="41"/>
      <c r="I412" s="243"/>
      <c r="J412" s="41"/>
      <c r="K412" s="41"/>
      <c r="L412" s="45"/>
      <c r="M412" s="244"/>
      <c r="N412" s="245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187</v>
      </c>
      <c r="AU412" s="18" t="s">
        <v>85</v>
      </c>
    </row>
    <row r="413" s="13" customFormat="1">
      <c r="A413" s="13"/>
      <c r="B413" s="246"/>
      <c r="C413" s="247"/>
      <c r="D413" s="241" t="s">
        <v>189</v>
      </c>
      <c r="E413" s="248" t="s">
        <v>1</v>
      </c>
      <c r="F413" s="249" t="s">
        <v>1796</v>
      </c>
      <c r="G413" s="247"/>
      <c r="H413" s="248" t="s">
        <v>1</v>
      </c>
      <c r="I413" s="250"/>
      <c r="J413" s="247"/>
      <c r="K413" s="247"/>
      <c r="L413" s="251"/>
      <c r="M413" s="252"/>
      <c r="N413" s="253"/>
      <c r="O413" s="253"/>
      <c r="P413" s="253"/>
      <c r="Q413" s="253"/>
      <c r="R413" s="253"/>
      <c r="S413" s="253"/>
      <c r="T413" s="25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5" t="s">
        <v>189</v>
      </c>
      <c r="AU413" s="255" t="s">
        <v>85</v>
      </c>
      <c r="AV413" s="13" t="s">
        <v>83</v>
      </c>
      <c r="AW413" s="13" t="s">
        <v>33</v>
      </c>
      <c r="AX413" s="13" t="s">
        <v>76</v>
      </c>
      <c r="AY413" s="255" t="s">
        <v>178</v>
      </c>
    </row>
    <row r="414" s="14" customFormat="1">
      <c r="A414" s="14"/>
      <c r="B414" s="256"/>
      <c r="C414" s="257"/>
      <c r="D414" s="241" t="s">
        <v>189</v>
      </c>
      <c r="E414" s="258" t="s">
        <v>1</v>
      </c>
      <c r="F414" s="259" t="s">
        <v>1925</v>
      </c>
      <c r="G414" s="257"/>
      <c r="H414" s="260">
        <v>9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6" t="s">
        <v>189</v>
      </c>
      <c r="AU414" s="266" t="s">
        <v>85</v>
      </c>
      <c r="AV414" s="14" t="s">
        <v>85</v>
      </c>
      <c r="AW414" s="14" t="s">
        <v>33</v>
      </c>
      <c r="AX414" s="14" t="s">
        <v>76</v>
      </c>
      <c r="AY414" s="266" t="s">
        <v>178</v>
      </c>
    </row>
    <row r="415" s="15" customFormat="1">
      <c r="A415" s="15"/>
      <c r="B415" s="267"/>
      <c r="C415" s="268"/>
      <c r="D415" s="241" t="s">
        <v>189</v>
      </c>
      <c r="E415" s="269" t="s">
        <v>1</v>
      </c>
      <c r="F415" s="270" t="s">
        <v>193</v>
      </c>
      <c r="G415" s="268"/>
      <c r="H415" s="271">
        <v>9</v>
      </c>
      <c r="I415" s="272"/>
      <c r="J415" s="268"/>
      <c r="K415" s="268"/>
      <c r="L415" s="273"/>
      <c r="M415" s="274"/>
      <c r="N415" s="275"/>
      <c r="O415" s="275"/>
      <c r="P415" s="275"/>
      <c r="Q415" s="275"/>
      <c r="R415" s="275"/>
      <c r="S415" s="275"/>
      <c r="T415" s="276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77" t="s">
        <v>189</v>
      </c>
      <c r="AU415" s="277" t="s">
        <v>85</v>
      </c>
      <c r="AV415" s="15" t="s">
        <v>185</v>
      </c>
      <c r="AW415" s="15" t="s">
        <v>33</v>
      </c>
      <c r="AX415" s="15" t="s">
        <v>83</v>
      </c>
      <c r="AY415" s="277" t="s">
        <v>178</v>
      </c>
    </row>
    <row r="416" s="2" customFormat="1">
      <c r="A416" s="39"/>
      <c r="B416" s="40"/>
      <c r="C416" s="278" t="s">
        <v>500</v>
      </c>
      <c r="D416" s="278" t="s">
        <v>386</v>
      </c>
      <c r="E416" s="279" t="s">
        <v>746</v>
      </c>
      <c r="F416" s="280" t="s">
        <v>747</v>
      </c>
      <c r="G416" s="281" t="s">
        <v>299</v>
      </c>
      <c r="H416" s="282">
        <v>9</v>
      </c>
      <c r="I416" s="283"/>
      <c r="J416" s="284">
        <f>ROUND(I416*H416,2)</f>
        <v>0</v>
      </c>
      <c r="K416" s="280" t="s">
        <v>1</v>
      </c>
      <c r="L416" s="285"/>
      <c r="M416" s="286" t="s">
        <v>1</v>
      </c>
      <c r="N416" s="287" t="s">
        <v>41</v>
      </c>
      <c r="O416" s="92"/>
      <c r="P416" s="237">
        <f>O416*H416</f>
        <v>0</v>
      </c>
      <c r="Q416" s="237">
        <v>0.018929999999999999</v>
      </c>
      <c r="R416" s="237">
        <f>Q416*H416</f>
        <v>0.17036999999999999</v>
      </c>
      <c r="S416" s="237">
        <v>0</v>
      </c>
      <c r="T416" s="238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9" t="s">
        <v>244</v>
      </c>
      <c r="AT416" s="239" t="s">
        <v>386</v>
      </c>
      <c r="AU416" s="239" t="s">
        <v>85</v>
      </c>
      <c r="AY416" s="18" t="s">
        <v>178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8" t="s">
        <v>83</v>
      </c>
      <c r="BK416" s="240">
        <f>ROUND(I416*H416,2)</f>
        <v>0</v>
      </c>
      <c r="BL416" s="18" t="s">
        <v>185</v>
      </c>
      <c r="BM416" s="239" t="s">
        <v>1926</v>
      </c>
    </row>
    <row r="417" s="2" customFormat="1">
      <c r="A417" s="39"/>
      <c r="B417" s="40"/>
      <c r="C417" s="41"/>
      <c r="D417" s="241" t="s">
        <v>187</v>
      </c>
      <c r="E417" s="41"/>
      <c r="F417" s="242" t="s">
        <v>747</v>
      </c>
      <c r="G417" s="41"/>
      <c r="H417" s="41"/>
      <c r="I417" s="243"/>
      <c r="J417" s="41"/>
      <c r="K417" s="41"/>
      <c r="L417" s="45"/>
      <c r="M417" s="244"/>
      <c r="N417" s="245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187</v>
      </c>
      <c r="AU417" s="18" t="s">
        <v>85</v>
      </c>
    </row>
    <row r="418" s="2" customFormat="1">
      <c r="A418" s="39"/>
      <c r="B418" s="40"/>
      <c r="C418" s="41"/>
      <c r="D418" s="241" t="s">
        <v>391</v>
      </c>
      <c r="E418" s="41"/>
      <c r="F418" s="288" t="s">
        <v>749</v>
      </c>
      <c r="G418" s="41"/>
      <c r="H418" s="41"/>
      <c r="I418" s="243"/>
      <c r="J418" s="41"/>
      <c r="K418" s="41"/>
      <c r="L418" s="45"/>
      <c r="M418" s="244"/>
      <c r="N418" s="245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391</v>
      </c>
      <c r="AU418" s="18" t="s">
        <v>85</v>
      </c>
    </row>
    <row r="419" s="13" customFormat="1">
      <c r="A419" s="13"/>
      <c r="B419" s="246"/>
      <c r="C419" s="247"/>
      <c r="D419" s="241" t="s">
        <v>189</v>
      </c>
      <c r="E419" s="248" t="s">
        <v>1</v>
      </c>
      <c r="F419" s="249" t="s">
        <v>1927</v>
      </c>
      <c r="G419" s="247"/>
      <c r="H419" s="248" t="s">
        <v>1</v>
      </c>
      <c r="I419" s="250"/>
      <c r="J419" s="247"/>
      <c r="K419" s="247"/>
      <c r="L419" s="251"/>
      <c r="M419" s="252"/>
      <c r="N419" s="253"/>
      <c r="O419" s="253"/>
      <c r="P419" s="253"/>
      <c r="Q419" s="253"/>
      <c r="R419" s="253"/>
      <c r="S419" s="253"/>
      <c r="T419" s="25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5" t="s">
        <v>189</v>
      </c>
      <c r="AU419" s="255" t="s">
        <v>85</v>
      </c>
      <c r="AV419" s="13" t="s">
        <v>83</v>
      </c>
      <c r="AW419" s="13" t="s">
        <v>33</v>
      </c>
      <c r="AX419" s="13" t="s">
        <v>76</v>
      </c>
      <c r="AY419" s="255" t="s">
        <v>178</v>
      </c>
    </row>
    <row r="420" s="14" customFormat="1">
      <c r="A420" s="14"/>
      <c r="B420" s="256"/>
      <c r="C420" s="257"/>
      <c r="D420" s="241" t="s">
        <v>189</v>
      </c>
      <c r="E420" s="258" t="s">
        <v>1</v>
      </c>
      <c r="F420" s="259" t="s">
        <v>250</v>
      </c>
      <c r="G420" s="257"/>
      <c r="H420" s="260">
        <v>9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6" t="s">
        <v>189</v>
      </c>
      <c r="AU420" s="266" t="s">
        <v>85</v>
      </c>
      <c r="AV420" s="14" t="s">
        <v>85</v>
      </c>
      <c r="AW420" s="14" t="s">
        <v>33</v>
      </c>
      <c r="AX420" s="14" t="s">
        <v>76</v>
      </c>
      <c r="AY420" s="266" t="s">
        <v>178</v>
      </c>
    </row>
    <row r="421" s="15" customFormat="1">
      <c r="A421" s="15"/>
      <c r="B421" s="267"/>
      <c r="C421" s="268"/>
      <c r="D421" s="241" t="s">
        <v>189</v>
      </c>
      <c r="E421" s="269" t="s">
        <v>1</v>
      </c>
      <c r="F421" s="270" t="s">
        <v>193</v>
      </c>
      <c r="G421" s="268"/>
      <c r="H421" s="271">
        <v>9</v>
      </c>
      <c r="I421" s="272"/>
      <c r="J421" s="268"/>
      <c r="K421" s="268"/>
      <c r="L421" s="273"/>
      <c r="M421" s="274"/>
      <c r="N421" s="275"/>
      <c r="O421" s="275"/>
      <c r="P421" s="275"/>
      <c r="Q421" s="275"/>
      <c r="R421" s="275"/>
      <c r="S421" s="275"/>
      <c r="T421" s="276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77" t="s">
        <v>189</v>
      </c>
      <c r="AU421" s="277" t="s">
        <v>85</v>
      </c>
      <c r="AV421" s="15" t="s">
        <v>185</v>
      </c>
      <c r="AW421" s="15" t="s">
        <v>33</v>
      </c>
      <c r="AX421" s="15" t="s">
        <v>83</v>
      </c>
      <c r="AY421" s="277" t="s">
        <v>178</v>
      </c>
    </row>
    <row r="422" s="12" customFormat="1" ht="22.8" customHeight="1">
      <c r="A422" s="12"/>
      <c r="B422" s="212"/>
      <c r="C422" s="213"/>
      <c r="D422" s="214" t="s">
        <v>75</v>
      </c>
      <c r="E422" s="226" t="s">
        <v>185</v>
      </c>
      <c r="F422" s="226" t="s">
        <v>304</v>
      </c>
      <c r="G422" s="213"/>
      <c r="H422" s="213"/>
      <c r="I422" s="216"/>
      <c r="J422" s="227">
        <f>BK422</f>
        <v>0</v>
      </c>
      <c r="K422" s="213"/>
      <c r="L422" s="218"/>
      <c r="M422" s="219"/>
      <c r="N422" s="220"/>
      <c r="O422" s="220"/>
      <c r="P422" s="221">
        <f>SUM(P423:P478)</f>
        <v>0</v>
      </c>
      <c r="Q422" s="220"/>
      <c r="R422" s="221">
        <f>SUM(R423:R478)</f>
        <v>154.77402491999999</v>
      </c>
      <c r="S422" s="220"/>
      <c r="T422" s="222">
        <f>SUM(T423:T478)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23" t="s">
        <v>83</v>
      </c>
      <c r="AT422" s="224" t="s">
        <v>75</v>
      </c>
      <c r="AU422" s="224" t="s">
        <v>83</v>
      </c>
      <c r="AY422" s="223" t="s">
        <v>178</v>
      </c>
      <c r="BK422" s="225">
        <f>SUM(BK423:BK478)</f>
        <v>0</v>
      </c>
    </row>
    <row r="423" s="2" customFormat="1">
      <c r="A423" s="39"/>
      <c r="B423" s="40"/>
      <c r="C423" s="228" t="s">
        <v>745</v>
      </c>
      <c r="D423" s="228" t="s">
        <v>180</v>
      </c>
      <c r="E423" s="229" t="s">
        <v>1928</v>
      </c>
      <c r="F423" s="230" t="s">
        <v>1929</v>
      </c>
      <c r="G423" s="231" t="s">
        <v>268</v>
      </c>
      <c r="H423" s="232">
        <v>28.489999999999998</v>
      </c>
      <c r="I423" s="233"/>
      <c r="J423" s="234">
        <f>ROUND(I423*H423,2)</f>
        <v>0</v>
      </c>
      <c r="K423" s="230" t="s">
        <v>184</v>
      </c>
      <c r="L423" s="45"/>
      <c r="M423" s="235" t="s">
        <v>1</v>
      </c>
      <c r="N423" s="236" t="s">
        <v>41</v>
      </c>
      <c r="O423" s="92"/>
      <c r="P423" s="237">
        <f>O423*H423</f>
        <v>0</v>
      </c>
      <c r="Q423" s="237">
        <v>0</v>
      </c>
      <c r="R423" s="237">
        <f>Q423*H423</f>
        <v>0</v>
      </c>
      <c r="S423" s="237">
        <v>0</v>
      </c>
      <c r="T423" s="238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9" t="s">
        <v>185</v>
      </c>
      <c r="AT423" s="239" t="s">
        <v>180</v>
      </c>
      <c r="AU423" s="239" t="s">
        <v>85</v>
      </c>
      <c r="AY423" s="18" t="s">
        <v>178</v>
      </c>
      <c r="BE423" s="240">
        <f>IF(N423="základní",J423,0)</f>
        <v>0</v>
      </c>
      <c r="BF423" s="240">
        <f>IF(N423="snížená",J423,0)</f>
        <v>0</v>
      </c>
      <c r="BG423" s="240">
        <f>IF(N423="zákl. přenesená",J423,0)</f>
        <v>0</v>
      </c>
      <c r="BH423" s="240">
        <f>IF(N423="sníž. přenesená",J423,0)</f>
        <v>0</v>
      </c>
      <c r="BI423" s="240">
        <f>IF(N423="nulová",J423,0)</f>
        <v>0</v>
      </c>
      <c r="BJ423" s="18" t="s">
        <v>83</v>
      </c>
      <c r="BK423" s="240">
        <f>ROUND(I423*H423,2)</f>
        <v>0</v>
      </c>
      <c r="BL423" s="18" t="s">
        <v>185</v>
      </c>
      <c r="BM423" s="239" t="s">
        <v>1930</v>
      </c>
    </row>
    <row r="424" s="2" customFormat="1">
      <c r="A424" s="39"/>
      <c r="B424" s="40"/>
      <c r="C424" s="41"/>
      <c r="D424" s="241" t="s">
        <v>187</v>
      </c>
      <c r="E424" s="41"/>
      <c r="F424" s="242" t="s">
        <v>1931</v>
      </c>
      <c r="G424" s="41"/>
      <c r="H424" s="41"/>
      <c r="I424" s="243"/>
      <c r="J424" s="41"/>
      <c r="K424" s="41"/>
      <c r="L424" s="45"/>
      <c r="M424" s="244"/>
      <c r="N424" s="245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187</v>
      </c>
      <c r="AU424" s="18" t="s">
        <v>85</v>
      </c>
    </row>
    <row r="425" s="13" customFormat="1">
      <c r="A425" s="13"/>
      <c r="B425" s="246"/>
      <c r="C425" s="247"/>
      <c r="D425" s="241" t="s">
        <v>189</v>
      </c>
      <c r="E425" s="248" t="s">
        <v>1</v>
      </c>
      <c r="F425" s="249" t="s">
        <v>1796</v>
      </c>
      <c r="G425" s="247"/>
      <c r="H425" s="248" t="s">
        <v>1</v>
      </c>
      <c r="I425" s="250"/>
      <c r="J425" s="247"/>
      <c r="K425" s="247"/>
      <c r="L425" s="251"/>
      <c r="M425" s="252"/>
      <c r="N425" s="253"/>
      <c r="O425" s="253"/>
      <c r="P425" s="253"/>
      <c r="Q425" s="253"/>
      <c r="R425" s="253"/>
      <c r="S425" s="253"/>
      <c r="T425" s="25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5" t="s">
        <v>189</v>
      </c>
      <c r="AU425" s="255" t="s">
        <v>85</v>
      </c>
      <c r="AV425" s="13" t="s">
        <v>83</v>
      </c>
      <c r="AW425" s="13" t="s">
        <v>33</v>
      </c>
      <c r="AX425" s="13" t="s">
        <v>76</v>
      </c>
      <c r="AY425" s="255" t="s">
        <v>178</v>
      </c>
    </row>
    <row r="426" s="13" customFormat="1">
      <c r="A426" s="13"/>
      <c r="B426" s="246"/>
      <c r="C426" s="247"/>
      <c r="D426" s="241" t="s">
        <v>189</v>
      </c>
      <c r="E426" s="248" t="s">
        <v>1</v>
      </c>
      <c r="F426" s="249" t="s">
        <v>1932</v>
      </c>
      <c r="G426" s="247"/>
      <c r="H426" s="248" t="s">
        <v>1</v>
      </c>
      <c r="I426" s="250"/>
      <c r="J426" s="247"/>
      <c r="K426" s="247"/>
      <c r="L426" s="251"/>
      <c r="M426" s="252"/>
      <c r="N426" s="253"/>
      <c r="O426" s="253"/>
      <c r="P426" s="253"/>
      <c r="Q426" s="253"/>
      <c r="R426" s="253"/>
      <c r="S426" s="253"/>
      <c r="T426" s="25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5" t="s">
        <v>189</v>
      </c>
      <c r="AU426" s="255" t="s">
        <v>85</v>
      </c>
      <c r="AV426" s="13" t="s">
        <v>83</v>
      </c>
      <c r="AW426" s="13" t="s">
        <v>33</v>
      </c>
      <c r="AX426" s="13" t="s">
        <v>76</v>
      </c>
      <c r="AY426" s="255" t="s">
        <v>178</v>
      </c>
    </row>
    <row r="427" s="14" customFormat="1">
      <c r="A427" s="14"/>
      <c r="B427" s="256"/>
      <c r="C427" s="257"/>
      <c r="D427" s="241" t="s">
        <v>189</v>
      </c>
      <c r="E427" s="258" t="s">
        <v>1</v>
      </c>
      <c r="F427" s="259" t="s">
        <v>1933</v>
      </c>
      <c r="G427" s="257"/>
      <c r="H427" s="260">
        <v>28.489999999999998</v>
      </c>
      <c r="I427" s="261"/>
      <c r="J427" s="257"/>
      <c r="K427" s="257"/>
      <c r="L427" s="262"/>
      <c r="M427" s="263"/>
      <c r="N427" s="264"/>
      <c r="O427" s="264"/>
      <c r="P427" s="264"/>
      <c r="Q427" s="264"/>
      <c r="R427" s="264"/>
      <c r="S427" s="264"/>
      <c r="T427" s="26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6" t="s">
        <v>189</v>
      </c>
      <c r="AU427" s="266" t="s">
        <v>85</v>
      </c>
      <c r="AV427" s="14" t="s">
        <v>85</v>
      </c>
      <c r="AW427" s="14" t="s">
        <v>33</v>
      </c>
      <c r="AX427" s="14" t="s">
        <v>76</v>
      </c>
      <c r="AY427" s="266" t="s">
        <v>178</v>
      </c>
    </row>
    <row r="428" s="15" customFormat="1">
      <c r="A428" s="15"/>
      <c r="B428" s="267"/>
      <c r="C428" s="268"/>
      <c r="D428" s="241" t="s">
        <v>189</v>
      </c>
      <c r="E428" s="269" t="s">
        <v>1</v>
      </c>
      <c r="F428" s="270" t="s">
        <v>193</v>
      </c>
      <c r="G428" s="268"/>
      <c r="H428" s="271">
        <v>28.489999999999998</v>
      </c>
      <c r="I428" s="272"/>
      <c r="J428" s="268"/>
      <c r="K428" s="268"/>
      <c r="L428" s="273"/>
      <c r="M428" s="274"/>
      <c r="N428" s="275"/>
      <c r="O428" s="275"/>
      <c r="P428" s="275"/>
      <c r="Q428" s="275"/>
      <c r="R428" s="275"/>
      <c r="S428" s="275"/>
      <c r="T428" s="276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77" t="s">
        <v>189</v>
      </c>
      <c r="AU428" s="277" t="s">
        <v>85</v>
      </c>
      <c r="AV428" s="15" t="s">
        <v>185</v>
      </c>
      <c r="AW428" s="15" t="s">
        <v>33</v>
      </c>
      <c r="AX428" s="15" t="s">
        <v>83</v>
      </c>
      <c r="AY428" s="277" t="s">
        <v>178</v>
      </c>
    </row>
    <row r="429" s="2" customFormat="1">
      <c r="A429" s="39"/>
      <c r="B429" s="40"/>
      <c r="C429" s="228" t="s">
        <v>751</v>
      </c>
      <c r="D429" s="228" t="s">
        <v>180</v>
      </c>
      <c r="E429" s="229" t="s">
        <v>1934</v>
      </c>
      <c r="F429" s="230" t="s">
        <v>1935</v>
      </c>
      <c r="G429" s="231" t="s">
        <v>183</v>
      </c>
      <c r="H429" s="232">
        <v>1.877</v>
      </c>
      <c r="I429" s="233"/>
      <c r="J429" s="234">
        <f>ROUND(I429*H429,2)</f>
        <v>0</v>
      </c>
      <c r="K429" s="230" t="s">
        <v>184</v>
      </c>
      <c r="L429" s="45"/>
      <c r="M429" s="235" t="s">
        <v>1</v>
      </c>
      <c r="N429" s="236" t="s">
        <v>41</v>
      </c>
      <c r="O429" s="92"/>
      <c r="P429" s="237">
        <f>O429*H429</f>
        <v>0</v>
      </c>
      <c r="Q429" s="237">
        <v>2.83331</v>
      </c>
      <c r="R429" s="237">
        <f>Q429*H429</f>
        <v>5.3181228699999998</v>
      </c>
      <c r="S429" s="237">
        <v>0</v>
      </c>
      <c r="T429" s="238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9" t="s">
        <v>185</v>
      </c>
      <c r="AT429" s="239" t="s">
        <v>180</v>
      </c>
      <c r="AU429" s="239" t="s">
        <v>85</v>
      </c>
      <c r="AY429" s="18" t="s">
        <v>178</v>
      </c>
      <c r="BE429" s="240">
        <f>IF(N429="základní",J429,0)</f>
        <v>0</v>
      </c>
      <c r="BF429" s="240">
        <f>IF(N429="snížená",J429,0)</f>
        <v>0</v>
      </c>
      <c r="BG429" s="240">
        <f>IF(N429="zákl. přenesená",J429,0)</f>
        <v>0</v>
      </c>
      <c r="BH429" s="240">
        <f>IF(N429="sníž. přenesená",J429,0)</f>
        <v>0</v>
      </c>
      <c r="BI429" s="240">
        <f>IF(N429="nulová",J429,0)</f>
        <v>0</v>
      </c>
      <c r="BJ429" s="18" t="s">
        <v>83</v>
      </c>
      <c r="BK429" s="240">
        <f>ROUND(I429*H429,2)</f>
        <v>0</v>
      </c>
      <c r="BL429" s="18" t="s">
        <v>185</v>
      </c>
      <c r="BM429" s="239" t="s">
        <v>1936</v>
      </c>
    </row>
    <row r="430" s="2" customFormat="1">
      <c r="A430" s="39"/>
      <c r="B430" s="40"/>
      <c r="C430" s="41"/>
      <c r="D430" s="241" t="s">
        <v>187</v>
      </c>
      <c r="E430" s="41"/>
      <c r="F430" s="242" t="s">
        <v>1937</v>
      </c>
      <c r="G430" s="41"/>
      <c r="H430" s="41"/>
      <c r="I430" s="243"/>
      <c r="J430" s="41"/>
      <c r="K430" s="41"/>
      <c r="L430" s="45"/>
      <c r="M430" s="244"/>
      <c r="N430" s="245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187</v>
      </c>
      <c r="AU430" s="18" t="s">
        <v>85</v>
      </c>
    </row>
    <row r="431" s="13" customFormat="1">
      <c r="A431" s="13"/>
      <c r="B431" s="246"/>
      <c r="C431" s="247"/>
      <c r="D431" s="241" t="s">
        <v>189</v>
      </c>
      <c r="E431" s="248" t="s">
        <v>1</v>
      </c>
      <c r="F431" s="249" t="s">
        <v>1831</v>
      </c>
      <c r="G431" s="247"/>
      <c r="H431" s="248" t="s">
        <v>1</v>
      </c>
      <c r="I431" s="250"/>
      <c r="J431" s="247"/>
      <c r="K431" s="247"/>
      <c r="L431" s="251"/>
      <c r="M431" s="252"/>
      <c r="N431" s="253"/>
      <c r="O431" s="253"/>
      <c r="P431" s="253"/>
      <c r="Q431" s="253"/>
      <c r="R431" s="253"/>
      <c r="S431" s="253"/>
      <c r="T431" s="25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5" t="s">
        <v>189</v>
      </c>
      <c r="AU431" s="255" t="s">
        <v>85</v>
      </c>
      <c r="AV431" s="13" t="s">
        <v>83</v>
      </c>
      <c r="AW431" s="13" t="s">
        <v>33</v>
      </c>
      <c r="AX431" s="13" t="s">
        <v>76</v>
      </c>
      <c r="AY431" s="255" t="s">
        <v>178</v>
      </c>
    </row>
    <row r="432" s="14" customFormat="1">
      <c r="A432" s="14"/>
      <c r="B432" s="256"/>
      <c r="C432" s="257"/>
      <c r="D432" s="241" t="s">
        <v>189</v>
      </c>
      <c r="E432" s="258" t="s">
        <v>1</v>
      </c>
      <c r="F432" s="259" t="s">
        <v>1938</v>
      </c>
      <c r="G432" s="257"/>
      <c r="H432" s="260">
        <v>1.877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6" t="s">
        <v>189</v>
      </c>
      <c r="AU432" s="266" t="s">
        <v>85</v>
      </c>
      <c r="AV432" s="14" t="s">
        <v>85</v>
      </c>
      <c r="AW432" s="14" t="s">
        <v>33</v>
      </c>
      <c r="AX432" s="14" t="s">
        <v>76</v>
      </c>
      <c r="AY432" s="266" t="s">
        <v>178</v>
      </c>
    </row>
    <row r="433" s="15" customFormat="1">
      <c r="A433" s="15"/>
      <c r="B433" s="267"/>
      <c r="C433" s="268"/>
      <c r="D433" s="241" t="s">
        <v>189</v>
      </c>
      <c r="E433" s="269" t="s">
        <v>1</v>
      </c>
      <c r="F433" s="270" t="s">
        <v>193</v>
      </c>
      <c r="G433" s="268"/>
      <c r="H433" s="271">
        <v>1.877</v>
      </c>
      <c r="I433" s="272"/>
      <c r="J433" s="268"/>
      <c r="K433" s="268"/>
      <c r="L433" s="273"/>
      <c r="M433" s="274"/>
      <c r="N433" s="275"/>
      <c r="O433" s="275"/>
      <c r="P433" s="275"/>
      <c r="Q433" s="275"/>
      <c r="R433" s="275"/>
      <c r="S433" s="275"/>
      <c r="T433" s="276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77" t="s">
        <v>189</v>
      </c>
      <c r="AU433" s="277" t="s">
        <v>85</v>
      </c>
      <c r="AV433" s="15" t="s">
        <v>185</v>
      </c>
      <c r="AW433" s="15" t="s">
        <v>33</v>
      </c>
      <c r="AX433" s="15" t="s">
        <v>83</v>
      </c>
      <c r="AY433" s="277" t="s">
        <v>178</v>
      </c>
    </row>
    <row r="434" s="2" customFormat="1">
      <c r="A434" s="39"/>
      <c r="B434" s="40"/>
      <c r="C434" s="228" t="s">
        <v>753</v>
      </c>
      <c r="D434" s="228" t="s">
        <v>180</v>
      </c>
      <c r="E434" s="229" t="s">
        <v>319</v>
      </c>
      <c r="F434" s="230" t="s">
        <v>320</v>
      </c>
      <c r="G434" s="231" t="s">
        <v>183</v>
      </c>
      <c r="H434" s="232">
        <v>1.94</v>
      </c>
      <c r="I434" s="233"/>
      <c r="J434" s="234">
        <f>ROUND(I434*H434,2)</f>
        <v>0</v>
      </c>
      <c r="K434" s="230" t="s">
        <v>184</v>
      </c>
      <c r="L434" s="45"/>
      <c r="M434" s="235" t="s">
        <v>1</v>
      </c>
      <c r="N434" s="236" t="s">
        <v>41</v>
      </c>
      <c r="O434" s="92"/>
      <c r="P434" s="237">
        <f>O434*H434</f>
        <v>0</v>
      </c>
      <c r="Q434" s="237">
        <v>0</v>
      </c>
      <c r="R434" s="237">
        <f>Q434*H434</f>
        <v>0</v>
      </c>
      <c r="S434" s="237">
        <v>0</v>
      </c>
      <c r="T434" s="238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9" t="s">
        <v>185</v>
      </c>
      <c r="AT434" s="239" t="s">
        <v>180</v>
      </c>
      <c r="AU434" s="239" t="s">
        <v>85</v>
      </c>
      <c r="AY434" s="18" t="s">
        <v>178</v>
      </c>
      <c r="BE434" s="240">
        <f>IF(N434="základní",J434,0)</f>
        <v>0</v>
      </c>
      <c r="BF434" s="240">
        <f>IF(N434="snížená",J434,0)</f>
        <v>0</v>
      </c>
      <c r="BG434" s="240">
        <f>IF(N434="zákl. přenesená",J434,0)</f>
        <v>0</v>
      </c>
      <c r="BH434" s="240">
        <f>IF(N434="sníž. přenesená",J434,0)</f>
        <v>0</v>
      </c>
      <c r="BI434" s="240">
        <f>IF(N434="nulová",J434,0)</f>
        <v>0</v>
      </c>
      <c r="BJ434" s="18" t="s">
        <v>83</v>
      </c>
      <c r="BK434" s="240">
        <f>ROUND(I434*H434,2)</f>
        <v>0</v>
      </c>
      <c r="BL434" s="18" t="s">
        <v>185</v>
      </c>
      <c r="BM434" s="239" t="s">
        <v>1939</v>
      </c>
    </row>
    <row r="435" s="2" customFormat="1">
      <c r="A435" s="39"/>
      <c r="B435" s="40"/>
      <c r="C435" s="41"/>
      <c r="D435" s="241" t="s">
        <v>187</v>
      </c>
      <c r="E435" s="41"/>
      <c r="F435" s="242" t="s">
        <v>322</v>
      </c>
      <c r="G435" s="41"/>
      <c r="H435" s="41"/>
      <c r="I435" s="243"/>
      <c r="J435" s="41"/>
      <c r="K435" s="41"/>
      <c r="L435" s="45"/>
      <c r="M435" s="244"/>
      <c r="N435" s="245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187</v>
      </c>
      <c r="AU435" s="18" t="s">
        <v>85</v>
      </c>
    </row>
    <row r="436" s="13" customFormat="1">
      <c r="A436" s="13"/>
      <c r="B436" s="246"/>
      <c r="C436" s="247"/>
      <c r="D436" s="241" t="s">
        <v>189</v>
      </c>
      <c r="E436" s="248" t="s">
        <v>1</v>
      </c>
      <c r="F436" s="249" t="s">
        <v>1796</v>
      </c>
      <c r="G436" s="247"/>
      <c r="H436" s="248" t="s">
        <v>1</v>
      </c>
      <c r="I436" s="250"/>
      <c r="J436" s="247"/>
      <c r="K436" s="247"/>
      <c r="L436" s="251"/>
      <c r="M436" s="252"/>
      <c r="N436" s="253"/>
      <c r="O436" s="253"/>
      <c r="P436" s="253"/>
      <c r="Q436" s="253"/>
      <c r="R436" s="253"/>
      <c r="S436" s="253"/>
      <c r="T436" s="25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5" t="s">
        <v>189</v>
      </c>
      <c r="AU436" s="255" t="s">
        <v>85</v>
      </c>
      <c r="AV436" s="13" t="s">
        <v>83</v>
      </c>
      <c r="AW436" s="13" t="s">
        <v>33</v>
      </c>
      <c r="AX436" s="13" t="s">
        <v>76</v>
      </c>
      <c r="AY436" s="255" t="s">
        <v>178</v>
      </c>
    </row>
    <row r="437" s="13" customFormat="1">
      <c r="A437" s="13"/>
      <c r="B437" s="246"/>
      <c r="C437" s="247"/>
      <c r="D437" s="241" t="s">
        <v>189</v>
      </c>
      <c r="E437" s="248" t="s">
        <v>1</v>
      </c>
      <c r="F437" s="249" t="s">
        <v>1940</v>
      </c>
      <c r="G437" s="247"/>
      <c r="H437" s="248" t="s">
        <v>1</v>
      </c>
      <c r="I437" s="250"/>
      <c r="J437" s="247"/>
      <c r="K437" s="247"/>
      <c r="L437" s="251"/>
      <c r="M437" s="252"/>
      <c r="N437" s="253"/>
      <c r="O437" s="253"/>
      <c r="P437" s="253"/>
      <c r="Q437" s="253"/>
      <c r="R437" s="253"/>
      <c r="S437" s="253"/>
      <c r="T437" s="25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5" t="s">
        <v>189</v>
      </c>
      <c r="AU437" s="255" t="s">
        <v>85</v>
      </c>
      <c r="AV437" s="13" t="s">
        <v>83</v>
      </c>
      <c r="AW437" s="13" t="s">
        <v>33</v>
      </c>
      <c r="AX437" s="13" t="s">
        <v>76</v>
      </c>
      <c r="AY437" s="255" t="s">
        <v>178</v>
      </c>
    </row>
    <row r="438" s="14" customFormat="1">
      <c r="A438" s="14"/>
      <c r="B438" s="256"/>
      <c r="C438" s="257"/>
      <c r="D438" s="241" t="s">
        <v>189</v>
      </c>
      <c r="E438" s="258" t="s">
        <v>1</v>
      </c>
      <c r="F438" s="259" t="s">
        <v>1941</v>
      </c>
      <c r="G438" s="257"/>
      <c r="H438" s="260">
        <v>1.94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6" t="s">
        <v>189</v>
      </c>
      <c r="AU438" s="266" t="s">
        <v>85</v>
      </c>
      <c r="AV438" s="14" t="s">
        <v>85</v>
      </c>
      <c r="AW438" s="14" t="s">
        <v>33</v>
      </c>
      <c r="AX438" s="14" t="s">
        <v>76</v>
      </c>
      <c r="AY438" s="266" t="s">
        <v>178</v>
      </c>
    </row>
    <row r="439" s="15" customFormat="1">
      <c r="A439" s="15"/>
      <c r="B439" s="267"/>
      <c r="C439" s="268"/>
      <c r="D439" s="241" t="s">
        <v>189</v>
      </c>
      <c r="E439" s="269" t="s">
        <v>1</v>
      </c>
      <c r="F439" s="270" t="s">
        <v>193</v>
      </c>
      <c r="G439" s="268"/>
      <c r="H439" s="271">
        <v>1.94</v>
      </c>
      <c r="I439" s="272"/>
      <c r="J439" s="268"/>
      <c r="K439" s="268"/>
      <c r="L439" s="273"/>
      <c r="M439" s="274"/>
      <c r="N439" s="275"/>
      <c r="O439" s="275"/>
      <c r="P439" s="275"/>
      <c r="Q439" s="275"/>
      <c r="R439" s="275"/>
      <c r="S439" s="275"/>
      <c r="T439" s="276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77" t="s">
        <v>189</v>
      </c>
      <c r="AU439" s="277" t="s">
        <v>85</v>
      </c>
      <c r="AV439" s="15" t="s">
        <v>185</v>
      </c>
      <c r="AW439" s="15" t="s">
        <v>33</v>
      </c>
      <c r="AX439" s="15" t="s">
        <v>83</v>
      </c>
      <c r="AY439" s="277" t="s">
        <v>178</v>
      </c>
    </row>
    <row r="440" s="2" customFormat="1">
      <c r="A440" s="39"/>
      <c r="B440" s="40"/>
      <c r="C440" s="228" t="s">
        <v>757</v>
      </c>
      <c r="D440" s="228" t="s">
        <v>180</v>
      </c>
      <c r="E440" s="229" t="s">
        <v>332</v>
      </c>
      <c r="F440" s="230" t="s">
        <v>333</v>
      </c>
      <c r="G440" s="231" t="s">
        <v>299</v>
      </c>
      <c r="H440" s="232">
        <v>6.4000000000000004</v>
      </c>
      <c r="I440" s="233"/>
      <c r="J440" s="234">
        <f>ROUND(I440*H440,2)</f>
        <v>0</v>
      </c>
      <c r="K440" s="230" t="s">
        <v>184</v>
      </c>
      <c r="L440" s="45"/>
      <c r="M440" s="235" t="s">
        <v>1</v>
      </c>
      <c r="N440" s="236" t="s">
        <v>41</v>
      </c>
      <c r="O440" s="92"/>
      <c r="P440" s="237">
        <f>O440*H440</f>
        <v>0</v>
      </c>
      <c r="Q440" s="237">
        <v>0.1153</v>
      </c>
      <c r="R440" s="237">
        <f>Q440*H440</f>
        <v>0.73792000000000002</v>
      </c>
      <c r="S440" s="237">
        <v>0</v>
      </c>
      <c r="T440" s="238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9" t="s">
        <v>185</v>
      </c>
      <c r="AT440" s="239" t="s">
        <v>180</v>
      </c>
      <c r="AU440" s="239" t="s">
        <v>85</v>
      </c>
      <c r="AY440" s="18" t="s">
        <v>178</v>
      </c>
      <c r="BE440" s="240">
        <f>IF(N440="základní",J440,0)</f>
        <v>0</v>
      </c>
      <c r="BF440" s="240">
        <f>IF(N440="snížená",J440,0)</f>
        <v>0</v>
      </c>
      <c r="BG440" s="240">
        <f>IF(N440="zákl. přenesená",J440,0)</f>
        <v>0</v>
      </c>
      <c r="BH440" s="240">
        <f>IF(N440="sníž. přenesená",J440,0)</f>
        <v>0</v>
      </c>
      <c r="BI440" s="240">
        <f>IF(N440="nulová",J440,0)</f>
        <v>0</v>
      </c>
      <c r="BJ440" s="18" t="s">
        <v>83</v>
      </c>
      <c r="BK440" s="240">
        <f>ROUND(I440*H440,2)</f>
        <v>0</v>
      </c>
      <c r="BL440" s="18" t="s">
        <v>185</v>
      </c>
      <c r="BM440" s="239" t="s">
        <v>1942</v>
      </c>
    </row>
    <row r="441" s="2" customFormat="1">
      <c r="A441" s="39"/>
      <c r="B441" s="40"/>
      <c r="C441" s="41"/>
      <c r="D441" s="241" t="s">
        <v>187</v>
      </c>
      <c r="E441" s="41"/>
      <c r="F441" s="242" t="s">
        <v>335</v>
      </c>
      <c r="G441" s="41"/>
      <c r="H441" s="41"/>
      <c r="I441" s="243"/>
      <c r="J441" s="41"/>
      <c r="K441" s="41"/>
      <c r="L441" s="45"/>
      <c r="M441" s="244"/>
      <c r="N441" s="245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187</v>
      </c>
      <c r="AU441" s="18" t="s">
        <v>85</v>
      </c>
    </row>
    <row r="442" s="13" customFormat="1">
      <c r="A442" s="13"/>
      <c r="B442" s="246"/>
      <c r="C442" s="247"/>
      <c r="D442" s="241" t="s">
        <v>189</v>
      </c>
      <c r="E442" s="248" t="s">
        <v>1</v>
      </c>
      <c r="F442" s="249" t="s">
        <v>1796</v>
      </c>
      <c r="G442" s="247"/>
      <c r="H442" s="248" t="s">
        <v>1</v>
      </c>
      <c r="I442" s="250"/>
      <c r="J442" s="247"/>
      <c r="K442" s="247"/>
      <c r="L442" s="251"/>
      <c r="M442" s="252"/>
      <c r="N442" s="253"/>
      <c r="O442" s="253"/>
      <c r="P442" s="253"/>
      <c r="Q442" s="253"/>
      <c r="R442" s="253"/>
      <c r="S442" s="253"/>
      <c r="T442" s="25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5" t="s">
        <v>189</v>
      </c>
      <c r="AU442" s="255" t="s">
        <v>85</v>
      </c>
      <c r="AV442" s="13" t="s">
        <v>83</v>
      </c>
      <c r="AW442" s="13" t="s">
        <v>33</v>
      </c>
      <c r="AX442" s="13" t="s">
        <v>76</v>
      </c>
      <c r="AY442" s="255" t="s">
        <v>178</v>
      </c>
    </row>
    <row r="443" s="13" customFormat="1">
      <c r="A443" s="13"/>
      <c r="B443" s="246"/>
      <c r="C443" s="247"/>
      <c r="D443" s="241" t="s">
        <v>189</v>
      </c>
      <c r="E443" s="248" t="s">
        <v>1</v>
      </c>
      <c r="F443" s="249" t="s">
        <v>336</v>
      </c>
      <c r="G443" s="247"/>
      <c r="H443" s="248" t="s">
        <v>1</v>
      </c>
      <c r="I443" s="250"/>
      <c r="J443" s="247"/>
      <c r="K443" s="247"/>
      <c r="L443" s="251"/>
      <c r="M443" s="252"/>
      <c r="N443" s="253"/>
      <c r="O443" s="253"/>
      <c r="P443" s="253"/>
      <c r="Q443" s="253"/>
      <c r="R443" s="253"/>
      <c r="S443" s="253"/>
      <c r="T443" s="25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5" t="s">
        <v>189</v>
      </c>
      <c r="AU443" s="255" t="s">
        <v>85</v>
      </c>
      <c r="AV443" s="13" t="s">
        <v>83</v>
      </c>
      <c r="AW443" s="13" t="s">
        <v>33</v>
      </c>
      <c r="AX443" s="13" t="s">
        <v>76</v>
      </c>
      <c r="AY443" s="255" t="s">
        <v>178</v>
      </c>
    </row>
    <row r="444" s="14" customFormat="1">
      <c r="A444" s="14"/>
      <c r="B444" s="256"/>
      <c r="C444" s="257"/>
      <c r="D444" s="241" t="s">
        <v>189</v>
      </c>
      <c r="E444" s="258" t="s">
        <v>1</v>
      </c>
      <c r="F444" s="259" t="s">
        <v>1943</v>
      </c>
      <c r="G444" s="257"/>
      <c r="H444" s="260">
        <v>6.4000000000000004</v>
      </c>
      <c r="I444" s="261"/>
      <c r="J444" s="257"/>
      <c r="K444" s="257"/>
      <c r="L444" s="262"/>
      <c r="M444" s="263"/>
      <c r="N444" s="264"/>
      <c r="O444" s="264"/>
      <c r="P444" s="264"/>
      <c r="Q444" s="264"/>
      <c r="R444" s="264"/>
      <c r="S444" s="264"/>
      <c r="T444" s="26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6" t="s">
        <v>189</v>
      </c>
      <c r="AU444" s="266" t="s">
        <v>85</v>
      </c>
      <c r="AV444" s="14" t="s">
        <v>85</v>
      </c>
      <c r="AW444" s="14" t="s">
        <v>33</v>
      </c>
      <c r="AX444" s="14" t="s">
        <v>76</v>
      </c>
      <c r="AY444" s="266" t="s">
        <v>178</v>
      </c>
    </row>
    <row r="445" s="15" customFormat="1">
      <c r="A445" s="15"/>
      <c r="B445" s="267"/>
      <c r="C445" s="268"/>
      <c r="D445" s="241" t="s">
        <v>189</v>
      </c>
      <c r="E445" s="269" t="s">
        <v>1</v>
      </c>
      <c r="F445" s="270" t="s">
        <v>193</v>
      </c>
      <c r="G445" s="268"/>
      <c r="H445" s="271">
        <v>6.4000000000000004</v>
      </c>
      <c r="I445" s="272"/>
      <c r="J445" s="268"/>
      <c r="K445" s="268"/>
      <c r="L445" s="273"/>
      <c r="M445" s="274"/>
      <c r="N445" s="275"/>
      <c r="O445" s="275"/>
      <c r="P445" s="275"/>
      <c r="Q445" s="275"/>
      <c r="R445" s="275"/>
      <c r="S445" s="275"/>
      <c r="T445" s="276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77" t="s">
        <v>189</v>
      </c>
      <c r="AU445" s="277" t="s">
        <v>85</v>
      </c>
      <c r="AV445" s="15" t="s">
        <v>185</v>
      </c>
      <c r="AW445" s="15" t="s">
        <v>33</v>
      </c>
      <c r="AX445" s="15" t="s">
        <v>83</v>
      </c>
      <c r="AY445" s="277" t="s">
        <v>178</v>
      </c>
    </row>
    <row r="446" s="2" customFormat="1">
      <c r="A446" s="39"/>
      <c r="B446" s="40"/>
      <c r="C446" s="228" t="s">
        <v>764</v>
      </c>
      <c r="D446" s="228" t="s">
        <v>180</v>
      </c>
      <c r="E446" s="229" t="s">
        <v>338</v>
      </c>
      <c r="F446" s="230" t="s">
        <v>339</v>
      </c>
      <c r="G446" s="231" t="s">
        <v>183</v>
      </c>
      <c r="H446" s="232">
        <v>14.981</v>
      </c>
      <c r="I446" s="233"/>
      <c r="J446" s="234">
        <f>ROUND(I446*H446,2)</f>
        <v>0</v>
      </c>
      <c r="K446" s="230" t="s">
        <v>184</v>
      </c>
      <c r="L446" s="45"/>
      <c r="M446" s="235" t="s">
        <v>1</v>
      </c>
      <c r="N446" s="236" t="s">
        <v>41</v>
      </c>
      <c r="O446" s="92"/>
      <c r="P446" s="237">
        <f>O446*H446</f>
        <v>0</v>
      </c>
      <c r="Q446" s="237">
        <v>2.0874999999999999</v>
      </c>
      <c r="R446" s="237">
        <f>Q446*H446</f>
        <v>31.272837499999998</v>
      </c>
      <c r="S446" s="237">
        <v>0</v>
      </c>
      <c r="T446" s="238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9" t="s">
        <v>185</v>
      </c>
      <c r="AT446" s="239" t="s">
        <v>180</v>
      </c>
      <c r="AU446" s="239" t="s">
        <v>85</v>
      </c>
      <c r="AY446" s="18" t="s">
        <v>178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8" t="s">
        <v>83</v>
      </c>
      <c r="BK446" s="240">
        <f>ROUND(I446*H446,2)</f>
        <v>0</v>
      </c>
      <c r="BL446" s="18" t="s">
        <v>185</v>
      </c>
      <c r="BM446" s="239" t="s">
        <v>1944</v>
      </c>
    </row>
    <row r="447" s="2" customFormat="1">
      <c r="A447" s="39"/>
      <c r="B447" s="40"/>
      <c r="C447" s="41"/>
      <c r="D447" s="241" t="s">
        <v>187</v>
      </c>
      <c r="E447" s="41"/>
      <c r="F447" s="242" t="s">
        <v>341</v>
      </c>
      <c r="G447" s="41"/>
      <c r="H447" s="41"/>
      <c r="I447" s="243"/>
      <c r="J447" s="41"/>
      <c r="K447" s="41"/>
      <c r="L447" s="45"/>
      <c r="M447" s="244"/>
      <c r="N447" s="245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187</v>
      </c>
      <c r="AU447" s="18" t="s">
        <v>85</v>
      </c>
    </row>
    <row r="448" s="13" customFormat="1">
      <c r="A448" s="13"/>
      <c r="B448" s="246"/>
      <c r="C448" s="247"/>
      <c r="D448" s="241" t="s">
        <v>189</v>
      </c>
      <c r="E448" s="248" t="s">
        <v>1</v>
      </c>
      <c r="F448" s="249" t="s">
        <v>1831</v>
      </c>
      <c r="G448" s="247"/>
      <c r="H448" s="248" t="s">
        <v>1</v>
      </c>
      <c r="I448" s="250"/>
      <c r="J448" s="247"/>
      <c r="K448" s="247"/>
      <c r="L448" s="251"/>
      <c r="M448" s="252"/>
      <c r="N448" s="253"/>
      <c r="O448" s="253"/>
      <c r="P448" s="253"/>
      <c r="Q448" s="253"/>
      <c r="R448" s="253"/>
      <c r="S448" s="253"/>
      <c r="T448" s="25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5" t="s">
        <v>189</v>
      </c>
      <c r="AU448" s="255" t="s">
        <v>85</v>
      </c>
      <c r="AV448" s="13" t="s">
        <v>83</v>
      </c>
      <c r="AW448" s="13" t="s">
        <v>33</v>
      </c>
      <c r="AX448" s="13" t="s">
        <v>76</v>
      </c>
      <c r="AY448" s="255" t="s">
        <v>178</v>
      </c>
    </row>
    <row r="449" s="13" customFormat="1">
      <c r="A449" s="13"/>
      <c r="B449" s="246"/>
      <c r="C449" s="247"/>
      <c r="D449" s="241" t="s">
        <v>189</v>
      </c>
      <c r="E449" s="248" t="s">
        <v>1</v>
      </c>
      <c r="F449" s="249" t="s">
        <v>1945</v>
      </c>
      <c r="G449" s="247"/>
      <c r="H449" s="248" t="s">
        <v>1</v>
      </c>
      <c r="I449" s="250"/>
      <c r="J449" s="247"/>
      <c r="K449" s="247"/>
      <c r="L449" s="251"/>
      <c r="M449" s="252"/>
      <c r="N449" s="253"/>
      <c r="O449" s="253"/>
      <c r="P449" s="253"/>
      <c r="Q449" s="253"/>
      <c r="R449" s="253"/>
      <c r="S449" s="253"/>
      <c r="T449" s="25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5" t="s">
        <v>189</v>
      </c>
      <c r="AU449" s="255" t="s">
        <v>85</v>
      </c>
      <c r="AV449" s="13" t="s">
        <v>83</v>
      </c>
      <c r="AW449" s="13" t="s">
        <v>33</v>
      </c>
      <c r="AX449" s="13" t="s">
        <v>76</v>
      </c>
      <c r="AY449" s="255" t="s">
        <v>178</v>
      </c>
    </row>
    <row r="450" s="14" customFormat="1">
      <c r="A450" s="14"/>
      <c r="B450" s="256"/>
      <c r="C450" s="257"/>
      <c r="D450" s="241" t="s">
        <v>189</v>
      </c>
      <c r="E450" s="258" t="s">
        <v>1</v>
      </c>
      <c r="F450" s="259" t="s">
        <v>1946</v>
      </c>
      <c r="G450" s="257"/>
      <c r="H450" s="260">
        <v>7.4640000000000004</v>
      </c>
      <c r="I450" s="261"/>
      <c r="J450" s="257"/>
      <c r="K450" s="257"/>
      <c r="L450" s="262"/>
      <c r="M450" s="263"/>
      <c r="N450" s="264"/>
      <c r="O450" s="264"/>
      <c r="P450" s="264"/>
      <c r="Q450" s="264"/>
      <c r="R450" s="264"/>
      <c r="S450" s="264"/>
      <c r="T450" s="26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6" t="s">
        <v>189</v>
      </c>
      <c r="AU450" s="266" t="s">
        <v>85</v>
      </c>
      <c r="AV450" s="14" t="s">
        <v>85</v>
      </c>
      <c r="AW450" s="14" t="s">
        <v>33</v>
      </c>
      <c r="AX450" s="14" t="s">
        <v>76</v>
      </c>
      <c r="AY450" s="266" t="s">
        <v>178</v>
      </c>
    </row>
    <row r="451" s="14" customFormat="1">
      <c r="A451" s="14"/>
      <c r="B451" s="256"/>
      <c r="C451" s="257"/>
      <c r="D451" s="241" t="s">
        <v>189</v>
      </c>
      <c r="E451" s="258" t="s">
        <v>1</v>
      </c>
      <c r="F451" s="259" t="s">
        <v>1947</v>
      </c>
      <c r="G451" s="257"/>
      <c r="H451" s="260">
        <v>6.891</v>
      </c>
      <c r="I451" s="261"/>
      <c r="J451" s="257"/>
      <c r="K451" s="257"/>
      <c r="L451" s="262"/>
      <c r="M451" s="263"/>
      <c r="N451" s="264"/>
      <c r="O451" s="264"/>
      <c r="P451" s="264"/>
      <c r="Q451" s="264"/>
      <c r="R451" s="264"/>
      <c r="S451" s="264"/>
      <c r="T451" s="26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6" t="s">
        <v>189</v>
      </c>
      <c r="AU451" s="266" t="s">
        <v>85</v>
      </c>
      <c r="AV451" s="14" t="s">
        <v>85</v>
      </c>
      <c r="AW451" s="14" t="s">
        <v>33</v>
      </c>
      <c r="AX451" s="14" t="s">
        <v>76</v>
      </c>
      <c r="AY451" s="266" t="s">
        <v>178</v>
      </c>
    </row>
    <row r="452" s="13" customFormat="1">
      <c r="A452" s="13"/>
      <c r="B452" s="246"/>
      <c r="C452" s="247"/>
      <c r="D452" s="241" t="s">
        <v>189</v>
      </c>
      <c r="E452" s="248" t="s">
        <v>1</v>
      </c>
      <c r="F452" s="249" t="s">
        <v>345</v>
      </c>
      <c r="G452" s="247"/>
      <c r="H452" s="248" t="s">
        <v>1</v>
      </c>
      <c r="I452" s="250"/>
      <c r="J452" s="247"/>
      <c r="K452" s="247"/>
      <c r="L452" s="251"/>
      <c r="M452" s="252"/>
      <c r="N452" s="253"/>
      <c r="O452" s="253"/>
      <c r="P452" s="253"/>
      <c r="Q452" s="253"/>
      <c r="R452" s="253"/>
      <c r="S452" s="253"/>
      <c r="T452" s="25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5" t="s">
        <v>189</v>
      </c>
      <c r="AU452" s="255" t="s">
        <v>85</v>
      </c>
      <c r="AV452" s="13" t="s">
        <v>83</v>
      </c>
      <c r="AW452" s="13" t="s">
        <v>33</v>
      </c>
      <c r="AX452" s="13" t="s">
        <v>76</v>
      </c>
      <c r="AY452" s="255" t="s">
        <v>178</v>
      </c>
    </row>
    <row r="453" s="14" customFormat="1">
      <c r="A453" s="14"/>
      <c r="B453" s="256"/>
      <c r="C453" s="257"/>
      <c r="D453" s="241" t="s">
        <v>189</v>
      </c>
      <c r="E453" s="258" t="s">
        <v>1</v>
      </c>
      <c r="F453" s="259" t="s">
        <v>1948</v>
      </c>
      <c r="G453" s="257"/>
      <c r="H453" s="260">
        <v>0.626</v>
      </c>
      <c r="I453" s="261"/>
      <c r="J453" s="257"/>
      <c r="K453" s="257"/>
      <c r="L453" s="262"/>
      <c r="M453" s="263"/>
      <c r="N453" s="264"/>
      <c r="O453" s="264"/>
      <c r="P453" s="264"/>
      <c r="Q453" s="264"/>
      <c r="R453" s="264"/>
      <c r="S453" s="264"/>
      <c r="T453" s="26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6" t="s">
        <v>189</v>
      </c>
      <c r="AU453" s="266" t="s">
        <v>85</v>
      </c>
      <c r="AV453" s="14" t="s">
        <v>85</v>
      </c>
      <c r="AW453" s="14" t="s">
        <v>33</v>
      </c>
      <c r="AX453" s="14" t="s">
        <v>76</v>
      </c>
      <c r="AY453" s="266" t="s">
        <v>178</v>
      </c>
    </row>
    <row r="454" s="15" customFormat="1">
      <c r="A454" s="15"/>
      <c r="B454" s="267"/>
      <c r="C454" s="268"/>
      <c r="D454" s="241" t="s">
        <v>189</v>
      </c>
      <c r="E454" s="269" t="s">
        <v>1</v>
      </c>
      <c r="F454" s="270" t="s">
        <v>193</v>
      </c>
      <c r="G454" s="268"/>
      <c r="H454" s="271">
        <v>14.981</v>
      </c>
      <c r="I454" s="272"/>
      <c r="J454" s="268"/>
      <c r="K454" s="268"/>
      <c r="L454" s="273"/>
      <c r="M454" s="274"/>
      <c r="N454" s="275"/>
      <c r="O454" s="275"/>
      <c r="P454" s="275"/>
      <c r="Q454" s="275"/>
      <c r="R454" s="275"/>
      <c r="S454" s="275"/>
      <c r="T454" s="276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77" t="s">
        <v>189</v>
      </c>
      <c r="AU454" s="277" t="s">
        <v>85</v>
      </c>
      <c r="AV454" s="15" t="s">
        <v>185</v>
      </c>
      <c r="AW454" s="15" t="s">
        <v>33</v>
      </c>
      <c r="AX454" s="15" t="s">
        <v>83</v>
      </c>
      <c r="AY454" s="277" t="s">
        <v>178</v>
      </c>
    </row>
    <row r="455" s="2" customFormat="1">
      <c r="A455" s="39"/>
      <c r="B455" s="40"/>
      <c r="C455" s="228" t="s">
        <v>769</v>
      </c>
      <c r="D455" s="228" t="s">
        <v>180</v>
      </c>
      <c r="E455" s="229" t="s">
        <v>348</v>
      </c>
      <c r="F455" s="230" t="s">
        <v>349</v>
      </c>
      <c r="G455" s="231" t="s">
        <v>183</v>
      </c>
      <c r="H455" s="232">
        <v>41.799999999999997</v>
      </c>
      <c r="I455" s="233"/>
      <c r="J455" s="234">
        <f>ROUND(I455*H455,2)</f>
        <v>0</v>
      </c>
      <c r="K455" s="230" t="s">
        <v>184</v>
      </c>
      <c r="L455" s="45"/>
      <c r="M455" s="235" t="s">
        <v>1</v>
      </c>
      <c r="N455" s="236" t="s">
        <v>41</v>
      </c>
      <c r="O455" s="92"/>
      <c r="P455" s="237">
        <f>O455*H455</f>
        <v>0</v>
      </c>
      <c r="Q455" s="237">
        <v>2.4340799999999998</v>
      </c>
      <c r="R455" s="237">
        <f>Q455*H455</f>
        <v>101.74454399999999</v>
      </c>
      <c r="S455" s="237">
        <v>0</v>
      </c>
      <c r="T455" s="238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9" t="s">
        <v>185</v>
      </c>
      <c r="AT455" s="239" t="s">
        <v>180</v>
      </c>
      <c r="AU455" s="239" t="s">
        <v>85</v>
      </c>
      <c r="AY455" s="18" t="s">
        <v>178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8" t="s">
        <v>83</v>
      </c>
      <c r="BK455" s="240">
        <f>ROUND(I455*H455,2)</f>
        <v>0</v>
      </c>
      <c r="BL455" s="18" t="s">
        <v>185</v>
      </c>
      <c r="BM455" s="239" t="s">
        <v>1949</v>
      </c>
    </row>
    <row r="456" s="2" customFormat="1">
      <c r="A456" s="39"/>
      <c r="B456" s="40"/>
      <c r="C456" s="41"/>
      <c r="D456" s="241" t="s">
        <v>187</v>
      </c>
      <c r="E456" s="41"/>
      <c r="F456" s="242" t="s">
        <v>351</v>
      </c>
      <c r="G456" s="41"/>
      <c r="H456" s="41"/>
      <c r="I456" s="243"/>
      <c r="J456" s="41"/>
      <c r="K456" s="41"/>
      <c r="L456" s="45"/>
      <c r="M456" s="244"/>
      <c r="N456" s="245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187</v>
      </c>
      <c r="AU456" s="18" t="s">
        <v>85</v>
      </c>
    </row>
    <row r="457" s="13" customFormat="1">
      <c r="A457" s="13"/>
      <c r="B457" s="246"/>
      <c r="C457" s="247"/>
      <c r="D457" s="241" t="s">
        <v>189</v>
      </c>
      <c r="E457" s="248" t="s">
        <v>1</v>
      </c>
      <c r="F457" s="249" t="s">
        <v>1831</v>
      </c>
      <c r="G457" s="247"/>
      <c r="H457" s="248" t="s">
        <v>1</v>
      </c>
      <c r="I457" s="250"/>
      <c r="J457" s="247"/>
      <c r="K457" s="247"/>
      <c r="L457" s="251"/>
      <c r="M457" s="252"/>
      <c r="N457" s="253"/>
      <c r="O457" s="253"/>
      <c r="P457" s="253"/>
      <c r="Q457" s="253"/>
      <c r="R457" s="253"/>
      <c r="S457" s="253"/>
      <c r="T457" s="25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5" t="s">
        <v>189</v>
      </c>
      <c r="AU457" s="255" t="s">
        <v>85</v>
      </c>
      <c r="AV457" s="13" t="s">
        <v>83</v>
      </c>
      <c r="AW457" s="13" t="s">
        <v>33</v>
      </c>
      <c r="AX457" s="13" t="s">
        <v>76</v>
      </c>
      <c r="AY457" s="255" t="s">
        <v>178</v>
      </c>
    </row>
    <row r="458" s="13" customFormat="1">
      <c r="A458" s="13"/>
      <c r="B458" s="246"/>
      <c r="C458" s="247"/>
      <c r="D458" s="241" t="s">
        <v>189</v>
      </c>
      <c r="E458" s="248" t="s">
        <v>1</v>
      </c>
      <c r="F458" s="249" t="s">
        <v>1945</v>
      </c>
      <c r="G458" s="247"/>
      <c r="H458" s="248" t="s">
        <v>1</v>
      </c>
      <c r="I458" s="250"/>
      <c r="J458" s="247"/>
      <c r="K458" s="247"/>
      <c r="L458" s="251"/>
      <c r="M458" s="252"/>
      <c r="N458" s="253"/>
      <c r="O458" s="253"/>
      <c r="P458" s="253"/>
      <c r="Q458" s="253"/>
      <c r="R458" s="253"/>
      <c r="S458" s="253"/>
      <c r="T458" s="25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5" t="s">
        <v>189</v>
      </c>
      <c r="AU458" s="255" t="s">
        <v>85</v>
      </c>
      <c r="AV458" s="13" t="s">
        <v>83</v>
      </c>
      <c r="AW458" s="13" t="s">
        <v>33</v>
      </c>
      <c r="AX458" s="13" t="s">
        <v>76</v>
      </c>
      <c r="AY458" s="255" t="s">
        <v>178</v>
      </c>
    </row>
    <row r="459" s="14" customFormat="1">
      <c r="A459" s="14"/>
      <c r="B459" s="256"/>
      <c r="C459" s="257"/>
      <c r="D459" s="241" t="s">
        <v>189</v>
      </c>
      <c r="E459" s="258" t="s">
        <v>1</v>
      </c>
      <c r="F459" s="259" t="s">
        <v>1950</v>
      </c>
      <c r="G459" s="257"/>
      <c r="H459" s="260">
        <v>41.799999999999997</v>
      </c>
      <c r="I459" s="261"/>
      <c r="J459" s="257"/>
      <c r="K459" s="257"/>
      <c r="L459" s="262"/>
      <c r="M459" s="263"/>
      <c r="N459" s="264"/>
      <c r="O459" s="264"/>
      <c r="P459" s="264"/>
      <c r="Q459" s="264"/>
      <c r="R459" s="264"/>
      <c r="S459" s="264"/>
      <c r="T459" s="26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6" t="s">
        <v>189</v>
      </c>
      <c r="AU459" s="266" t="s">
        <v>85</v>
      </c>
      <c r="AV459" s="14" t="s">
        <v>85</v>
      </c>
      <c r="AW459" s="14" t="s">
        <v>33</v>
      </c>
      <c r="AX459" s="14" t="s">
        <v>76</v>
      </c>
      <c r="AY459" s="266" t="s">
        <v>178</v>
      </c>
    </row>
    <row r="460" s="15" customFormat="1">
      <c r="A460" s="15"/>
      <c r="B460" s="267"/>
      <c r="C460" s="268"/>
      <c r="D460" s="241" t="s">
        <v>189</v>
      </c>
      <c r="E460" s="269" t="s">
        <v>1</v>
      </c>
      <c r="F460" s="270" t="s">
        <v>193</v>
      </c>
      <c r="G460" s="268"/>
      <c r="H460" s="271">
        <v>41.799999999999997</v>
      </c>
      <c r="I460" s="272"/>
      <c r="J460" s="268"/>
      <c r="K460" s="268"/>
      <c r="L460" s="273"/>
      <c r="M460" s="274"/>
      <c r="N460" s="275"/>
      <c r="O460" s="275"/>
      <c r="P460" s="275"/>
      <c r="Q460" s="275"/>
      <c r="R460" s="275"/>
      <c r="S460" s="275"/>
      <c r="T460" s="276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77" t="s">
        <v>189</v>
      </c>
      <c r="AU460" s="277" t="s">
        <v>85</v>
      </c>
      <c r="AV460" s="15" t="s">
        <v>185</v>
      </c>
      <c r="AW460" s="15" t="s">
        <v>33</v>
      </c>
      <c r="AX460" s="15" t="s">
        <v>83</v>
      </c>
      <c r="AY460" s="277" t="s">
        <v>178</v>
      </c>
    </row>
    <row r="461" s="2" customFormat="1">
      <c r="A461" s="39"/>
      <c r="B461" s="40"/>
      <c r="C461" s="228" t="s">
        <v>772</v>
      </c>
      <c r="D461" s="228" t="s">
        <v>180</v>
      </c>
      <c r="E461" s="229" t="s">
        <v>355</v>
      </c>
      <c r="F461" s="230" t="s">
        <v>356</v>
      </c>
      <c r="G461" s="231" t="s">
        <v>268</v>
      </c>
      <c r="H461" s="232">
        <v>139.30000000000001</v>
      </c>
      <c r="I461" s="233"/>
      <c r="J461" s="234">
        <f>ROUND(I461*H461,2)</f>
        <v>0</v>
      </c>
      <c r="K461" s="230" t="s">
        <v>184</v>
      </c>
      <c r="L461" s="45"/>
      <c r="M461" s="235" t="s">
        <v>1</v>
      </c>
      <c r="N461" s="236" t="s">
        <v>41</v>
      </c>
      <c r="O461" s="92"/>
      <c r="P461" s="237">
        <f>O461*H461</f>
        <v>0</v>
      </c>
      <c r="Q461" s="237">
        <v>0</v>
      </c>
      <c r="R461" s="237">
        <f>Q461*H461</f>
        <v>0</v>
      </c>
      <c r="S461" s="237">
        <v>0</v>
      </c>
      <c r="T461" s="238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9" t="s">
        <v>185</v>
      </c>
      <c r="AT461" s="239" t="s">
        <v>180</v>
      </c>
      <c r="AU461" s="239" t="s">
        <v>85</v>
      </c>
      <c r="AY461" s="18" t="s">
        <v>178</v>
      </c>
      <c r="BE461" s="240">
        <f>IF(N461="základní",J461,0)</f>
        <v>0</v>
      </c>
      <c r="BF461" s="240">
        <f>IF(N461="snížená",J461,0)</f>
        <v>0</v>
      </c>
      <c r="BG461" s="240">
        <f>IF(N461="zákl. přenesená",J461,0)</f>
        <v>0</v>
      </c>
      <c r="BH461" s="240">
        <f>IF(N461="sníž. přenesená",J461,0)</f>
        <v>0</v>
      </c>
      <c r="BI461" s="240">
        <f>IF(N461="nulová",J461,0)</f>
        <v>0</v>
      </c>
      <c r="BJ461" s="18" t="s">
        <v>83</v>
      </c>
      <c r="BK461" s="240">
        <f>ROUND(I461*H461,2)</f>
        <v>0</v>
      </c>
      <c r="BL461" s="18" t="s">
        <v>185</v>
      </c>
      <c r="BM461" s="239" t="s">
        <v>1951</v>
      </c>
    </row>
    <row r="462" s="2" customFormat="1">
      <c r="A462" s="39"/>
      <c r="B462" s="40"/>
      <c r="C462" s="41"/>
      <c r="D462" s="241" t="s">
        <v>187</v>
      </c>
      <c r="E462" s="41"/>
      <c r="F462" s="242" t="s">
        <v>358</v>
      </c>
      <c r="G462" s="41"/>
      <c r="H462" s="41"/>
      <c r="I462" s="243"/>
      <c r="J462" s="41"/>
      <c r="K462" s="41"/>
      <c r="L462" s="45"/>
      <c r="M462" s="244"/>
      <c r="N462" s="245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187</v>
      </c>
      <c r="AU462" s="18" t="s">
        <v>85</v>
      </c>
    </row>
    <row r="463" s="13" customFormat="1">
      <c r="A463" s="13"/>
      <c r="B463" s="246"/>
      <c r="C463" s="247"/>
      <c r="D463" s="241" t="s">
        <v>189</v>
      </c>
      <c r="E463" s="248" t="s">
        <v>1</v>
      </c>
      <c r="F463" s="249" t="s">
        <v>1831</v>
      </c>
      <c r="G463" s="247"/>
      <c r="H463" s="248" t="s">
        <v>1</v>
      </c>
      <c r="I463" s="250"/>
      <c r="J463" s="247"/>
      <c r="K463" s="247"/>
      <c r="L463" s="251"/>
      <c r="M463" s="252"/>
      <c r="N463" s="253"/>
      <c r="O463" s="253"/>
      <c r="P463" s="253"/>
      <c r="Q463" s="253"/>
      <c r="R463" s="253"/>
      <c r="S463" s="253"/>
      <c r="T463" s="25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5" t="s">
        <v>189</v>
      </c>
      <c r="AU463" s="255" t="s">
        <v>85</v>
      </c>
      <c r="AV463" s="13" t="s">
        <v>83</v>
      </c>
      <c r="AW463" s="13" t="s">
        <v>33</v>
      </c>
      <c r="AX463" s="13" t="s">
        <v>76</v>
      </c>
      <c r="AY463" s="255" t="s">
        <v>178</v>
      </c>
    </row>
    <row r="464" s="13" customFormat="1">
      <c r="A464" s="13"/>
      <c r="B464" s="246"/>
      <c r="C464" s="247"/>
      <c r="D464" s="241" t="s">
        <v>189</v>
      </c>
      <c r="E464" s="248" t="s">
        <v>1</v>
      </c>
      <c r="F464" s="249" t="s">
        <v>1945</v>
      </c>
      <c r="G464" s="247"/>
      <c r="H464" s="248" t="s">
        <v>1</v>
      </c>
      <c r="I464" s="250"/>
      <c r="J464" s="247"/>
      <c r="K464" s="247"/>
      <c r="L464" s="251"/>
      <c r="M464" s="252"/>
      <c r="N464" s="253"/>
      <c r="O464" s="253"/>
      <c r="P464" s="253"/>
      <c r="Q464" s="253"/>
      <c r="R464" s="253"/>
      <c r="S464" s="253"/>
      <c r="T464" s="25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5" t="s">
        <v>189</v>
      </c>
      <c r="AU464" s="255" t="s">
        <v>85</v>
      </c>
      <c r="AV464" s="13" t="s">
        <v>83</v>
      </c>
      <c r="AW464" s="13" t="s">
        <v>33</v>
      </c>
      <c r="AX464" s="13" t="s">
        <v>76</v>
      </c>
      <c r="AY464" s="255" t="s">
        <v>178</v>
      </c>
    </row>
    <row r="465" s="14" customFormat="1">
      <c r="A465" s="14"/>
      <c r="B465" s="256"/>
      <c r="C465" s="257"/>
      <c r="D465" s="241" t="s">
        <v>189</v>
      </c>
      <c r="E465" s="258" t="s">
        <v>1</v>
      </c>
      <c r="F465" s="259" t="s">
        <v>1952</v>
      </c>
      <c r="G465" s="257"/>
      <c r="H465" s="260">
        <v>139.30000000000001</v>
      </c>
      <c r="I465" s="261"/>
      <c r="J465" s="257"/>
      <c r="K465" s="257"/>
      <c r="L465" s="262"/>
      <c r="M465" s="263"/>
      <c r="N465" s="264"/>
      <c r="O465" s="264"/>
      <c r="P465" s="264"/>
      <c r="Q465" s="264"/>
      <c r="R465" s="264"/>
      <c r="S465" s="264"/>
      <c r="T465" s="265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6" t="s">
        <v>189</v>
      </c>
      <c r="AU465" s="266" t="s">
        <v>85</v>
      </c>
      <c r="AV465" s="14" t="s">
        <v>85</v>
      </c>
      <c r="AW465" s="14" t="s">
        <v>33</v>
      </c>
      <c r="AX465" s="14" t="s">
        <v>76</v>
      </c>
      <c r="AY465" s="266" t="s">
        <v>178</v>
      </c>
    </row>
    <row r="466" s="15" customFormat="1">
      <c r="A466" s="15"/>
      <c r="B466" s="267"/>
      <c r="C466" s="268"/>
      <c r="D466" s="241" t="s">
        <v>189</v>
      </c>
      <c r="E466" s="269" t="s">
        <v>1</v>
      </c>
      <c r="F466" s="270" t="s">
        <v>193</v>
      </c>
      <c r="G466" s="268"/>
      <c r="H466" s="271">
        <v>139.30000000000001</v>
      </c>
      <c r="I466" s="272"/>
      <c r="J466" s="268"/>
      <c r="K466" s="268"/>
      <c r="L466" s="273"/>
      <c r="M466" s="274"/>
      <c r="N466" s="275"/>
      <c r="O466" s="275"/>
      <c r="P466" s="275"/>
      <c r="Q466" s="275"/>
      <c r="R466" s="275"/>
      <c r="S466" s="275"/>
      <c r="T466" s="276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77" t="s">
        <v>189</v>
      </c>
      <c r="AU466" s="277" t="s">
        <v>85</v>
      </c>
      <c r="AV466" s="15" t="s">
        <v>185</v>
      </c>
      <c r="AW466" s="15" t="s">
        <v>33</v>
      </c>
      <c r="AX466" s="15" t="s">
        <v>83</v>
      </c>
      <c r="AY466" s="277" t="s">
        <v>178</v>
      </c>
    </row>
    <row r="467" s="2" customFormat="1" ht="14.4" customHeight="1">
      <c r="A467" s="39"/>
      <c r="B467" s="40"/>
      <c r="C467" s="228" t="s">
        <v>779</v>
      </c>
      <c r="D467" s="228" t="s">
        <v>180</v>
      </c>
      <c r="E467" s="229" t="s">
        <v>1953</v>
      </c>
      <c r="F467" s="230" t="s">
        <v>1954</v>
      </c>
      <c r="G467" s="231" t="s">
        <v>183</v>
      </c>
      <c r="H467" s="232">
        <v>0.375</v>
      </c>
      <c r="I467" s="233"/>
      <c r="J467" s="234">
        <f>ROUND(I467*H467,2)</f>
        <v>0</v>
      </c>
      <c r="K467" s="230" t="s">
        <v>184</v>
      </c>
      <c r="L467" s="45"/>
      <c r="M467" s="235" t="s">
        <v>1</v>
      </c>
      <c r="N467" s="236" t="s">
        <v>41</v>
      </c>
      <c r="O467" s="92"/>
      <c r="P467" s="237">
        <f>O467*H467</f>
        <v>0</v>
      </c>
      <c r="Q467" s="237">
        <v>2.4327899999999998</v>
      </c>
      <c r="R467" s="237">
        <f>Q467*H467</f>
        <v>0.91229624999999992</v>
      </c>
      <c r="S467" s="237">
        <v>0</v>
      </c>
      <c r="T467" s="238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9" t="s">
        <v>185</v>
      </c>
      <c r="AT467" s="239" t="s">
        <v>180</v>
      </c>
      <c r="AU467" s="239" t="s">
        <v>85</v>
      </c>
      <c r="AY467" s="18" t="s">
        <v>178</v>
      </c>
      <c r="BE467" s="240">
        <f>IF(N467="základní",J467,0)</f>
        <v>0</v>
      </c>
      <c r="BF467" s="240">
        <f>IF(N467="snížená",J467,0)</f>
        <v>0</v>
      </c>
      <c r="BG467" s="240">
        <f>IF(N467="zákl. přenesená",J467,0)</f>
        <v>0</v>
      </c>
      <c r="BH467" s="240">
        <f>IF(N467="sníž. přenesená",J467,0)</f>
        <v>0</v>
      </c>
      <c r="BI467" s="240">
        <f>IF(N467="nulová",J467,0)</f>
        <v>0</v>
      </c>
      <c r="BJ467" s="18" t="s">
        <v>83</v>
      </c>
      <c r="BK467" s="240">
        <f>ROUND(I467*H467,2)</f>
        <v>0</v>
      </c>
      <c r="BL467" s="18" t="s">
        <v>185</v>
      </c>
      <c r="BM467" s="239" t="s">
        <v>1955</v>
      </c>
    </row>
    <row r="468" s="2" customFormat="1">
      <c r="A468" s="39"/>
      <c r="B468" s="40"/>
      <c r="C468" s="41"/>
      <c r="D468" s="241" t="s">
        <v>187</v>
      </c>
      <c r="E468" s="41"/>
      <c r="F468" s="242" t="s">
        <v>1956</v>
      </c>
      <c r="G468" s="41"/>
      <c r="H468" s="41"/>
      <c r="I468" s="243"/>
      <c r="J468" s="41"/>
      <c r="K468" s="41"/>
      <c r="L468" s="45"/>
      <c r="M468" s="244"/>
      <c r="N468" s="245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187</v>
      </c>
      <c r="AU468" s="18" t="s">
        <v>85</v>
      </c>
    </row>
    <row r="469" s="13" customFormat="1">
      <c r="A469" s="13"/>
      <c r="B469" s="246"/>
      <c r="C469" s="247"/>
      <c r="D469" s="241" t="s">
        <v>189</v>
      </c>
      <c r="E469" s="248" t="s">
        <v>1</v>
      </c>
      <c r="F469" s="249" t="s">
        <v>1831</v>
      </c>
      <c r="G469" s="247"/>
      <c r="H469" s="248" t="s">
        <v>1</v>
      </c>
      <c r="I469" s="250"/>
      <c r="J469" s="247"/>
      <c r="K469" s="247"/>
      <c r="L469" s="251"/>
      <c r="M469" s="252"/>
      <c r="N469" s="253"/>
      <c r="O469" s="253"/>
      <c r="P469" s="253"/>
      <c r="Q469" s="253"/>
      <c r="R469" s="253"/>
      <c r="S469" s="253"/>
      <c r="T469" s="25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5" t="s">
        <v>189</v>
      </c>
      <c r="AU469" s="255" t="s">
        <v>85</v>
      </c>
      <c r="AV469" s="13" t="s">
        <v>83</v>
      </c>
      <c r="AW469" s="13" t="s">
        <v>33</v>
      </c>
      <c r="AX469" s="13" t="s">
        <v>76</v>
      </c>
      <c r="AY469" s="255" t="s">
        <v>178</v>
      </c>
    </row>
    <row r="470" s="13" customFormat="1">
      <c r="A470" s="13"/>
      <c r="B470" s="246"/>
      <c r="C470" s="247"/>
      <c r="D470" s="241" t="s">
        <v>189</v>
      </c>
      <c r="E470" s="248" t="s">
        <v>1</v>
      </c>
      <c r="F470" s="249" t="s">
        <v>1957</v>
      </c>
      <c r="G470" s="247"/>
      <c r="H470" s="248" t="s">
        <v>1</v>
      </c>
      <c r="I470" s="250"/>
      <c r="J470" s="247"/>
      <c r="K470" s="247"/>
      <c r="L470" s="251"/>
      <c r="M470" s="252"/>
      <c r="N470" s="253"/>
      <c r="O470" s="253"/>
      <c r="P470" s="253"/>
      <c r="Q470" s="253"/>
      <c r="R470" s="253"/>
      <c r="S470" s="253"/>
      <c r="T470" s="25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5" t="s">
        <v>189</v>
      </c>
      <c r="AU470" s="255" t="s">
        <v>85</v>
      </c>
      <c r="AV470" s="13" t="s">
        <v>83</v>
      </c>
      <c r="AW470" s="13" t="s">
        <v>33</v>
      </c>
      <c r="AX470" s="13" t="s">
        <v>76</v>
      </c>
      <c r="AY470" s="255" t="s">
        <v>178</v>
      </c>
    </row>
    <row r="471" s="14" customFormat="1">
      <c r="A471" s="14"/>
      <c r="B471" s="256"/>
      <c r="C471" s="257"/>
      <c r="D471" s="241" t="s">
        <v>189</v>
      </c>
      <c r="E471" s="258" t="s">
        <v>1</v>
      </c>
      <c r="F471" s="259" t="s">
        <v>1958</v>
      </c>
      <c r="G471" s="257"/>
      <c r="H471" s="260">
        <v>0.375</v>
      </c>
      <c r="I471" s="261"/>
      <c r="J471" s="257"/>
      <c r="K471" s="257"/>
      <c r="L471" s="262"/>
      <c r="M471" s="263"/>
      <c r="N471" s="264"/>
      <c r="O471" s="264"/>
      <c r="P471" s="264"/>
      <c r="Q471" s="264"/>
      <c r="R471" s="264"/>
      <c r="S471" s="264"/>
      <c r="T471" s="265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6" t="s">
        <v>189</v>
      </c>
      <c r="AU471" s="266" t="s">
        <v>85</v>
      </c>
      <c r="AV471" s="14" t="s">
        <v>85</v>
      </c>
      <c r="AW471" s="14" t="s">
        <v>33</v>
      </c>
      <c r="AX471" s="14" t="s">
        <v>76</v>
      </c>
      <c r="AY471" s="266" t="s">
        <v>178</v>
      </c>
    </row>
    <row r="472" s="15" customFormat="1">
      <c r="A472" s="15"/>
      <c r="B472" s="267"/>
      <c r="C472" s="268"/>
      <c r="D472" s="241" t="s">
        <v>189</v>
      </c>
      <c r="E472" s="269" t="s">
        <v>1</v>
      </c>
      <c r="F472" s="270" t="s">
        <v>193</v>
      </c>
      <c r="G472" s="268"/>
      <c r="H472" s="271">
        <v>0.375</v>
      </c>
      <c r="I472" s="272"/>
      <c r="J472" s="268"/>
      <c r="K472" s="268"/>
      <c r="L472" s="273"/>
      <c r="M472" s="274"/>
      <c r="N472" s="275"/>
      <c r="O472" s="275"/>
      <c r="P472" s="275"/>
      <c r="Q472" s="275"/>
      <c r="R472" s="275"/>
      <c r="S472" s="275"/>
      <c r="T472" s="276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77" t="s">
        <v>189</v>
      </c>
      <c r="AU472" s="277" t="s">
        <v>85</v>
      </c>
      <c r="AV472" s="15" t="s">
        <v>185</v>
      </c>
      <c r="AW472" s="15" t="s">
        <v>33</v>
      </c>
      <c r="AX472" s="15" t="s">
        <v>83</v>
      </c>
      <c r="AY472" s="277" t="s">
        <v>178</v>
      </c>
    </row>
    <row r="473" s="2" customFormat="1">
      <c r="A473" s="39"/>
      <c r="B473" s="40"/>
      <c r="C473" s="228" t="s">
        <v>782</v>
      </c>
      <c r="D473" s="228" t="s">
        <v>180</v>
      </c>
      <c r="E473" s="229" t="s">
        <v>1959</v>
      </c>
      <c r="F473" s="230" t="s">
        <v>1960</v>
      </c>
      <c r="G473" s="231" t="s">
        <v>268</v>
      </c>
      <c r="H473" s="232">
        <v>28.489999999999998</v>
      </c>
      <c r="I473" s="233"/>
      <c r="J473" s="234">
        <f>ROUND(I473*H473,2)</f>
        <v>0</v>
      </c>
      <c r="K473" s="230" t="s">
        <v>184</v>
      </c>
      <c r="L473" s="45"/>
      <c r="M473" s="235" t="s">
        <v>1</v>
      </c>
      <c r="N473" s="236" t="s">
        <v>41</v>
      </c>
      <c r="O473" s="92"/>
      <c r="P473" s="237">
        <f>O473*H473</f>
        <v>0</v>
      </c>
      <c r="Q473" s="237">
        <v>0.51907000000000003</v>
      </c>
      <c r="R473" s="237">
        <f>Q473*H473</f>
        <v>14.7883043</v>
      </c>
      <c r="S473" s="237">
        <v>0</v>
      </c>
      <c r="T473" s="238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9" t="s">
        <v>185</v>
      </c>
      <c r="AT473" s="239" t="s">
        <v>180</v>
      </c>
      <c r="AU473" s="239" t="s">
        <v>85</v>
      </c>
      <c r="AY473" s="18" t="s">
        <v>178</v>
      </c>
      <c r="BE473" s="240">
        <f>IF(N473="základní",J473,0)</f>
        <v>0</v>
      </c>
      <c r="BF473" s="240">
        <f>IF(N473="snížená",J473,0)</f>
        <v>0</v>
      </c>
      <c r="BG473" s="240">
        <f>IF(N473="zákl. přenesená",J473,0)</f>
        <v>0</v>
      </c>
      <c r="BH473" s="240">
        <f>IF(N473="sníž. přenesená",J473,0)</f>
        <v>0</v>
      </c>
      <c r="BI473" s="240">
        <f>IF(N473="nulová",J473,0)</f>
        <v>0</v>
      </c>
      <c r="BJ473" s="18" t="s">
        <v>83</v>
      </c>
      <c r="BK473" s="240">
        <f>ROUND(I473*H473,2)</f>
        <v>0</v>
      </c>
      <c r="BL473" s="18" t="s">
        <v>185</v>
      </c>
      <c r="BM473" s="239" t="s">
        <v>1961</v>
      </c>
    </row>
    <row r="474" s="2" customFormat="1">
      <c r="A474" s="39"/>
      <c r="B474" s="40"/>
      <c r="C474" s="41"/>
      <c r="D474" s="241" t="s">
        <v>187</v>
      </c>
      <c r="E474" s="41"/>
      <c r="F474" s="242" t="s">
        <v>1962</v>
      </c>
      <c r="G474" s="41"/>
      <c r="H474" s="41"/>
      <c r="I474" s="243"/>
      <c r="J474" s="41"/>
      <c r="K474" s="41"/>
      <c r="L474" s="45"/>
      <c r="M474" s="244"/>
      <c r="N474" s="245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187</v>
      </c>
      <c r="AU474" s="18" t="s">
        <v>85</v>
      </c>
    </row>
    <row r="475" s="13" customFormat="1">
      <c r="A475" s="13"/>
      <c r="B475" s="246"/>
      <c r="C475" s="247"/>
      <c r="D475" s="241" t="s">
        <v>189</v>
      </c>
      <c r="E475" s="248" t="s">
        <v>1</v>
      </c>
      <c r="F475" s="249" t="s">
        <v>1796</v>
      </c>
      <c r="G475" s="247"/>
      <c r="H475" s="248" t="s">
        <v>1</v>
      </c>
      <c r="I475" s="250"/>
      <c r="J475" s="247"/>
      <c r="K475" s="247"/>
      <c r="L475" s="251"/>
      <c r="M475" s="252"/>
      <c r="N475" s="253"/>
      <c r="O475" s="253"/>
      <c r="P475" s="253"/>
      <c r="Q475" s="253"/>
      <c r="R475" s="253"/>
      <c r="S475" s="253"/>
      <c r="T475" s="25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5" t="s">
        <v>189</v>
      </c>
      <c r="AU475" s="255" t="s">
        <v>85</v>
      </c>
      <c r="AV475" s="13" t="s">
        <v>83</v>
      </c>
      <c r="AW475" s="13" t="s">
        <v>33</v>
      </c>
      <c r="AX475" s="13" t="s">
        <v>76</v>
      </c>
      <c r="AY475" s="255" t="s">
        <v>178</v>
      </c>
    </row>
    <row r="476" s="13" customFormat="1">
      <c r="A476" s="13"/>
      <c r="B476" s="246"/>
      <c r="C476" s="247"/>
      <c r="D476" s="241" t="s">
        <v>189</v>
      </c>
      <c r="E476" s="248" t="s">
        <v>1</v>
      </c>
      <c r="F476" s="249" t="s">
        <v>1932</v>
      </c>
      <c r="G476" s="247"/>
      <c r="H476" s="248" t="s">
        <v>1</v>
      </c>
      <c r="I476" s="250"/>
      <c r="J476" s="247"/>
      <c r="K476" s="247"/>
      <c r="L476" s="251"/>
      <c r="M476" s="252"/>
      <c r="N476" s="253"/>
      <c r="O476" s="253"/>
      <c r="P476" s="253"/>
      <c r="Q476" s="253"/>
      <c r="R476" s="253"/>
      <c r="S476" s="253"/>
      <c r="T476" s="25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5" t="s">
        <v>189</v>
      </c>
      <c r="AU476" s="255" t="s">
        <v>85</v>
      </c>
      <c r="AV476" s="13" t="s">
        <v>83</v>
      </c>
      <c r="AW476" s="13" t="s">
        <v>33</v>
      </c>
      <c r="AX476" s="13" t="s">
        <v>76</v>
      </c>
      <c r="AY476" s="255" t="s">
        <v>178</v>
      </c>
    </row>
    <row r="477" s="14" customFormat="1">
      <c r="A477" s="14"/>
      <c r="B477" s="256"/>
      <c r="C477" s="257"/>
      <c r="D477" s="241" t="s">
        <v>189</v>
      </c>
      <c r="E477" s="258" t="s">
        <v>1</v>
      </c>
      <c r="F477" s="259" t="s">
        <v>1933</v>
      </c>
      <c r="G477" s="257"/>
      <c r="H477" s="260">
        <v>28.489999999999998</v>
      </c>
      <c r="I477" s="261"/>
      <c r="J477" s="257"/>
      <c r="K477" s="257"/>
      <c r="L477" s="262"/>
      <c r="M477" s="263"/>
      <c r="N477" s="264"/>
      <c r="O477" s="264"/>
      <c r="P477" s="264"/>
      <c r="Q477" s="264"/>
      <c r="R477" s="264"/>
      <c r="S477" s="264"/>
      <c r="T477" s="26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6" t="s">
        <v>189</v>
      </c>
      <c r="AU477" s="266" t="s">
        <v>85</v>
      </c>
      <c r="AV477" s="14" t="s">
        <v>85</v>
      </c>
      <c r="AW477" s="14" t="s">
        <v>33</v>
      </c>
      <c r="AX477" s="14" t="s">
        <v>76</v>
      </c>
      <c r="AY477" s="266" t="s">
        <v>178</v>
      </c>
    </row>
    <row r="478" s="15" customFormat="1">
      <c r="A478" s="15"/>
      <c r="B478" s="267"/>
      <c r="C478" s="268"/>
      <c r="D478" s="241" t="s">
        <v>189</v>
      </c>
      <c r="E478" s="269" t="s">
        <v>1</v>
      </c>
      <c r="F478" s="270" t="s">
        <v>193</v>
      </c>
      <c r="G478" s="268"/>
      <c r="H478" s="271">
        <v>28.489999999999998</v>
      </c>
      <c r="I478" s="272"/>
      <c r="J478" s="268"/>
      <c r="K478" s="268"/>
      <c r="L478" s="273"/>
      <c r="M478" s="274"/>
      <c r="N478" s="275"/>
      <c r="O478" s="275"/>
      <c r="P478" s="275"/>
      <c r="Q478" s="275"/>
      <c r="R478" s="275"/>
      <c r="S478" s="275"/>
      <c r="T478" s="276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77" t="s">
        <v>189</v>
      </c>
      <c r="AU478" s="277" t="s">
        <v>85</v>
      </c>
      <c r="AV478" s="15" t="s">
        <v>185</v>
      </c>
      <c r="AW478" s="15" t="s">
        <v>33</v>
      </c>
      <c r="AX478" s="15" t="s">
        <v>83</v>
      </c>
      <c r="AY478" s="277" t="s">
        <v>178</v>
      </c>
    </row>
    <row r="479" s="12" customFormat="1" ht="22.8" customHeight="1">
      <c r="A479" s="12"/>
      <c r="B479" s="212"/>
      <c r="C479" s="213"/>
      <c r="D479" s="214" t="s">
        <v>75</v>
      </c>
      <c r="E479" s="226" t="s">
        <v>220</v>
      </c>
      <c r="F479" s="226" t="s">
        <v>378</v>
      </c>
      <c r="G479" s="213"/>
      <c r="H479" s="213"/>
      <c r="I479" s="216"/>
      <c r="J479" s="227">
        <f>BK479</f>
        <v>0</v>
      </c>
      <c r="K479" s="213"/>
      <c r="L479" s="218"/>
      <c r="M479" s="219"/>
      <c r="N479" s="220"/>
      <c r="O479" s="220"/>
      <c r="P479" s="221">
        <f>SUM(P480:P485)</f>
        <v>0</v>
      </c>
      <c r="Q479" s="220"/>
      <c r="R479" s="221">
        <f>SUM(R480:R485)</f>
        <v>0</v>
      </c>
      <c r="S479" s="220"/>
      <c r="T479" s="222">
        <f>SUM(T480:T485)</f>
        <v>0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223" t="s">
        <v>83</v>
      </c>
      <c r="AT479" s="224" t="s">
        <v>75</v>
      </c>
      <c r="AU479" s="224" t="s">
        <v>83</v>
      </c>
      <c r="AY479" s="223" t="s">
        <v>178</v>
      </c>
      <c r="BK479" s="225">
        <f>SUM(BK480:BK485)</f>
        <v>0</v>
      </c>
    </row>
    <row r="480" s="2" customFormat="1" ht="14.4" customHeight="1">
      <c r="A480" s="39"/>
      <c r="B480" s="40"/>
      <c r="C480" s="228" t="s">
        <v>784</v>
      </c>
      <c r="D480" s="228" t="s">
        <v>180</v>
      </c>
      <c r="E480" s="229" t="s">
        <v>1963</v>
      </c>
      <c r="F480" s="230" t="s">
        <v>1964</v>
      </c>
      <c r="G480" s="231" t="s">
        <v>268</v>
      </c>
      <c r="H480" s="232">
        <v>44</v>
      </c>
      <c r="I480" s="233"/>
      <c r="J480" s="234">
        <f>ROUND(I480*H480,2)</f>
        <v>0</v>
      </c>
      <c r="K480" s="230" t="s">
        <v>184</v>
      </c>
      <c r="L480" s="45"/>
      <c r="M480" s="235" t="s">
        <v>1</v>
      </c>
      <c r="N480" s="236" t="s">
        <v>41</v>
      </c>
      <c r="O480" s="92"/>
      <c r="P480" s="237">
        <f>O480*H480</f>
        <v>0</v>
      </c>
      <c r="Q480" s="237">
        <v>0</v>
      </c>
      <c r="R480" s="237">
        <f>Q480*H480</f>
        <v>0</v>
      </c>
      <c r="S480" s="237">
        <v>0</v>
      </c>
      <c r="T480" s="238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9" t="s">
        <v>185</v>
      </c>
      <c r="AT480" s="239" t="s">
        <v>180</v>
      </c>
      <c r="AU480" s="239" t="s">
        <v>85</v>
      </c>
      <c r="AY480" s="18" t="s">
        <v>178</v>
      </c>
      <c r="BE480" s="240">
        <f>IF(N480="základní",J480,0)</f>
        <v>0</v>
      </c>
      <c r="BF480" s="240">
        <f>IF(N480="snížená",J480,0)</f>
        <v>0</v>
      </c>
      <c r="BG480" s="240">
        <f>IF(N480="zákl. přenesená",J480,0)</f>
        <v>0</v>
      </c>
      <c r="BH480" s="240">
        <f>IF(N480="sníž. přenesená",J480,0)</f>
        <v>0</v>
      </c>
      <c r="BI480" s="240">
        <f>IF(N480="nulová",J480,0)</f>
        <v>0</v>
      </c>
      <c r="BJ480" s="18" t="s">
        <v>83</v>
      </c>
      <c r="BK480" s="240">
        <f>ROUND(I480*H480,2)</f>
        <v>0</v>
      </c>
      <c r="BL480" s="18" t="s">
        <v>185</v>
      </c>
      <c r="BM480" s="239" t="s">
        <v>1965</v>
      </c>
    </row>
    <row r="481" s="2" customFormat="1">
      <c r="A481" s="39"/>
      <c r="B481" s="40"/>
      <c r="C481" s="41"/>
      <c r="D481" s="241" t="s">
        <v>187</v>
      </c>
      <c r="E481" s="41"/>
      <c r="F481" s="242" t="s">
        <v>1966</v>
      </c>
      <c r="G481" s="41"/>
      <c r="H481" s="41"/>
      <c r="I481" s="243"/>
      <c r="J481" s="41"/>
      <c r="K481" s="41"/>
      <c r="L481" s="45"/>
      <c r="M481" s="244"/>
      <c r="N481" s="245"/>
      <c r="O481" s="92"/>
      <c r="P481" s="92"/>
      <c r="Q481" s="92"/>
      <c r="R481" s="92"/>
      <c r="S481" s="92"/>
      <c r="T481" s="9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187</v>
      </c>
      <c r="AU481" s="18" t="s">
        <v>85</v>
      </c>
    </row>
    <row r="482" s="13" customFormat="1">
      <c r="A482" s="13"/>
      <c r="B482" s="246"/>
      <c r="C482" s="247"/>
      <c r="D482" s="241" t="s">
        <v>189</v>
      </c>
      <c r="E482" s="248" t="s">
        <v>1</v>
      </c>
      <c r="F482" s="249" t="s">
        <v>1796</v>
      </c>
      <c r="G482" s="247"/>
      <c r="H482" s="248" t="s">
        <v>1</v>
      </c>
      <c r="I482" s="250"/>
      <c r="J482" s="247"/>
      <c r="K482" s="247"/>
      <c r="L482" s="251"/>
      <c r="M482" s="252"/>
      <c r="N482" s="253"/>
      <c r="O482" s="253"/>
      <c r="P482" s="253"/>
      <c r="Q482" s="253"/>
      <c r="R482" s="253"/>
      <c r="S482" s="253"/>
      <c r="T482" s="25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5" t="s">
        <v>189</v>
      </c>
      <c r="AU482" s="255" t="s">
        <v>85</v>
      </c>
      <c r="AV482" s="13" t="s">
        <v>83</v>
      </c>
      <c r="AW482" s="13" t="s">
        <v>33</v>
      </c>
      <c r="AX482" s="13" t="s">
        <v>76</v>
      </c>
      <c r="AY482" s="255" t="s">
        <v>178</v>
      </c>
    </row>
    <row r="483" s="13" customFormat="1">
      <c r="A483" s="13"/>
      <c r="B483" s="246"/>
      <c r="C483" s="247"/>
      <c r="D483" s="241" t="s">
        <v>189</v>
      </c>
      <c r="E483" s="248" t="s">
        <v>1</v>
      </c>
      <c r="F483" s="249" t="s">
        <v>1967</v>
      </c>
      <c r="G483" s="247"/>
      <c r="H483" s="248" t="s">
        <v>1</v>
      </c>
      <c r="I483" s="250"/>
      <c r="J483" s="247"/>
      <c r="K483" s="247"/>
      <c r="L483" s="251"/>
      <c r="M483" s="252"/>
      <c r="N483" s="253"/>
      <c r="O483" s="253"/>
      <c r="P483" s="253"/>
      <c r="Q483" s="253"/>
      <c r="R483" s="253"/>
      <c r="S483" s="253"/>
      <c r="T483" s="25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5" t="s">
        <v>189</v>
      </c>
      <c r="AU483" s="255" t="s">
        <v>85</v>
      </c>
      <c r="AV483" s="13" t="s">
        <v>83</v>
      </c>
      <c r="AW483" s="13" t="s">
        <v>33</v>
      </c>
      <c r="AX483" s="13" t="s">
        <v>76</v>
      </c>
      <c r="AY483" s="255" t="s">
        <v>178</v>
      </c>
    </row>
    <row r="484" s="14" customFormat="1">
      <c r="A484" s="14"/>
      <c r="B484" s="256"/>
      <c r="C484" s="257"/>
      <c r="D484" s="241" t="s">
        <v>189</v>
      </c>
      <c r="E484" s="258" t="s">
        <v>1</v>
      </c>
      <c r="F484" s="259" t="s">
        <v>1968</v>
      </c>
      <c r="G484" s="257"/>
      <c r="H484" s="260">
        <v>44</v>
      </c>
      <c r="I484" s="261"/>
      <c r="J484" s="257"/>
      <c r="K484" s="257"/>
      <c r="L484" s="262"/>
      <c r="M484" s="263"/>
      <c r="N484" s="264"/>
      <c r="O484" s="264"/>
      <c r="P484" s="264"/>
      <c r="Q484" s="264"/>
      <c r="R484" s="264"/>
      <c r="S484" s="264"/>
      <c r="T484" s="26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6" t="s">
        <v>189</v>
      </c>
      <c r="AU484" s="266" t="s">
        <v>85</v>
      </c>
      <c r="AV484" s="14" t="s">
        <v>85</v>
      </c>
      <c r="AW484" s="14" t="s">
        <v>33</v>
      </c>
      <c r="AX484" s="14" t="s">
        <v>76</v>
      </c>
      <c r="AY484" s="266" t="s">
        <v>178</v>
      </c>
    </row>
    <row r="485" s="15" customFormat="1">
      <c r="A485" s="15"/>
      <c r="B485" s="267"/>
      <c r="C485" s="268"/>
      <c r="D485" s="241" t="s">
        <v>189</v>
      </c>
      <c r="E485" s="269" t="s">
        <v>1</v>
      </c>
      <c r="F485" s="270" t="s">
        <v>193</v>
      </c>
      <c r="G485" s="268"/>
      <c r="H485" s="271">
        <v>44</v>
      </c>
      <c r="I485" s="272"/>
      <c r="J485" s="268"/>
      <c r="K485" s="268"/>
      <c r="L485" s="273"/>
      <c r="M485" s="274"/>
      <c r="N485" s="275"/>
      <c r="O485" s="275"/>
      <c r="P485" s="275"/>
      <c r="Q485" s="275"/>
      <c r="R485" s="275"/>
      <c r="S485" s="275"/>
      <c r="T485" s="276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77" t="s">
        <v>189</v>
      </c>
      <c r="AU485" s="277" t="s">
        <v>85</v>
      </c>
      <c r="AV485" s="15" t="s">
        <v>185</v>
      </c>
      <c r="AW485" s="15" t="s">
        <v>33</v>
      </c>
      <c r="AX485" s="15" t="s">
        <v>83</v>
      </c>
      <c r="AY485" s="277" t="s">
        <v>178</v>
      </c>
    </row>
    <row r="486" s="12" customFormat="1" ht="22.8" customHeight="1">
      <c r="A486" s="12"/>
      <c r="B486" s="212"/>
      <c r="C486" s="213"/>
      <c r="D486" s="214" t="s">
        <v>75</v>
      </c>
      <c r="E486" s="226" t="s">
        <v>250</v>
      </c>
      <c r="F486" s="226" t="s">
        <v>441</v>
      </c>
      <c r="G486" s="213"/>
      <c r="H486" s="213"/>
      <c r="I486" s="216"/>
      <c r="J486" s="227">
        <f>BK486</f>
        <v>0</v>
      </c>
      <c r="K486" s="213"/>
      <c r="L486" s="218"/>
      <c r="M486" s="219"/>
      <c r="N486" s="220"/>
      <c r="O486" s="220"/>
      <c r="P486" s="221">
        <f>SUM(P487:P503)</f>
        <v>0</v>
      </c>
      <c r="Q486" s="220"/>
      <c r="R486" s="221">
        <f>SUM(R487:R503)</f>
        <v>26.31403632</v>
      </c>
      <c r="S486" s="220"/>
      <c r="T486" s="222">
        <f>SUM(T487:T503)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23" t="s">
        <v>83</v>
      </c>
      <c r="AT486" s="224" t="s">
        <v>75</v>
      </c>
      <c r="AU486" s="224" t="s">
        <v>83</v>
      </c>
      <c r="AY486" s="223" t="s">
        <v>178</v>
      </c>
      <c r="BK486" s="225">
        <f>SUM(BK487:BK503)</f>
        <v>0</v>
      </c>
    </row>
    <row r="487" s="2" customFormat="1">
      <c r="A487" s="39"/>
      <c r="B487" s="40"/>
      <c r="C487" s="228" t="s">
        <v>786</v>
      </c>
      <c r="D487" s="228" t="s">
        <v>180</v>
      </c>
      <c r="E487" s="229" t="s">
        <v>843</v>
      </c>
      <c r="F487" s="230" t="s">
        <v>844</v>
      </c>
      <c r="G487" s="231" t="s">
        <v>299</v>
      </c>
      <c r="H487" s="232">
        <v>10</v>
      </c>
      <c r="I487" s="233"/>
      <c r="J487" s="234">
        <f>ROUND(I487*H487,2)</f>
        <v>0</v>
      </c>
      <c r="K487" s="230" t="s">
        <v>184</v>
      </c>
      <c r="L487" s="45"/>
      <c r="M487" s="235" t="s">
        <v>1</v>
      </c>
      <c r="N487" s="236" t="s">
        <v>41</v>
      </c>
      <c r="O487" s="92"/>
      <c r="P487" s="237">
        <f>O487*H487</f>
        <v>0</v>
      </c>
      <c r="Q487" s="237">
        <v>0.88534999999999997</v>
      </c>
      <c r="R487" s="237">
        <f>Q487*H487</f>
        <v>8.8535000000000004</v>
      </c>
      <c r="S487" s="237">
        <v>0</v>
      </c>
      <c r="T487" s="238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9" t="s">
        <v>185</v>
      </c>
      <c r="AT487" s="239" t="s">
        <v>180</v>
      </c>
      <c r="AU487" s="239" t="s">
        <v>85</v>
      </c>
      <c r="AY487" s="18" t="s">
        <v>178</v>
      </c>
      <c r="BE487" s="240">
        <f>IF(N487="základní",J487,0)</f>
        <v>0</v>
      </c>
      <c r="BF487" s="240">
        <f>IF(N487="snížená",J487,0)</f>
        <v>0</v>
      </c>
      <c r="BG487" s="240">
        <f>IF(N487="zákl. přenesená",J487,0)</f>
        <v>0</v>
      </c>
      <c r="BH487" s="240">
        <f>IF(N487="sníž. přenesená",J487,0)</f>
        <v>0</v>
      </c>
      <c r="BI487" s="240">
        <f>IF(N487="nulová",J487,0)</f>
        <v>0</v>
      </c>
      <c r="BJ487" s="18" t="s">
        <v>83</v>
      </c>
      <c r="BK487" s="240">
        <f>ROUND(I487*H487,2)</f>
        <v>0</v>
      </c>
      <c r="BL487" s="18" t="s">
        <v>185</v>
      </c>
      <c r="BM487" s="239" t="s">
        <v>1969</v>
      </c>
    </row>
    <row r="488" s="2" customFormat="1">
      <c r="A488" s="39"/>
      <c r="B488" s="40"/>
      <c r="C488" s="41"/>
      <c r="D488" s="241" t="s">
        <v>187</v>
      </c>
      <c r="E488" s="41"/>
      <c r="F488" s="242" t="s">
        <v>846</v>
      </c>
      <c r="G488" s="41"/>
      <c r="H488" s="41"/>
      <c r="I488" s="243"/>
      <c r="J488" s="41"/>
      <c r="K488" s="41"/>
      <c r="L488" s="45"/>
      <c r="M488" s="244"/>
      <c r="N488" s="245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187</v>
      </c>
      <c r="AU488" s="18" t="s">
        <v>85</v>
      </c>
    </row>
    <row r="489" s="13" customFormat="1">
      <c r="A489" s="13"/>
      <c r="B489" s="246"/>
      <c r="C489" s="247"/>
      <c r="D489" s="241" t="s">
        <v>189</v>
      </c>
      <c r="E489" s="248" t="s">
        <v>1</v>
      </c>
      <c r="F489" s="249" t="s">
        <v>1796</v>
      </c>
      <c r="G489" s="247"/>
      <c r="H489" s="248" t="s">
        <v>1</v>
      </c>
      <c r="I489" s="250"/>
      <c r="J489" s="247"/>
      <c r="K489" s="247"/>
      <c r="L489" s="251"/>
      <c r="M489" s="252"/>
      <c r="N489" s="253"/>
      <c r="O489" s="253"/>
      <c r="P489" s="253"/>
      <c r="Q489" s="253"/>
      <c r="R489" s="253"/>
      <c r="S489" s="253"/>
      <c r="T489" s="25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5" t="s">
        <v>189</v>
      </c>
      <c r="AU489" s="255" t="s">
        <v>85</v>
      </c>
      <c r="AV489" s="13" t="s">
        <v>83</v>
      </c>
      <c r="AW489" s="13" t="s">
        <v>33</v>
      </c>
      <c r="AX489" s="13" t="s">
        <v>76</v>
      </c>
      <c r="AY489" s="255" t="s">
        <v>178</v>
      </c>
    </row>
    <row r="490" s="14" customFormat="1">
      <c r="A490" s="14"/>
      <c r="B490" s="256"/>
      <c r="C490" s="257"/>
      <c r="D490" s="241" t="s">
        <v>189</v>
      </c>
      <c r="E490" s="258" t="s">
        <v>1</v>
      </c>
      <c r="F490" s="259" t="s">
        <v>258</v>
      </c>
      <c r="G490" s="257"/>
      <c r="H490" s="260">
        <v>10</v>
      </c>
      <c r="I490" s="261"/>
      <c r="J490" s="257"/>
      <c r="K490" s="257"/>
      <c r="L490" s="262"/>
      <c r="M490" s="263"/>
      <c r="N490" s="264"/>
      <c r="O490" s="264"/>
      <c r="P490" s="264"/>
      <c r="Q490" s="264"/>
      <c r="R490" s="264"/>
      <c r="S490" s="264"/>
      <c r="T490" s="26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6" t="s">
        <v>189</v>
      </c>
      <c r="AU490" s="266" t="s">
        <v>85</v>
      </c>
      <c r="AV490" s="14" t="s">
        <v>85</v>
      </c>
      <c r="AW490" s="14" t="s">
        <v>33</v>
      </c>
      <c r="AX490" s="14" t="s">
        <v>76</v>
      </c>
      <c r="AY490" s="266" t="s">
        <v>178</v>
      </c>
    </row>
    <row r="491" s="15" customFormat="1">
      <c r="A491" s="15"/>
      <c r="B491" s="267"/>
      <c r="C491" s="268"/>
      <c r="D491" s="241" t="s">
        <v>189</v>
      </c>
      <c r="E491" s="269" t="s">
        <v>1</v>
      </c>
      <c r="F491" s="270" t="s">
        <v>193</v>
      </c>
      <c r="G491" s="268"/>
      <c r="H491" s="271">
        <v>10</v>
      </c>
      <c r="I491" s="272"/>
      <c r="J491" s="268"/>
      <c r="K491" s="268"/>
      <c r="L491" s="273"/>
      <c r="M491" s="274"/>
      <c r="N491" s="275"/>
      <c r="O491" s="275"/>
      <c r="P491" s="275"/>
      <c r="Q491" s="275"/>
      <c r="R491" s="275"/>
      <c r="S491" s="275"/>
      <c r="T491" s="276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77" t="s">
        <v>189</v>
      </c>
      <c r="AU491" s="277" t="s">
        <v>85</v>
      </c>
      <c r="AV491" s="15" t="s">
        <v>185</v>
      </c>
      <c r="AW491" s="15" t="s">
        <v>33</v>
      </c>
      <c r="AX491" s="15" t="s">
        <v>83</v>
      </c>
      <c r="AY491" s="277" t="s">
        <v>178</v>
      </c>
    </row>
    <row r="492" s="2" customFormat="1">
      <c r="A492" s="39"/>
      <c r="B492" s="40"/>
      <c r="C492" s="278" t="s">
        <v>788</v>
      </c>
      <c r="D492" s="278" t="s">
        <v>386</v>
      </c>
      <c r="E492" s="279" t="s">
        <v>849</v>
      </c>
      <c r="F492" s="280" t="s">
        <v>850</v>
      </c>
      <c r="G492" s="281" t="s">
        <v>299</v>
      </c>
      <c r="H492" s="282">
        <v>10</v>
      </c>
      <c r="I492" s="283"/>
      <c r="J492" s="284">
        <f>ROUND(I492*H492,2)</f>
        <v>0</v>
      </c>
      <c r="K492" s="280" t="s">
        <v>184</v>
      </c>
      <c r="L492" s="285"/>
      <c r="M492" s="286" t="s">
        <v>1</v>
      </c>
      <c r="N492" s="287" t="s">
        <v>41</v>
      </c>
      <c r="O492" s="92"/>
      <c r="P492" s="237">
        <f>O492*H492</f>
        <v>0</v>
      </c>
      <c r="Q492" s="237">
        <v>0.59999999999999998</v>
      </c>
      <c r="R492" s="237">
        <f>Q492*H492</f>
        <v>6</v>
      </c>
      <c r="S492" s="237">
        <v>0</v>
      </c>
      <c r="T492" s="238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9" t="s">
        <v>244</v>
      </c>
      <c r="AT492" s="239" t="s">
        <v>386</v>
      </c>
      <c r="AU492" s="239" t="s">
        <v>85</v>
      </c>
      <c r="AY492" s="18" t="s">
        <v>178</v>
      </c>
      <c r="BE492" s="240">
        <f>IF(N492="základní",J492,0)</f>
        <v>0</v>
      </c>
      <c r="BF492" s="240">
        <f>IF(N492="snížená",J492,0)</f>
        <v>0</v>
      </c>
      <c r="BG492" s="240">
        <f>IF(N492="zákl. přenesená",J492,0)</f>
        <v>0</v>
      </c>
      <c r="BH492" s="240">
        <f>IF(N492="sníž. přenesená",J492,0)</f>
        <v>0</v>
      </c>
      <c r="BI492" s="240">
        <f>IF(N492="nulová",J492,0)</f>
        <v>0</v>
      </c>
      <c r="BJ492" s="18" t="s">
        <v>83</v>
      </c>
      <c r="BK492" s="240">
        <f>ROUND(I492*H492,2)</f>
        <v>0</v>
      </c>
      <c r="BL492" s="18" t="s">
        <v>185</v>
      </c>
      <c r="BM492" s="239" t="s">
        <v>1970</v>
      </c>
    </row>
    <row r="493" s="2" customFormat="1">
      <c r="A493" s="39"/>
      <c r="B493" s="40"/>
      <c r="C493" s="41"/>
      <c r="D493" s="241" t="s">
        <v>187</v>
      </c>
      <c r="E493" s="41"/>
      <c r="F493" s="242" t="s">
        <v>850</v>
      </c>
      <c r="G493" s="41"/>
      <c r="H493" s="41"/>
      <c r="I493" s="243"/>
      <c r="J493" s="41"/>
      <c r="K493" s="41"/>
      <c r="L493" s="45"/>
      <c r="M493" s="244"/>
      <c r="N493" s="245"/>
      <c r="O493" s="92"/>
      <c r="P493" s="92"/>
      <c r="Q493" s="92"/>
      <c r="R493" s="92"/>
      <c r="S493" s="92"/>
      <c r="T493" s="93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187</v>
      </c>
      <c r="AU493" s="18" t="s">
        <v>85</v>
      </c>
    </row>
    <row r="494" s="13" customFormat="1">
      <c r="A494" s="13"/>
      <c r="B494" s="246"/>
      <c r="C494" s="247"/>
      <c r="D494" s="241" t="s">
        <v>189</v>
      </c>
      <c r="E494" s="248" t="s">
        <v>1</v>
      </c>
      <c r="F494" s="249" t="s">
        <v>852</v>
      </c>
      <c r="G494" s="247"/>
      <c r="H494" s="248" t="s">
        <v>1</v>
      </c>
      <c r="I494" s="250"/>
      <c r="J494" s="247"/>
      <c r="K494" s="247"/>
      <c r="L494" s="251"/>
      <c r="M494" s="252"/>
      <c r="N494" s="253"/>
      <c r="O494" s="253"/>
      <c r="P494" s="253"/>
      <c r="Q494" s="253"/>
      <c r="R494" s="253"/>
      <c r="S494" s="253"/>
      <c r="T494" s="25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5" t="s">
        <v>189</v>
      </c>
      <c r="AU494" s="255" t="s">
        <v>85</v>
      </c>
      <c r="AV494" s="13" t="s">
        <v>83</v>
      </c>
      <c r="AW494" s="13" t="s">
        <v>33</v>
      </c>
      <c r="AX494" s="13" t="s">
        <v>76</v>
      </c>
      <c r="AY494" s="255" t="s">
        <v>178</v>
      </c>
    </row>
    <row r="495" s="14" customFormat="1">
      <c r="A495" s="14"/>
      <c r="B495" s="256"/>
      <c r="C495" s="257"/>
      <c r="D495" s="241" t="s">
        <v>189</v>
      </c>
      <c r="E495" s="258" t="s">
        <v>1</v>
      </c>
      <c r="F495" s="259" t="s">
        <v>258</v>
      </c>
      <c r="G495" s="257"/>
      <c r="H495" s="260">
        <v>10</v>
      </c>
      <c r="I495" s="261"/>
      <c r="J495" s="257"/>
      <c r="K495" s="257"/>
      <c r="L495" s="262"/>
      <c r="M495" s="263"/>
      <c r="N495" s="264"/>
      <c r="O495" s="264"/>
      <c r="P495" s="264"/>
      <c r="Q495" s="264"/>
      <c r="R495" s="264"/>
      <c r="S495" s="264"/>
      <c r="T495" s="26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6" t="s">
        <v>189</v>
      </c>
      <c r="AU495" s="266" t="s">
        <v>85</v>
      </c>
      <c r="AV495" s="14" t="s">
        <v>85</v>
      </c>
      <c r="AW495" s="14" t="s">
        <v>33</v>
      </c>
      <c r="AX495" s="14" t="s">
        <v>76</v>
      </c>
      <c r="AY495" s="266" t="s">
        <v>178</v>
      </c>
    </row>
    <row r="496" s="15" customFormat="1">
      <c r="A496" s="15"/>
      <c r="B496" s="267"/>
      <c r="C496" s="268"/>
      <c r="D496" s="241" t="s">
        <v>189</v>
      </c>
      <c r="E496" s="269" t="s">
        <v>1</v>
      </c>
      <c r="F496" s="270" t="s">
        <v>193</v>
      </c>
      <c r="G496" s="268"/>
      <c r="H496" s="271">
        <v>10</v>
      </c>
      <c r="I496" s="272"/>
      <c r="J496" s="268"/>
      <c r="K496" s="268"/>
      <c r="L496" s="273"/>
      <c r="M496" s="274"/>
      <c r="N496" s="275"/>
      <c r="O496" s="275"/>
      <c r="P496" s="275"/>
      <c r="Q496" s="275"/>
      <c r="R496" s="275"/>
      <c r="S496" s="275"/>
      <c r="T496" s="276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77" t="s">
        <v>189</v>
      </c>
      <c r="AU496" s="277" t="s">
        <v>85</v>
      </c>
      <c r="AV496" s="15" t="s">
        <v>185</v>
      </c>
      <c r="AW496" s="15" t="s">
        <v>33</v>
      </c>
      <c r="AX496" s="15" t="s">
        <v>83</v>
      </c>
      <c r="AY496" s="277" t="s">
        <v>178</v>
      </c>
    </row>
    <row r="497" s="2" customFormat="1">
      <c r="A497" s="39"/>
      <c r="B497" s="40"/>
      <c r="C497" s="228" t="s">
        <v>790</v>
      </c>
      <c r="D497" s="228" t="s">
        <v>180</v>
      </c>
      <c r="E497" s="229" t="s">
        <v>454</v>
      </c>
      <c r="F497" s="230" t="s">
        <v>455</v>
      </c>
      <c r="G497" s="231" t="s">
        <v>183</v>
      </c>
      <c r="H497" s="232">
        <v>5.056</v>
      </c>
      <c r="I497" s="233"/>
      <c r="J497" s="234">
        <f>ROUND(I497*H497,2)</f>
        <v>0</v>
      </c>
      <c r="K497" s="230" t="s">
        <v>184</v>
      </c>
      <c r="L497" s="45"/>
      <c r="M497" s="235" t="s">
        <v>1</v>
      </c>
      <c r="N497" s="236" t="s">
        <v>41</v>
      </c>
      <c r="O497" s="92"/>
      <c r="P497" s="237">
        <f>O497*H497</f>
        <v>0</v>
      </c>
      <c r="Q497" s="237">
        <v>2.2667199999999998</v>
      </c>
      <c r="R497" s="237">
        <f>Q497*H497</f>
        <v>11.460536319999999</v>
      </c>
      <c r="S497" s="237">
        <v>0</v>
      </c>
      <c r="T497" s="238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9" t="s">
        <v>185</v>
      </c>
      <c r="AT497" s="239" t="s">
        <v>180</v>
      </c>
      <c r="AU497" s="239" t="s">
        <v>85</v>
      </c>
      <c r="AY497" s="18" t="s">
        <v>178</v>
      </c>
      <c r="BE497" s="240">
        <f>IF(N497="základní",J497,0)</f>
        <v>0</v>
      </c>
      <c r="BF497" s="240">
        <f>IF(N497="snížená",J497,0)</f>
        <v>0</v>
      </c>
      <c r="BG497" s="240">
        <f>IF(N497="zákl. přenesená",J497,0)</f>
        <v>0</v>
      </c>
      <c r="BH497" s="240">
        <f>IF(N497="sníž. přenesená",J497,0)</f>
        <v>0</v>
      </c>
      <c r="BI497" s="240">
        <f>IF(N497="nulová",J497,0)</f>
        <v>0</v>
      </c>
      <c r="BJ497" s="18" t="s">
        <v>83</v>
      </c>
      <c r="BK497" s="240">
        <f>ROUND(I497*H497,2)</f>
        <v>0</v>
      </c>
      <c r="BL497" s="18" t="s">
        <v>185</v>
      </c>
      <c r="BM497" s="239" t="s">
        <v>1971</v>
      </c>
    </row>
    <row r="498" s="2" customFormat="1">
      <c r="A498" s="39"/>
      <c r="B498" s="40"/>
      <c r="C498" s="41"/>
      <c r="D498" s="241" t="s">
        <v>187</v>
      </c>
      <c r="E498" s="41"/>
      <c r="F498" s="242" t="s">
        <v>457</v>
      </c>
      <c r="G498" s="41"/>
      <c r="H498" s="41"/>
      <c r="I498" s="243"/>
      <c r="J498" s="41"/>
      <c r="K498" s="41"/>
      <c r="L498" s="45"/>
      <c r="M498" s="244"/>
      <c r="N498" s="245"/>
      <c r="O498" s="92"/>
      <c r="P498" s="92"/>
      <c r="Q498" s="92"/>
      <c r="R498" s="92"/>
      <c r="S498" s="92"/>
      <c r="T498" s="93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187</v>
      </c>
      <c r="AU498" s="18" t="s">
        <v>85</v>
      </c>
    </row>
    <row r="499" s="13" customFormat="1">
      <c r="A499" s="13"/>
      <c r="B499" s="246"/>
      <c r="C499" s="247"/>
      <c r="D499" s="241" t="s">
        <v>189</v>
      </c>
      <c r="E499" s="248" t="s">
        <v>1</v>
      </c>
      <c r="F499" s="249" t="s">
        <v>1796</v>
      </c>
      <c r="G499" s="247"/>
      <c r="H499" s="248" t="s">
        <v>1</v>
      </c>
      <c r="I499" s="250"/>
      <c r="J499" s="247"/>
      <c r="K499" s="247"/>
      <c r="L499" s="251"/>
      <c r="M499" s="252"/>
      <c r="N499" s="253"/>
      <c r="O499" s="253"/>
      <c r="P499" s="253"/>
      <c r="Q499" s="253"/>
      <c r="R499" s="253"/>
      <c r="S499" s="253"/>
      <c r="T499" s="25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5" t="s">
        <v>189</v>
      </c>
      <c r="AU499" s="255" t="s">
        <v>85</v>
      </c>
      <c r="AV499" s="13" t="s">
        <v>83</v>
      </c>
      <c r="AW499" s="13" t="s">
        <v>33</v>
      </c>
      <c r="AX499" s="13" t="s">
        <v>76</v>
      </c>
      <c r="AY499" s="255" t="s">
        <v>178</v>
      </c>
    </row>
    <row r="500" s="14" customFormat="1">
      <c r="A500" s="14"/>
      <c r="B500" s="256"/>
      <c r="C500" s="257"/>
      <c r="D500" s="241" t="s">
        <v>189</v>
      </c>
      <c r="E500" s="258" t="s">
        <v>1</v>
      </c>
      <c r="F500" s="259" t="s">
        <v>1972</v>
      </c>
      <c r="G500" s="257"/>
      <c r="H500" s="260">
        <v>7</v>
      </c>
      <c r="I500" s="261"/>
      <c r="J500" s="257"/>
      <c r="K500" s="257"/>
      <c r="L500" s="262"/>
      <c r="M500" s="263"/>
      <c r="N500" s="264"/>
      <c r="O500" s="264"/>
      <c r="P500" s="264"/>
      <c r="Q500" s="264"/>
      <c r="R500" s="264"/>
      <c r="S500" s="264"/>
      <c r="T500" s="265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6" t="s">
        <v>189</v>
      </c>
      <c r="AU500" s="266" t="s">
        <v>85</v>
      </c>
      <c r="AV500" s="14" t="s">
        <v>85</v>
      </c>
      <c r="AW500" s="14" t="s">
        <v>33</v>
      </c>
      <c r="AX500" s="14" t="s">
        <v>76</v>
      </c>
      <c r="AY500" s="266" t="s">
        <v>178</v>
      </c>
    </row>
    <row r="501" s="13" customFormat="1">
      <c r="A501" s="13"/>
      <c r="B501" s="246"/>
      <c r="C501" s="247"/>
      <c r="D501" s="241" t="s">
        <v>189</v>
      </c>
      <c r="E501" s="248" t="s">
        <v>1</v>
      </c>
      <c r="F501" s="249" t="s">
        <v>461</v>
      </c>
      <c r="G501" s="247"/>
      <c r="H501" s="248" t="s">
        <v>1</v>
      </c>
      <c r="I501" s="250"/>
      <c r="J501" s="247"/>
      <c r="K501" s="247"/>
      <c r="L501" s="251"/>
      <c r="M501" s="252"/>
      <c r="N501" s="253"/>
      <c r="O501" s="253"/>
      <c r="P501" s="253"/>
      <c r="Q501" s="253"/>
      <c r="R501" s="253"/>
      <c r="S501" s="253"/>
      <c r="T501" s="25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5" t="s">
        <v>189</v>
      </c>
      <c r="AU501" s="255" t="s">
        <v>85</v>
      </c>
      <c r="AV501" s="13" t="s">
        <v>83</v>
      </c>
      <c r="AW501" s="13" t="s">
        <v>33</v>
      </c>
      <c r="AX501" s="13" t="s">
        <v>76</v>
      </c>
      <c r="AY501" s="255" t="s">
        <v>178</v>
      </c>
    </row>
    <row r="502" s="14" customFormat="1">
      <c r="A502" s="14"/>
      <c r="B502" s="256"/>
      <c r="C502" s="257"/>
      <c r="D502" s="241" t="s">
        <v>189</v>
      </c>
      <c r="E502" s="258" t="s">
        <v>1</v>
      </c>
      <c r="F502" s="259" t="s">
        <v>1973</v>
      </c>
      <c r="G502" s="257"/>
      <c r="H502" s="260">
        <v>-1.944</v>
      </c>
      <c r="I502" s="261"/>
      <c r="J502" s="257"/>
      <c r="K502" s="257"/>
      <c r="L502" s="262"/>
      <c r="M502" s="263"/>
      <c r="N502" s="264"/>
      <c r="O502" s="264"/>
      <c r="P502" s="264"/>
      <c r="Q502" s="264"/>
      <c r="R502" s="264"/>
      <c r="S502" s="264"/>
      <c r="T502" s="26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6" t="s">
        <v>189</v>
      </c>
      <c r="AU502" s="266" t="s">
        <v>85</v>
      </c>
      <c r="AV502" s="14" t="s">
        <v>85</v>
      </c>
      <c r="AW502" s="14" t="s">
        <v>33</v>
      </c>
      <c r="AX502" s="14" t="s">
        <v>76</v>
      </c>
      <c r="AY502" s="266" t="s">
        <v>178</v>
      </c>
    </row>
    <row r="503" s="15" customFormat="1">
      <c r="A503" s="15"/>
      <c r="B503" s="267"/>
      <c r="C503" s="268"/>
      <c r="D503" s="241" t="s">
        <v>189</v>
      </c>
      <c r="E503" s="269" t="s">
        <v>1</v>
      </c>
      <c r="F503" s="270" t="s">
        <v>193</v>
      </c>
      <c r="G503" s="268"/>
      <c r="H503" s="271">
        <v>5.056</v>
      </c>
      <c r="I503" s="272"/>
      <c r="J503" s="268"/>
      <c r="K503" s="268"/>
      <c r="L503" s="273"/>
      <c r="M503" s="274"/>
      <c r="N503" s="275"/>
      <c r="O503" s="275"/>
      <c r="P503" s="275"/>
      <c r="Q503" s="275"/>
      <c r="R503" s="275"/>
      <c r="S503" s="275"/>
      <c r="T503" s="276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77" t="s">
        <v>189</v>
      </c>
      <c r="AU503" s="277" t="s">
        <v>85</v>
      </c>
      <c r="AV503" s="15" t="s">
        <v>185</v>
      </c>
      <c r="AW503" s="15" t="s">
        <v>33</v>
      </c>
      <c r="AX503" s="15" t="s">
        <v>83</v>
      </c>
      <c r="AY503" s="277" t="s">
        <v>178</v>
      </c>
    </row>
    <row r="504" s="12" customFormat="1" ht="22.8" customHeight="1">
      <c r="A504" s="12"/>
      <c r="B504" s="212"/>
      <c r="C504" s="213"/>
      <c r="D504" s="214" t="s">
        <v>75</v>
      </c>
      <c r="E504" s="226" t="s">
        <v>477</v>
      </c>
      <c r="F504" s="226" t="s">
        <v>478</v>
      </c>
      <c r="G504" s="213"/>
      <c r="H504" s="213"/>
      <c r="I504" s="216"/>
      <c r="J504" s="227">
        <f>BK504</f>
        <v>0</v>
      </c>
      <c r="K504" s="213"/>
      <c r="L504" s="218"/>
      <c r="M504" s="219"/>
      <c r="N504" s="220"/>
      <c r="O504" s="220"/>
      <c r="P504" s="221">
        <f>SUM(P505:P514)</f>
        <v>0</v>
      </c>
      <c r="Q504" s="220"/>
      <c r="R504" s="221">
        <f>SUM(R505:R514)</f>
        <v>0</v>
      </c>
      <c r="S504" s="220"/>
      <c r="T504" s="222">
        <f>SUM(T505:T514)</f>
        <v>0</v>
      </c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R504" s="223" t="s">
        <v>83</v>
      </c>
      <c r="AT504" s="224" t="s">
        <v>75</v>
      </c>
      <c r="AU504" s="224" t="s">
        <v>83</v>
      </c>
      <c r="AY504" s="223" t="s">
        <v>178</v>
      </c>
      <c r="BK504" s="225">
        <f>SUM(BK505:BK514)</f>
        <v>0</v>
      </c>
    </row>
    <row r="505" s="2" customFormat="1">
      <c r="A505" s="39"/>
      <c r="B505" s="40"/>
      <c r="C505" s="228" t="s">
        <v>796</v>
      </c>
      <c r="D505" s="228" t="s">
        <v>180</v>
      </c>
      <c r="E505" s="229" t="s">
        <v>1634</v>
      </c>
      <c r="F505" s="230" t="s">
        <v>1635</v>
      </c>
      <c r="G505" s="231" t="s">
        <v>253</v>
      </c>
      <c r="H505" s="232">
        <v>27.827999999999999</v>
      </c>
      <c r="I505" s="233"/>
      <c r="J505" s="234">
        <f>ROUND(I505*H505,2)</f>
        <v>0</v>
      </c>
      <c r="K505" s="230" t="s">
        <v>1</v>
      </c>
      <c r="L505" s="45"/>
      <c r="M505" s="235" t="s">
        <v>1</v>
      </c>
      <c r="N505" s="236" t="s">
        <v>41</v>
      </c>
      <c r="O505" s="92"/>
      <c r="P505" s="237">
        <f>O505*H505</f>
        <v>0</v>
      </c>
      <c r="Q505" s="237">
        <v>0</v>
      </c>
      <c r="R505" s="237">
        <f>Q505*H505</f>
        <v>0</v>
      </c>
      <c r="S505" s="237">
        <v>0</v>
      </c>
      <c r="T505" s="238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9" t="s">
        <v>185</v>
      </c>
      <c r="AT505" s="239" t="s">
        <v>180</v>
      </c>
      <c r="AU505" s="239" t="s">
        <v>85</v>
      </c>
      <c r="AY505" s="18" t="s">
        <v>178</v>
      </c>
      <c r="BE505" s="240">
        <f>IF(N505="základní",J505,0)</f>
        <v>0</v>
      </c>
      <c r="BF505" s="240">
        <f>IF(N505="snížená",J505,0)</f>
        <v>0</v>
      </c>
      <c r="BG505" s="240">
        <f>IF(N505="zákl. přenesená",J505,0)</f>
        <v>0</v>
      </c>
      <c r="BH505" s="240">
        <f>IF(N505="sníž. přenesená",J505,0)</f>
        <v>0</v>
      </c>
      <c r="BI505" s="240">
        <f>IF(N505="nulová",J505,0)</f>
        <v>0</v>
      </c>
      <c r="BJ505" s="18" t="s">
        <v>83</v>
      </c>
      <c r="BK505" s="240">
        <f>ROUND(I505*H505,2)</f>
        <v>0</v>
      </c>
      <c r="BL505" s="18" t="s">
        <v>185</v>
      </c>
      <c r="BM505" s="239" t="s">
        <v>1974</v>
      </c>
    </row>
    <row r="506" s="2" customFormat="1">
      <c r="A506" s="39"/>
      <c r="B506" s="40"/>
      <c r="C506" s="41"/>
      <c r="D506" s="241" t="s">
        <v>187</v>
      </c>
      <c r="E506" s="41"/>
      <c r="F506" s="242" t="s">
        <v>1635</v>
      </c>
      <c r="G506" s="41"/>
      <c r="H506" s="41"/>
      <c r="I506" s="243"/>
      <c r="J506" s="41"/>
      <c r="K506" s="41"/>
      <c r="L506" s="45"/>
      <c r="M506" s="244"/>
      <c r="N506" s="245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187</v>
      </c>
      <c r="AU506" s="18" t="s">
        <v>85</v>
      </c>
    </row>
    <row r="507" s="13" customFormat="1">
      <c r="A507" s="13"/>
      <c r="B507" s="246"/>
      <c r="C507" s="247"/>
      <c r="D507" s="241" t="s">
        <v>189</v>
      </c>
      <c r="E507" s="248" t="s">
        <v>1</v>
      </c>
      <c r="F507" s="249" t="s">
        <v>1783</v>
      </c>
      <c r="G507" s="247"/>
      <c r="H507" s="248" t="s">
        <v>1</v>
      </c>
      <c r="I507" s="250"/>
      <c r="J507" s="247"/>
      <c r="K507" s="247"/>
      <c r="L507" s="251"/>
      <c r="M507" s="252"/>
      <c r="N507" s="253"/>
      <c r="O507" s="253"/>
      <c r="P507" s="253"/>
      <c r="Q507" s="253"/>
      <c r="R507" s="253"/>
      <c r="S507" s="253"/>
      <c r="T507" s="25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5" t="s">
        <v>189</v>
      </c>
      <c r="AU507" s="255" t="s">
        <v>85</v>
      </c>
      <c r="AV507" s="13" t="s">
        <v>83</v>
      </c>
      <c r="AW507" s="13" t="s">
        <v>33</v>
      </c>
      <c r="AX507" s="13" t="s">
        <v>76</v>
      </c>
      <c r="AY507" s="255" t="s">
        <v>178</v>
      </c>
    </row>
    <row r="508" s="13" customFormat="1">
      <c r="A508" s="13"/>
      <c r="B508" s="246"/>
      <c r="C508" s="247"/>
      <c r="D508" s="241" t="s">
        <v>189</v>
      </c>
      <c r="E508" s="248" t="s">
        <v>1</v>
      </c>
      <c r="F508" s="249" t="s">
        <v>1637</v>
      </c>
      <c r="G508" s="247"/>
      <c r="H508" s="248" t="s">
        <v>1</v>
      </c>
      <c r="I508" s="250"/>
      <c r="J508" s="247"/>
      <c r="K508" s="247"/>
      <c r="L508" s="251"/>
      <c r="M508" s="252"/>
      <c r="N508" s="253"/>
      <c r="O508" s="253"/>
      <c r="P508" s="253"/>
      <c r="Q508" s="253"/>
      <c r="R508" s="253"/>
      <c r="S508" s="253"/>
      <c r="T508" s="25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5" t="s">
        <v>189</v>
      </c>
      <c r="AU508" s="255" t="s">
        <v>85</v>
      </c>
      <c r="AV508" s="13" t="s">
        <v>83</v>
      </c>
      <c r="AW508" s="13" t="s">
        <v>33</v>
      </c>
      <c r="AX508" s="13" t="s">
        <v>76</v>
      </c>
      <c r="AY508" s="255" t="s">
        <v>178</v>
      </c>
    </row>
    <row r="509" s="14" customFormat="1">
      <c r="A509" s="14"/>
      <c r="B509" s="256"/>
      <c r="C509" s="257"/>
      <c r="D509" s="241" t="s">
        <v>189</v>
      </c>
      <c r="E509" s="258" t="s">
        <v>1</v>
      </c>
      <c r="F509" s="259" t="s">
        <v>1975</v>
      </c>
      <c r="G509" s="257"/>
      <c r="H509" s="260">
        <v>1.728</v>
      </c>
      <c r="I509" s="261"/>
      <c r="J509" s="257"/>
      <c r="K509" s="257"/>
      <c r="L509" s="262"/>
      <c r="M509" s="263"/>
      <c r="N509" s="264"/>
      <c r="O509" s="264"/>
      <c r="P509" s="264"/>
      <c r="Q509" s="264"/>
      <c r="R509" s="264"/>
      <c r="S509" s="264"/>
      <c r="T509" s="265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6" t="s">
        <v>189</v>
      </c>
      <c r="AU509" s="266" t="s">
        <v>85</v>
      </c>
      <c r="AV509" s="14" t="s">
        <v>85</v>
      </c>
      <c r="AW509" s="14" t="s">
        <v>33</v>
      </c>
      <c r="AX509" s="14" t="s">
        <v>76</v>
      </c>
      <c r="AY509" s="266" t="s">
        <v>178</v>
      </c>
    </row>
    <row r="510" s="13" customFormat="1">
      <c r="A510" s="13"/>
      <c r="B510" s="246"/>
      <c r="C510" s="247"/>
      <c r="D510" s="241" t="s">
        <v>189</v>
      </c>
      <c r="E510" s="248" t="s">
        <v>1</v>
      </c>
      <c r="F510" s="249" t="s">
        <v>1639</v>
      </c>
      <c r="G510" s="247"/>
      <c r="H510" s="248" t="s">
        <v>1</v>
      </c>
      <c r="I510" s="250"/>
      <c r="J510" s="247"/>
      <c r="K510" s="247"/>
      <c r="L510" s="251"/>
      <c r="M510" s="252"/>
      <c r="N510" s="253"/>
      <c r="O510" s="253"/>
      <c r="P510" s="253"/>
      <c r="Q510" s="253"/>
      <c r="R510" s="253"/>
      <c r="S510" s="253"/>
      <c r="T510" s="25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5" t="s">
        <v>189</v>
      </c>
      <c r="AU510" s="255" t="s">
        <v>85</v>
      </c>
      <c r="AV510" s="13" t="s">
        <v>83</v>
      </c>
      <c r="AW510" s="13" t="s">
        <v>33</v>
      </c>
      <c r="AX510" s="13" t="s">
        <v>76</v>
      </c>
      <c r="AY510" s="255" t="s">
        <v>178</v>
      </c>
    </row>
    <row r="511" s="14" customFormat="1">
      <c r="A511" s="14"/>
      <c r="B511" s="256"/>
      <c r="C511" s="257"/>
      <c r="D511" s="241" t="s">
        <v>189</v>
      </c>
      <c r="E511" s="258" t="s">
        <v>1</v>
      </c>
      <c r="F511" s="259" t="s">
        <v>1976</v>
      </c>
      <c r="G511" s="257"/>
      <c r="H511" s="260">
        <v>24</v>
      </c>
      <c r="I511" s="261"/>
      <c r="J511" s="257"/>
      <c r="K511" s="257"/>
      <c r="L511" s="262"/>
      <c r="M511" s="263"/>
      <c r="N511" s="264"/>
      <c r="O511" s="264"/>
      <c r="P511" s="264"/>
      <c r="Q511" s="264"/>
      <c r="R511" s="264"/>
      <c r="S511" s="264"/>
      <c r="T511" s="26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6" t="s">
        <v>189</v>
      </c>
      <c r="AU511" s="266" t="s">
        <v>85</v>
      </c>
      <c r="AV511" s="14" t="s">
        <v>85</v>
      </c>
      <c r="AW511" s="14" t="s">
        <v>33</v>
      </c>
      <c r="AX511" s="14" t="s">
        <v>76</v>
      </c>
      <c r="AY511" s="266" t="s">
        <v>178</v>
      </c>
    </row>
    <row r="512" s="13" customFormat="1">
      <c r="A512" s="13"/>
      <c r="B512" s="246"/>
      <c r="C512" s="247"/>
      <c r="D512" s="241" t="s">
        <v>189</v>
      </c>
      <c r="E512" s="248" t="s">
        <v>1</v>
      </c>
      <c r="F512" s="249" t="s">
        <v>1775</v>
      </c>
      <c r="G512" s="247"/>
      <c r="H512" s="248" t="s">
        <v>1</v>
      </c>
      <c r="I512" s="250"/>
      <c r="J512" s="247"/>
      <c r="K512" s="247"/>
      <c r="L512" s="251"/>
      <c r="M512" s="252"/>
      <c r="N512" s="253"/>
      <c r="O512" s="253"/>
      <c r="P512" s="253"/>
      <c r="Q512" s="253"/>
      <c r="R512" s="253"/>
      <c r="S512" s="253"/>
      <c r="T512" s="25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5" t="s">
        <v>189</v>
      </c>
      <c r="AU512" s="255" t="s">
        <v>85</v>
      </c>
      <c r="AV512" s="13" t="s">
        <v>83</v>
      </c>
      <c r="AW512" s="13" t="s">
        <v>33</v>
      </c>
      <c r="AX512" s="13" t="s">
        <v>76</v>
      </c>
      <c r="AY512" s="255" t="s">
        <v>178</v>
      </c>
    </row>
    <row r="513" s="14" customFormat="1">
      <c r="A513" s="14"/>
      <c r="B513" s="256"/>
      <c r="C513" s="257"/>
      <c r="D513" s="241" t="s">
        <v>189</v>
      </c>
      <c r="E513" s="258" t="s">
        <v>1</v>
      </c>
      <c r="F513" s="259" t="s">
        <v>1977</v>
      </c>
      <c r="G513" s="257"/>
      <c r="H513" s="260">
        <v>2.1000000000000001</v>
      </c>
      <c r="I513" s="261"/>
      <c r="J513" s="257"/>
      <c r="K513" s="257"/>
      <c r="L513" s="262"/>
      <c r="M513" s="263"/>
      <c r="N513" s="264"/>
      <c r="O513" s="264"/>
      <c r="P513" s="264"/>
      <c r="Q513" s="264"/>
      <c r="R513" s="264"/>
      <c r="S513" s="264"/>
      <c r="T513" s="26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6" t="s">
        <v>189</v>
      </c>
      <c r="AU513" s="266" t="s">
        <v>85</v>
      </c>
      <c r="AV513" s="14" t="s">
        <v>85</v>
      </c>
      <c r="AW513" s="14" t="s">
        <v>33</v>
      </c>
      <c r="AX513" s="14" t="s">
        <v>76</v>
      </c>
      <c r="AY513" s="266" t="s">
        <v>178</v>
      </c>
    </row>
    <row r="514" s="15" customFormat="1">
      <c r="A514" s="15"/>
      <c r="B514" s="267"/>
      <c r="C514" s="268"/>
      <c r="D514" s="241" t="s">
        <v>189</v>
      </c>
      <c r="E514" s="269" t="s">
        <v>1</v>
      </c>
      <c r="F514" s="270" t="s">
        <v>193</v>
      </c>
      <c r="G514" s="268"/>
      <c r="H514" s="271">
        <v>27.827999999999999</v>
      </c>
      <c r="I514" s="272"/>
      <c r="J514" s="268"/>
      <c r="K514" s="268"/>
      <c r="L514" s="273"/>
      <c r="M514" s="274"/>
      <c r="N514" s="275"/>
      <c r="O514" s="275"/>
      <c r="P514" s="275"/>
      <c r="Q514" s="275"/>
      <c r="R514" s="275"/>
      <c r="S514" s="275"/>
      <c r="T514" s="276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77" t="s">
        <v>189</v>
      </c>
      <c r="AU514" s="277" t="s">
        <v>85</v>
      </c>
      <c r="AV514" s="15" t="s">
        <v>185</v>
      </c>
      <c r="AW514" s="15" t="s">
        <v>33</v>
      </c>
      <c r="AX514" s="15" t="s">
        <v>83</v>
      </c>
      <c r="AY514" s="277" t="s">
        <v>178</v>
      </c>
    </row>
    <row r="515" s="12" customFormat="1" ht="22.8" customHeight="1">
      <c r="A515" s="12"/>
      <c r="B515" s="212"/>
      <c r="C515" s="213"/>
      <c r="D515" s="214" t="s">
        <v>75</v>
      </c>
      <c r="E515" s="226" t="s">
        <v>498</v>
      </c>
      <c r="F515" s="226" t="s">
        <v>499</v>
      </c>
      <c r="G515" s="213"/>
      <c r="H515" s="213"/>
      <c r="I515" s="216"/>
      <c r="J515" s="227">
        <f>BK515</f>
        <v>0</v>
      </c>
      <c r="K515" s="213"/>
      <c r="L515" s="218"/>
      <c r="M515" s="219"/>
      <c r="N515" s="220"/>
      <c r="O515" s="220"/>
      <c r="P515" s="221">
        <f>SUM(P516:P517)</f>
        <v>0</v>
      </c>
      <c r="Q515" s="220"/>
      <c r="R515" s="221">
        <f>SUM(R516:R517)</f>
        <v>0</v>
      </c>
      <c r="S515" s="220"/>
      <c r="T515" s="222">
        <f>SUM(T516:T517)</f>
        <v>0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223" t="s">
        <v>83</v>
      </c>
      <c r="AT515" s="224" t="s">
        <v>75</v>
      </c>
      <c r="AU515" s="224" t="s">
        <v>83</v>
      </c>
      <c r="AY515" s="223" t="s">
        <v>178</v>
      </c>
      <c r="BK515" s="225">
        <f>SUM(BK516:BK517)</f>
        <v>0</v>
      </c>
    </row>
    <row r="516" s="2" customFormat="1" ht="14.4" customHeight="1">
      <c r="A516" s="39"/>
      <c r="B516" s="40"/>
      <c r="C516" s="228" t="s">
        <v>799</v>
      </c>
      <c r="D516" s="228" t="s">
        <v>180</v>
      </c>
      <c r="E516" s="229" t="s">
        <v>1978</v>
      </c>
      <c r="F516" s="230" t="s">
        <v>1979</v>
      </c>
      <c r="G516" s="231" t="s">
        <v>253</v>
      </c>
      <c r="H516" s="232">
        <v>182.69800000000001</v>
      </c>
      <c r="I516" s="233"/>
      <c r="J516" s="234">
        <f>ROUND(I516*H516,2)</f>
        <v>0</v>
      </c>
      <c r="K516" s="230" t="s">
        <v>184</v>
      </c>
      <c r="L516" s="45"/>
      <c r="M516" s="235" t="s">
        <v>1</v>
      </c>
      <c r="N516" s="236" t="s">
        <v>41</v>
      </c>
      <c r="O516" s="92"/>
      <c r="P516" s="237">
        <f>O516*H516</f>
        <v>0</v>
      </c>
      <c r="Q516" s="237">
        <v>0</v>
      </c>
      <c r="R516" s="237">
        <f>Q516*H516</f>
        <v>0</v>
      </c>
      <c r="S516" s="237">
        <v>0</v>
      </c>
      <c r="T516" s="238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9" t="s">
        <v>185</v>
      </c>
      <c r="AT516" s="239" t="s">
        <v>180</v>
      </c>
      <c r="AU516" s="239" t="s">
        <v>85</v>
      </c>
      <c r="AY516" s="18" t="s">
        <v>178</v>
      </c>
      <c r="BE516" s="240">
        <f>IF(N516="základní",J516,0)</f>
        <v>0</v>
      </c>
      <c r="BF516" s="240">
        <f>IF(N516="snížená",J516,0)</f>
        <v>0</v>
      </c>
      <c r="BG516" s="240">
        <f>IF(N516="zákl. přenesená",J516,0)</f>
        <v>0</v>
      </c>
      <c r="BH516" s="240">
        <f>IF(N516="sníž. přenesená",J516,0)</f>
        <v>0</v>
      </c>
      <c r="BI516" s="240">
        <f>IF(N516="nulová",J516,0)</f>
        <v>0</v>
      </c>
      <c r="BJ516" s="18" t="s">
        <v>83</v>
      </c>
      <c r="BK516" s="240">
        <f>ROUND(I516*H516,2)</f>
        <v>0</v>
      </c>
      <c r="BL516" s="18" t="s">
        <v>185</v>
      </c>
      <c r="BM516" s="239" t="s">
        <v>1980</v>
      </c>
    </row>
    <row r="517" s="2" customFormat="1">
      <c r="A517" s="39"/>
      <c r="B517" s="40"/>
      <c r="C517" s="41"/>
      <c r="D517" s="241" t="s">
        <v>187</v>
      </c>
      <c r="E517" s="41"/>
      <c r="F517" s="242" t="s">
        <v>1981</v>
      </c>
      <c r="G517" s="41"/>
      <c r="H517" s="41"/>
      <c r="I517" s="243"/>
      <c r="J517" s="41"/>
      <c r="K517" s="41"/>
      <c r="L517" s="45"/>
      <c r="M517" s="289"/>
      <c r="N517" s="290"/>
      <c r="O517" s="291"/>
      <c r="P517" s="291"/>
      <c r="Q517" s="291"/>
      <c r="R517" s="291"/>
      <c r="S517" s="291"/>
      <c r="T517" s="292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187</v>
      </c>
      <c r="AU517" s="18" t="s">
        <v>85</v>
      </c>
    </row>
    <row r="518" s="2" customFormat="1" ht="6.96" customHeight="1">
      <c r="A518" s="39"/>
      <c r="B518" s="67"/>
      <c r="C518" s="68"/>
      <c r="D518" s="68"/>
      <c r="E518" s="68"/>
      <c r="F518" s="68"/>
      <c r="G518" s="68"/>
      <c r="H518" s="68"/>
      <c r="I518" s="68"/>
      <c r="J518" s="68"/>
      <c r="K518" s="68"/>
      <c r="L518" s="45"/>
      <c r="M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</row>
  </sheetData>
  <sheetProtection sheet="1" autoFilter="0" formatColumns="0" formatRows="0" objects="1" scenarios="1" spinCount="100000" saltValue="qzP273CfCsWuAhvVK8rlUjMBZGKACCqWUCGhjZweUHdRE0S6cXUaOSvhoIUdv6OKQ/2Getgk+tF9Pfm6mbgZ9w==" hashValue="Sd0ExnWslRmiRi1YznZ8YIYA8NXLrbEqnTNdgif1+HAKuqSnJfQD8e2QtGxzmJjwLs44wq8KmUgR5c6dJmowOA==" algorithmName="SHA-512" password="CC35"/>
  <autoFilter ref="C128:K51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144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4.4" customHeight="1">
      <c r="B7" s="21"/>
      <c r="E7" s="153" t="str">
        <f>'Rekapitulace stavby'!K6</f>
        <v>Realizace SZ Budišovsko</v>
      </c>
      <c r="F7" s="152"/>
      <c r="G7" s="152"/>
      <c r="H7" s="152"/>
      <c r="L7" s="21"/>
    </row>
    <row r="8" s="1" customFormat="1" ht="12" customHeight="1">
      <c r="B8" s="21"/>
      <c r="D8" s="152" t="s">
        <v>145</v>
      </c>
      <c r="L8" s="21"/>
    </row>
    <row r="9" s="2" customFormat="1" ht="14.4" customHeight="1">
      <c r="A9" s="39"/>
      <c r="B9" s="45"/>
      <c r="C9" s="39"/>
      <c r="D9" s="39"/>
      <c r="E9" s="153" t="s">
        <v>1517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5.6" customHeight="1">
      <c r="A11" s="39"/>
      <c r="B11" s="45"/>
      <c r="C11" s="39"/>
      <c r="D11" s="39"/>
      <c r="E11" s="154" t="s">
        <v>1982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1. 4. 2021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34</v>
      </c>
      <c r="E25" s="39"/>
      <c r="F25" s="39"/>
      <c r="G25" s="39"/>
      <c r="H25" s="39"/>
      <c r="I25" s="152" t="s">
        <v>25</v>
      </c>
      <c r="J25" s="142" t="s">
        <v>31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32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.4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ROUND((SUM(BE132:BE838)),  2)</f>
        <v>0</v>
      </c>
      <c r="G35" s="39"/>
      <c r="H35" s="39"/>
      <c r="I35" s="166">
        <v>0.20999999999999999</v>
      </c>
      <c r="J35" s="165">
        <f>ROUND(((SUM(BE132:BE838))*I35),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ROUND((SUM(BF132:BF838)),  2)</f>
        <v>0</v>
      </c>
      <c r="G36" s="39"/>
      <c r="H36" s="39"/>
      <c r="I36" s="166">
        <v>0.14999999999999999</v>
      </c>
      <c r="J36" s="165">
        <f>ROUND(((SUM(BF132:BF838))*I36),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ROUND((SUM(BG132:BG838)),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ROUND((SUM(BH132:BH838)),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ROUND((SUM(BI132:BI838)),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85" t="str">
        <f>E7</f>
        <v>Realizace SZ Budišovsko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85" t="s">
        <v>1517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6" customHeight="1">
      <c r="A89" s="39"/>
      <c r="B89" s="40"/>
      <c r="C89" s="41"/>
      <c r="D89" s="41"/>
      <c r="E89" s="77" t="str">
        <f>E11</f>
        <v>SO 12 - Záchytný průleh ZPRU1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Budišov n./B., Podlesí n./O., Staré Oldřůvky</v>
      </c>
      <c r="G91" s="41"/>
      <c r="H91" s="41"/>
      <c r="I91" s="33" t="s">
        <v>22</v>
      </c>
      <c r="J91" s="80" t="str">
        <f>IF(J14="","",J14)</f>
        <v>1. 4. 2021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55.2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AGPOL s.r.o., Jungmannova 153/12, 77900 Olomouc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55.2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>AGPOL s.r.o., Jungmannova 153/12, 77900 Olomouc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150</v>
      </c>
      <c r="D96" s="187"/>
      <c r="E96" s="187"/>
      <c r="F96" s="187"/>
      <c r="G96" s="187"/>
      <c r="H96" s="187"/>
      <c r="I96" s="187"/>
      <c r="J96" s="188" t="s">
        <v>151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152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153</v>
      </c>
    </row>
    <row r="99" s="9" customFormat="1" ht="24.96" customHeight="1">
      <c r="A99" s="9"/>
      <c r="B99" s="190"/>
      <c r="C99" s="191"/>
      <c r="D99" s="192" t="s">
        <v>154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155</v>
      </c>
      <c r="E100" s="198"/>
      <c r="F100" s="198"/>
      <c r="G100" s="198"/>
      <c r="H100" s="198"/>
      <c r="I100" s="198"/>
      <c r="J100" s="199">
        <f>J134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156</v>
      </c>
      <c r="E101" s="198"/>
      <c r="F101" s="198"/>
      <c r="G101" s="198"/>
      <c r="H101" s="198"/>
      <c r="I101" s="198"/>
      <c r="J101" s="199">
        <f>J480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506</v>
      </c>
      <c r="E102" s="198"/>
      <c r="F102" s="198"/>
      <c r="G102" s="198"/>
      <c r="H102" s="198"/>
      <c r="I102" s="198"/>
      <c r="J102" s="199">
        <f>J534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157</v>
      </c>
      <c r="E103" s="198"/>
      <c r="F103" s="198"/>
      <c r="G103" s="198"/>
      <c r="H103" s="198"/>
      <c r="I103" s="198"/>
      <c r="J103" s="199">
        <f>J613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158</v>
      </c>
      <c r="E104" s="198"/>
      <c r="F104" s="198"/>
      <c r="G104" s="198"/>
      <c r="H104" s="198"/>
      <c r="I104" s="198"/>
      <c r="J104" s="199">
        <f>J697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507</v>
      </c>
      <c r="E105" s="198"/>
      <c r="F105" s="198"/>
      <c r="G105" s="198"/>
      <c r="H105" s="198"/>
      <c r="I105" s="198"/>
      <c r="J105" s="199">
        <f>J734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160</v>
      </c>
      <c r="E106" s="198"/>
      <c r="F106" s="198"/>
      <c r="G106" s="198"/>
      <c r="H106" s="198"/>
      <c r="I106" s="198"/>
      <c r="J106" s="199">
        <f>J741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161</v>
      </c>
      <c r="E107" s="198"/>
      <c r="F107" s="198"/>
      <c r="G107" s="198"/>
      <c r="H107" s="198"/>
      <c r="I107" s="198"/>
      <c r="J107" s="199">
        <f>J789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162</v>
      </c>
      <c r="E108" s="198"/>
      <c r="F108" s="198"/>
      <c r="G108" s="198"/>
      <c r="H108" s="198"/>
      <c r="I108" s="198"/>
      <c r="J108" s="199">
        <f>J821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0"/>
      <c r="C109" s="191"/>
      <c r="D109" s="192" t="s">
        <v>1161</v>
      </c>
      <c r="E109" s="193"/>
      <c r="F109" s="193"/>
      <c r="G109" s="193"/>
      <c r="H109" s="193"/>
      <c r="I109" s="193"/>
      <c r="J109" s="194">
        <f>J824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6"/>
      <c r="C110" s="134"/>
      <c r="D110" s="197" t="s">
        <v>1162</v>
      </c>
      <c r="E110" s="198"/>
      <c r="F110" s="198"/>
      <c r="G110" s="198"/>
      <c r="H110" s="198"/>
      <c r="I110" s="198"/>
      <c r="J110" s="199">
        <f>J825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163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4.4" customHeight="1">
      <c r="A120" s="39"/>
      <c r="B120" s="40"/>
      <c r="C120" s="41"/>
      <c r="D120" s="41"/>
      <c r="E120" s="185" t="str">
        <f>E7</f>
        <v>Realizace SZ Budišovsko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145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4.4" customHeight="1">
      <c r="A122" s="39"/>
      <c r="B122" s="40"/>
      <c r="C122" s="41"/>
      <c r="D122" s="41"/>
      <c r="E122" s="185" t="s">
        <v>1517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147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6" customHeight="1">
      <c r="A124" s="39"/>
      <c r="B124" s="40"/>
      <c r="C124" s="41"/>
      <c r="D124" s="41"/>
      <c r="E124" s="77" t="str">
        <f>E11</f>
        <v>SO 12 - Záchytný průleh ZPRU1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>Budišov n./B., Podlesí n./O., Staré Oldřůvky</v>
      </c>
      <c r="G126" s="41"/>
      <c r="H126" s="41"/>
      <c r="I126" s="33" t="s">
        <v>22</v>
      </c>
      <c r="J126" s="80" t="str">
        <f>IF(J14="","",J14)</f>
        <v>1. 4. 2021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55.2" customHeight="1">
      <c r="A128" s="39"/>
      <c r="B128" s="40"/>
      <c r="C128" s="33" t="s">
        <v>24</v>
      </c>
      <c r="D128" s="41"/>
      <c r="E128" s="41"/>
      <c r="F128" s="28" t="str">
        <f>E17</f>
        <v xml:space="preserve"> </v>
      </c>
      <c r="G128" s="41"/>
      <c r="H128" s="41"/>
      <c r="I128" s="33" t="s">
        <v>30</v>
      </c>
      <c r="J128" s="37" t="str">
        <f>E23</f>
        <v>AGPOL s.r.o., Jungmannova 153/12, 77900 Olomouc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55.2" customHeight="1">
      <c r="A129" s="39"/>
      <c r="B129" s="40"/>
      <c r="C129" s="33" t="s">
        <v>28</v>
      </c>
      <c r="D129" s="41"/>
      <c r="E129" s="41"/>
      <c r="F129" s="28" t="str">
        <f>IF(E20="","",E20)</f>
        <v>Vyplň údaj</v>
      </c>
      <c r="G129" s="41"/>
      <c r="H129" s="41"/>
      <c r="I129" s="33" t="s">
        <v>34</v>
      </c>
      <c r="J129" s="37" t="str">
        <f>E26</f>
        <v>AGPOL s.r.o., Jungmannova 153/12, 77900 Olomouc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164</v>
      </c>
      <c r="D131" s="204" t="s">
        <v>61</v>
      </c>
      <c r="E131" s="204" t="s">
        <v>57</v>
      </c>
      <c r="F131" s="204" t="s">
        <v>58</v>
      </c>
      <c r="G131" s="204" t="s">
        <v>165</v>
      </c>
      <c r="H131" s="204" t="s">
        <v>166</v>
      </c>
      <c r="I131" s="204" t="s">
        <v>167</v>
      </c>
      <c r="J131" s="204" t="s">
        <v>151</v>
      </c>
      <c r="K131" s="205" t="s">
        <v>168</v>
      </c>
      <c r="L131" s="206"/>
      <c r="M131" s="101" t="s">
        <v>1</v>
      </c>
      <c r="N131" s="102" t="s">
        <v>40</v>
      </c>
      <c r="O131" s="102" t="s">
        <v>169</v>
      </c>
      <c r="P131" s="102" t="s">
        <v>170</v>
      </c>
      <c r="Q131" s="102" t="s">
        <v>171</v>
      </c>
      <c r="R131" s="102" t="s">
        <v>172</v>
      </c>
      <c r="S131" s="102" t="s">
        <v>173</v>
      </c>
      <c r="T131" s="103" t="s">
        <v>174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175</v>
      </c>
      <c r="D132" s="41"/>
      <c r="E132" s="41"/>
      <c r="F132" s="41"/>
      <c r="G132" s="41"/>
      <c r="H132" s="41"/>
      <c r="I132" s="41"/>
      <c r="J132" s="207">
        <f>BK132</f>
        <v>0</v>
      </c>
      <c r="K132" s="41"/>
      <c r="L132" s="45"/>
      <c r="M132" s="104"/>
      <c r="N132" s="208"/>
      <c r="O132" s="105"/>
      <c r="P132" s="209">
        <f>P133+P824</f>
        <v>0</v>
      </c>
      <c r="Q132" s="105"/>
      <c r="R132" s="209">
        <f>R133+R824</f>
        <v>544.32671723999999</v>
      </c>
      <c r="S132" s="105"/>
      <c r="T132" s="210">
        <f>T133+T824</f>
        <v>10.257999999999999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153</v>
      </c>
      <c r="BK132" s="211">
        <f>BK133+BK824</f>
        <v>0</v>
      </c>
    </row>
    <row r="133" s="12" customFormat="1" ht="25.92" customHeight="1">
      <c r="A133" s="12"/>
      <c r="B133" s="212"/>
      <c r="C133" s="213"/>
      <c r="D133" s="214" t="s">
        <v>75</v>
      </c>
      <c r="E133" s="215" t="s">
        <v>176</v>
      </c>
      <c r="F133" s="215" t="s">
        <v>177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P134+P480+P534+P613+P697+P734+P741+P789+P821</f>
        <v>0</v>
      </c>
      <c r="Q133" s="220"/>
      <c r="R133" s="221">
        <f>R134+R480+R534+R613+R697+R734+R741+R789+R821</f>
        <v>544.31171724000001</v>
      </c>
      <c r="S133" s="220"/>
      <c r="T133" s="222">
        <f>T134+T480+T534+T613+T697+T734+T741+T789+T821</f>
        <v>10.257999999999999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83</v>
      </c>
      <c r="AT133" s="224" t="s">
        <v>75</v>
      </c>
      <c r="AU133" s="224" t="s">
        <v>76</v>
      </c>
      <c r="AY133" s="223" t="s">
        <v>178</v>
      </c>
      <c r="BK133" s="225">
        <f>BK134+BK480+BK534+BK613+BK697+BK734+BK741+BK789+BK821</f>
        <v>0</v>
      </c>
    </row>
    <row r="134" s="12" customFormat="1" ht="22.8" customHeight="1">
      <c r="A134" s="12"/>
      <c r="B134" s="212"/>
      <c r="C134" s="213"/>
      <c r="D134" s="214" t="s">
        <v>75</v>
      </c>
      <c r="E134" s="226" t="s">
        <v>83</v>
      </c>
      <c r="F134" s="226" t="s">
        <v>179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SUM(P135:P479)</f>
        <v>0</v>
      </c>
      <c r="Q134" s="220"/>
      <c r="R134" s="221">
        <f>SUM(R135:R479)</f>
        <v>0.50511379999999995</v>
      </c>
      <c r="S134" s="220"/>
      <c r="T134" s="222">
        <f>SUM(T135:T479)</f>
        <v>10.257999999999999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83</v>
      </c>
      <c r="AT134" s="224" t="s">
        <v>75</v>
      </c>
      <c r="AU134" s="224" t="s">
        <v>83</v>
      </c>
      <c r="AY134" s="223" t="s">
        <v>178</v>
      </c>
      <c r="BK134" s="225">
        <f>SUM(BK135:BK479)</f>
        <v>0</v>
      </c>
    </row>
    <row r="135" s="2" customFormat="1" ht="19.8" customHeight="1">
      <c r="A135" s="39"/>
      <c r="B135" s="40"/>
      <c r="C135" s="228" t="s">
        <v>83</v>
      </c>
      <c r="D135" s="228" t="s">
        <v>180</v>
      </c>
      <c r="E135" s="229" t="s">
        <v>1521</v>
      </c>
      <c r="F135" s="230" t="s">
        <v>1522</v>
      </c>
      <c r="G135" s="231" t="s">
        <v>438</v>
      </c>
      <c r="H135" s="232">
        <v>1</v>
      </c>
      <c r="I135" s="233"/>
      <c r="J135" s="234">
        <f>ROUND(I135*H135,2)</f>
        <v>0</v>
      </c>
      <c r="K135" s="230" t="s">
        <v>184</v>
      </c>
      <c r="L135" s="45"/>
      <c r="M135" s="235" t="s">
        <v>1</v>
      </c>
      <c r="N135" s="236" t="s">
        <v>41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185</v>
      </c>
      <c r="AT135" s="239" t="s">
        <v>180</v>
      </c>
      <c r="AU135" s="239" t="s">
        <v>85</v>
      </c>
      <c r="AY135" s="18" t="s">
        <v>178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83</v>
      </c>
      <c r="BK135" s="240">
        <f>ROUND(I135*H135,2)</f>
        <v>0</v>
      </c>
      <c r="BL135" s="18" t="s">
        <v>185</v>
      </c>
      <c r="BM135" s="239" t="s">
        <v>1983</v>
      </c>
    </row>
    <row r="136" s="2" customFormat="1">
      <c r="A136" s="39"/>
      <c r="B136" s="40"/>
      <c r="C136" s="41"/>
      <c r="D136" s="241" t="s">
        <v>187</v>
      </c>
      <c r="E136" s="41"/>
      <c r="F136" s="242" t="s">
        <v>1524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187</v>
      </c>
      <c r="AU136" s="18" t="s">
        <v>85</v>
      </c>
    </row>
    <row r="137" s="13" customFormat="1">
      <c r="A137" s="13"/>
      <c r="B137" s="246"/>
      <c r="C137" s="247"/>
      <c r="D137" s="241" t="s">
        <v>189</v>
      </c>
      <c r="E137" s="248" t="s">
        <v>1</v>
      </c>
      <c r="F137" s="249" t="s">
        <v>1984</v>
      </c>
      <c r="G137" s="247"/>
      <c r="H137" s="248" t="s">
        <v>1</v>
      </c>
      <c r="I137" s="250"/>
      <c r="J137" s="247"/>
      <c r="K137" s="247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189</v>
      </c>
      <c r="AU137" s="255" t="s">
        <v>85</v>
      </c>
      <c r="AV137" s="13" t="s">
        <v>83</v>
      </c>
      <c r="AW137" s="13" t="s">
        <v>33</v>
      </c>
      <c r="AX137" s="13" t="s">
        <v>76</v>
      </c>
      <c r="AY137" s="255" t="s">
        <v>178</v>
      </c>
    </row>
    <row r="138" s="14" customFormat="1">
      <c r="A138" s="14"/>
      <c r="B138" s="256"/>
      <c r="C138" s="257"/>
      <c r="D138" s="241" t="s">
        <v>189</v>
      </c>
      <c r="E138" s="258" t="s">
        <v>1</v>
      </c>
      <c r="F138" s="259" t="s">
        <v>83</v>
      </c>
      <c r="G138" s="257"/>
      <c r="H138" s="260">
        <v>1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6" t="s">
        <v>189</v>
      </c>
      <c r="AU138" s="266" t="s">
        <v>85</v>
      </c>
      <c r="AV138" s="14" t="s">
        <v>85</v>
      </c>
      <c r="AW138" s="14" t="s">
        <v>33</v>
      </c>
      <c r="AX138" s="14" t="s">
        <v>76</v>
      </c>
      <c r="AY138" s="266" t="s">
        <v>178</v>
      </c>
    </row>
    <row r="139" s="15" customFormat="1">
      <c r="A139" s="15"/>
      <c r="B139" s="267"/>
      <c r="C139" s="268"/>
      <c r="D139" s="241" t="s">
        <v>189</v>
      </c>
      <c r="E139" s="269" t="s">
        <v>1</v>
      </c>
      <c r="F139" s="270" t="s">
        <v>193</v>
      </c>
      <c r="G139" s="268"/>
      <c r="H139" s="271">
        <v>1</v>
      </c>
      <c r="I139" s="272"/>
      <c r="J139" s="268"/>
      <c r="K139" s="268"/>
      <c r="L139" s="273"/>
      <c r="M139" s="274"/>
      <c r="N139" s="275"/>
      <c r="O139" s="275"/>
      <c r="P139" s="275"/>
      <c r="Q139" s="275"/>
      <c r="R139" s="275"/>
      <c r="S139" s="275"/>
      <c r="T139" s="27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7" t="s">
        <v>189</v>
      </c>
      <c r="AU139" s="277" t="s">
        <v>85</v>
      </c>
      <c r="AV139" s="15" t="s">
        <v>185</v>
      </c>
      <c r="AW139" s="15" t="s">
        <v>33</v>
      </c>
      <c r="AX139" s="15" t="s">
        <v>83</v>
      </c>
      <c r="AY139" s="277" t="s">
        <v>178</v>
      </c>
    </row>
    <row r="140" s="2" customFormat="1" ht="14.4" customHeight="1">
      <c r="A140" s="39"/>
      <c r="B140" s="40"/>
      <c r="C140" s="228" t="s">
        <v>85</v>
      </c>
      <c r="D140" s="228" t="s">
        <v>180</v>
      </c>
      <c r="E140" s="229" t="s">
        <v>1526</v>
      </c>
      <c r="F140" s="230" t="s">
        <v>1527</v>
      </c>
      <c r="G140" s="231" t="s">
        <v>438</v>
      </c>
      <c r="H140" s="232">
        <v>1</v>
      </c>
      <c r="I140" s="233"/>
      <c r="J140" s="234">
        <f>ROUND(I140*H140,2)</f>
        <v>0</v>
      </c>
      <c r="K140" s="230" t="s">
        <v>184</v>
      </c>
      <c r="L140" s="45"/>
      <c r="M140" s="235" t="s">
        <v>1</v>
      </c>
      <c r="N140" s="236" t="s">
        <v>41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185</v>
      </c>
      <c r="AT140" s="239" t="s">
        <v>180</v>
      </c>
      <c r="AU140" s="239" t="s">
        <v>85</v>
      </c>
      <c r="AY140" s="18" t="s">
        <v>178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83</v>
      </c>
      <c r="BK140" s="240">
        <f>ROUND(I140*H140,2)</f>
        <v>0</v>
      </c>
      <c r="BL140" s="18" t="s">
        <v>185</v>
      </c>
      <c r="BM140" s="239" t="s">
        <v>1985</v>
      </c>
    </row>
    <row r="141" s="2" customFormat="1">
      <c r="A141" s="39"/>
      <c r="B141" s="40"/>
      <c r="C141" s="41"/>
      <c r="D141" s="241" t="s">
        <v>187</v>
      </c>
      <c r="E141" s="41"/>
      <c r="F141" s="242" t="s">
        <v>1529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187</v>
      </c>
      <c r="AU141" s="18" t="s">
        <v>85</v>
      </c>
    </row>
    <row r="142" s="13" customFormat="1">
      <c r="A142" s="13"/>
      <c r="B142" s="246"/>
      <c r="C142" s="247"/>
      <c r="D142" s="241" t="s">
        <v>189</v>
      </c>
      <c r="E142" s="248" t="s">
        <v>1</v>
      </c>
      <c r="F142" s="249" t="s">
        <v>1984</v>
      </c>
      <c r="G142" s="247"/>
      <c r="H142" s="248" t="s">
        <v>1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189</v>
      </c>
      <c r="AU142" s="255" t="s">
        <v>85</v>
      </c>
      <c r="AV142" s="13" t="s">
        <v>83</v>
      </c>
      <c r="AW142" s="13" t="s">
        <v>33</v>
      </c>
      <c r="AX142" s="13" t="s">
        <v>76</v>
      </c>
      <c r="AY142" s="255" t="s">
        <v>178</v>
      </c>
    </row>
    <row r="143" s="14" customFormat="1">
      <c r="A143" s="14"/>
      <c r="B143" s="256"/>
      <c r="C143" s="257"/>
      <c r="D143" s="241" t="s">
        <v>189</v>
      </c>
      <c r="E143" s="258" t="s">
        <v>1</v>
      </c>
      <c r="F143" s="259" t="s">
        <v>83</v>
      </c>
      <c r="G143" s="257"/>
      <c r="H143" s="260">
        <v>1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189</v>
      </c>
      <c r="AU143" s="266" t="s">
        <v>85</v>
      </c>
      <c r="AV143" s="14" t="s">
        <v>85</v>
      </c>
      <c r="AW143" s="14" t="s">
        <v>33</v>
      </c>
      <c r="AX143" s="14" t="s">
        <v>76</v>
      </c>
      <c r="AY143" s="266" t="s">
        <v>178</v>
      </c>
    </row>
    <row r="144" s="15" customFormat="1">
      <c r="A144" s="15"/>
      <c r="B144" s="267"/>
      <c r="C144" s="268"/>
      <c r="D144" s="241" t="s">
        <v>189</v>
      </c>
      <c r="E144" s="269" t="s">
        <v>1</v>
      </c>
      <c r="F144" s="270" t="s">
        <v>193</v>
      </c>
      <c r="G144" s="268"/>
      <c r="H144" s="271">
        <v>1</v>
      </c>
      <c r="I144" s="272"/>
      <c r="J144" s="268"/>
      <c r="K144" s="268"/>
      <c r="L144" s="273"/>
      <c r="M144" s="274"/>
      <c r="N144" s="275"/>
      <c r="O144" s="275"/>
      <c r="P144" s="275"/>
      <c r="Q144" s="275"/>
      <c r="R144" s="275"/>
      <c r="S144" s="275"/>
      <c r="T144" s="27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7" t="s">
        <v>189</v>
      </c>
      <c r="AU144" s="277" t="s">
        <v>85</v>
      </c>
      <c r="AV144" s="15" t="s">
        <v>185</v>
      </c>
      <c r="AW144" s="15" t="s">
        <v>33</v>
      </c>
      <c r="AX144" s="15" t="s">
        <v>83</v>
      </c>
      <c r="AY144" s="277" t="s">
        <v>178</v>
      </c>
    </row>
    <row r="145" s="2" customFormat="1">
      <c r="A145" s="39"/>
      <c r="B145" s="40"/>
      <c r="C145" s="228" t="s">
        <v>100</v>
      </c>
      <c r="D145" s="228" t="s">
        <v>180</v>
      </c>
      <c r="E145" s="229" t="s">
        <v>1986</v>
      </c>
      <c r="F145" s="230" t="s">
        <v>1987</v>
      </c>
      <c r="G145" s="231" t="s">
        <v>268</v>
      </c>
      <c r="H145" s="232">
        <v>23</v>
      </c>
      <c r="I145" s="233"/>
      <c r="J145" s="234">
        <f>ROUND(I145*H145,2)</f>
        <v>0</v>
      </c>
      <c r="K145" s="230" t="s">
        <v>184</v>
      </c>
      <c r="L145" s="45"/>
      <c r="M145" s="235" t="s">
        <v>1</v>
      </c>
      <c r="N145" s="236" t="s">
        <v>41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0.28999999999999998</v>
      </c>
      <c r="T145" s="238">
        <f>S145*H145</f>
        <v>6.6699999999999999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185</v>
      </c>
      <c r="AT145" s="239" t="s">
        <v>180</v>
      </c>
      <c r="AU145" s="239" t="s">
        <v>85</v>
      </c>
      <c r="AY145" s="18" t="s">
        <v>178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83</v>
      </c>
      <c r="BK145" s="240">
        <f>ROUND(I145*H145,2)</f>
        <v>0</v>
      </c>
      <c r="BL145" s="18" t="s">
        <v>185</v>
      </c>
      <c r="BM145" s="239" t="s">
        <v>1988</v>
      </c>
    </row>
    <row r="146" s="2" customFormat="1">
      <c r="A146" s="39"/>
      <c r="B146" s="40"/>
      <c r="C146" s="41"/>
      <c r="D146" s="241" t="s">
        <v>187</v>
      </c>
      <c r="E146" s="41"/>
      <c r="F146" s="242" t="s">
        <v>1989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187</v>
      </c>
      <c r="AU146" s="18" t="s">
        <v>85</v>
      </c>
    </row>
    <row r="147" s="13" customFormat="1">
      <c r="A147" s="13"/>
      <c r="B147" s="246"/>
      <c r="C147" s="247"/>
      <c r="D147" s="241" t="s">
        <v>189</v>
      </c>
      <c r="E147" s="248" t="s">
        <v>1</v>
      </c>
      <c r="F147" s="249" t="s">
        <v>1990</v>
      </c>
      <c r="G147" s="247"/>
      <c r="H147" s="248" t="s">
        <v>1</v>
      </c>
      <c r="I147" s="250"/>
      <c r="J147" s="247"/>
      <c r="K147" s="247"/>
      <c r="L147" s="251"/>
      <c r="M147" s="252"/>
      <c r="N147" s="253"/>
      <c r="O147" s="253"/>
      <c r="P147" s="253"/>
      <c r="Q147" s="253"/>
      <c r="R147" s="253"/>
      <c r="S147" s="253"/>
      <c r="T147" s="25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5" t="s">
        <v>189</v>
      </c>
      <c r="AU147" s="255" t="s">
        <v>85</v>
      </c>
      <c r="AV147" s="13" t="s">
        <v>83</v>
      </c>
      <c r="AW147" s="13" t="s">
        <v>33</v>
      </c>
      <c r="AX147" s="13" t="s">
        <v>76</v>
      </c>
      <c r="AY147" s="255" t="s">
        <v>178</v>
      </c>
    </row>
    <row r="148" s="13" customFormat="1">
      <c r="A148" s="13"/>
      <c r="B148" s="246"/>
      <c r="C148" s="247"/>
      <c r="D148" s="241" t="s">
        <v>189</v>
      </c>
      <c r="E148" s="248" t="s">
        <v>1</v>
      </c>
      <c r="F148" s="249" t="s">
        <v>1991</v>
      </c>
      <c r="G148" s="247"/>
      <c r="H148" s="248" t="s">
        <v>1</v>
      </c>
      <c r="I148" s="250"/>
      <c r="J148" s="247"/>
      <c r="K148" s="247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189</v>
      </c>
      <c r="AU148" s="255" t="s">
        <v>85</v>
      </c>
      <c r="AV148" s="13" t="s">
        <v>83</v>
      </c>
      <c r="AW148" s="13" t="s">
        <v>33</v>
      </c>
      <c r="AX148" s="13" t="s">
        <v>76</v>
      </c>
      <c r="AY148" s="255" t="s">
        <v>178</v>
      </c>
    </row>
    <row r="149" s="14" customFormat="1">
      <c r="A149" s="14"/>
      <c r="B149" s="256"/>
      <c r="C149" s="257"/>
      <c r="D149" s="241" t="s">
        <v>189</v>
      </c>
      <c r="E149" s="258" t="s">
        <v>1</v>
      </c>
      <c r="F149" s="259" t="s">
        <v>1992</v>
      </c>
      <c r="G149" s="257"/>
      <c r="H149" s="260">
        <v>11.5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189</v>
      </c>
      <c r="AU149" s="266" t="s">
        <v>85</v>
      </c>
      <c r="AV149" s="14" t="s">
        <v>85</v>
      </c>
      <c r="AW149" s="14" t="s">
        <v>33</v>
      </c>
      <c r="AX149" s="14" t="s">
        <v>76</v>
      </c>
      <c r="AY149" s="266" t="s">
        <v>178</v>
      </c>
    </row>
    <row r="150" s="14" customFormat="1">
      <c r="A150" s="14"/>
      <c r="B150" s="256"/>
      <c r="C150" s="257"/>
      <c r="D150" s="241" t="s">
        <v>189</v>
      </c>
      <c r="E150" s="258" t="s">
        <v>1</v>
      </c>
      <c r="F150" s="259" t="s">
        <v>1993</v>
      </c>
      <c r="G150" s="257"/>
      <c r="H150" s="260">
        <v>11.5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189</v>
      </c>
      <c r="AU150" s="266" t="s">
        <v>85</v>
      </c>
      <c r="AV150" s="14" t="s">
        <v>85</v>
      </c>
      <c r="AW150" s="14" t="s">
        <v>33</v>
      </c>
      <c r="AX150" s="14" t="s">
        <v>76</v>
      </c>
      <c r="AY150" s="266" t="s">
        <v>178</v>
      </c>
    </row>
    <row r="151" s="15" customFormat="1">
      <c r="A151" s="15"/>
      <c r="B151" s="267"/>
      <c r="C151" s="268"/>
      <c r="D151" s="241" t="s">
        <v>189</v>
      </c>
      <c r="E151" s="269" t="s">
        <v>1</v>
      </c>
      <c r="F151" s="270" t="s">
        <v>193</v>
      </c>
      <c r="G151" s="268"/>
      <c r="H151" s="271">
        <v>23</v>
      </c>
      <c r="I151" s="272"/>
      <c r="J151" s="268"/>
      <c r="K151" s="268"/>
      <c r="L151" s="273"/>
      <c r="M151" s="274"/>
      <c r="N151" s="275"/>
      <c r="O151" s="275"/>
      <c r="P151" s="275"/>
      <c r="Q151" s="275"/>
      <c r="R151" s="275"/>
      <c r="S151" s="275"/>
      <c r="T151" s="27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7" t="s">
        <v>189</v>
      </c>
      <c r="AU151" s="277" t="s">
        <v>85</v>
      </c>
      <c r="AV151" s="15" t="s">
        <v>185</v>
      </c>
      <c r="AW151" s="15" t="s">
        <v>33</v>
      </c>
      <c r="AX151" s="15" t="s">
        <v>83</v>
      </c>
      <c r="AY151" s="277" t="s">
        <v>178</v>
      </c>
    </row>
    <row r="152" s="2" customFormat="1">
      <c r="A152" s="39"/>
      <c r="B152" s="40"/>
      <c r="C152" s="228" t="s">
        <v>185</v>
      </c>
      <c r="D152" s="228" t="s">
        <v>180</v>
      </c>
      <c r="E152" s="229" t="s">
        <v>1994</v>
      </c>
      <c r="F152" s="230" t="s">
        <v>1995</v>
      </c>
      <c r="G152" s="231" t="s">
        <v>268</v>
      </c>
      <c r="H152" s="232">
        <v>11.5</v>
      </c>
      <c r="I152" s="233"/>
      <c r="J152" s="234">
        <f>ROUND(I152*H152,2)</f>
        <v>0</v>
      </c>
      <c r="K152" s="230" t="s">
        <v>184</v>
      </c>
      <c r="L152" s="45"/>
      <c r="M152" s="235" t="s">
        <v>1</v>
      </c>
      <c r="N152" s="236" t="s">
        <v>41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0.22</v>
      </c>
      <c r="T152" s="238">
        <f>S152*H152</f>
        <v>2.5299999999999998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185</v>
      </c>
      <c r="AT152" s="239" t="s">
        <v>180</v>
      </c>
      <c r="AU152" s="239" t="s">
        <v>85</v>
      </c>
      <c r="AY152" s="18" t="s">
        <v>178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83</v>
      </c>
      <c r="BK152" s="240">
        <f>ROUND(I152*H152,2)</f>
        <v>0</v>
      </c>
      <c r="BL152" s="18" t="s">
        <v>185</v>
      </c>
      <c r="BM152" s="239" t="s">
        <v>1996</v>
      </c>
    </row>
    <row r="153" s="2" customFormat="1">
      <c r="A153" s="39"/>
      <c r="B153" s="40"/>
      <c r="C153" s="41"/>
      <c r="D153" s="241" t="s">
        <v>187</v>
      </c>
      <c r="E153" s="41"/>
      <c r="F153" s="242" t="s">
        <v>1997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187</v>
      </c>
      <c r="AU153" s="18" t="s">
        <v>85</v>
      </c>
    </row>
    <row r="154" s="13" customFormat="1">
      <c r="A154" s="13"/>
      <c r="B154" s="246"/>
      <c r="C154" s="247"/>
      <c r="D154" s="241" t="s">
        <v>189</v>
      </c>
      <c r="E154" s="248" t="s">
        <v>1</v>
      </c>
      <c r="F154" s="249" t="s">
        <v>1990</v>
      </c>
      <c r="G154" s="247"/>
      <c r="H154" s="248" t="s">
        <v>1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189</v>
      </c>
      <c r="AU154" s="255" t="s">
        <v>85</v>
      </c>
      <c r="AV154" s="13" t="s">
        <v>83</v>
      </c>
      <c r="AW154" s="13" t="s">
        <v>33</v>
      </c>
      <c r="AX154" s="13" t="s">
        <v>76</v>
      </c>
      <c r="AY154" s="255" t="s">
        <v>178</v>
      </c>
    </row>
    <row r="155" s="13" customFormat="1">
      <c r="A155" s="13"/>
      <c r="B155" s="246"/>
      <c r="C155" s="247"/>
      <c r="D155" s="241" t="s">
        <v>189</v>
      </c>
      <c r="E155" s="248" t="s">
        <v>1</v>
      </c>
      <c r="F155" s="249" t="s">
        <v>1998</v>
      </c>
      <c r="G155" s="247"/>
      <c r="H155" s="248" t="s">
        <v>1</v>
      </c>
      <c r="I155" s="250"/>
      <c r="J155" s="247"/>
      <c r="K155" s="247"/>
      <c r="L155" s="251"/>
      <c r="M155" s="252"/>
      <c r="N155" s="253"/>
      <c r="O155" s="253"/>
      <c r="P155" s="253"/>
      <c r="Q155" s="253"/>
      <c r="R155" s="253"/>
      <c r="S155" s="253"/>
      <c r="T155" s="25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5" t="s">
        <v>189</v>
      </c>
      <c r="AU155" s="255" t="s">
        <v>85</v>
      </c>
      <c r="AV155" s="13" t="s">
        <v>83</v>
      </c>
      <c r="AW155" s="13" t="s">
        <v>33</v>
      </c>
      <c r="AX155" s="13" t="s">
        <v>76</v>
      </c>
      <c r="AY155" s="255" t="s">
        <v>178</v>
      </c>
    </row>
    <row r="156" s="14" customFormat="1">
      <c r="A156" s="14"/>
      <c r="B156" s="256"/>
      <c r="C156" s="257"/>
      <c r="D156" s="241" t="s">
        <v>189</v>
      </c>
      <c r="E156" s="258" t="s">
        <v>1</v>
      </c>
      <c r="F156" s="259" t="s">
        <v>1999</v>
      </c>
      <c r="G156" s="257"/>
      <c r="H156" s="260">
        <v>11.5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189</v>
      </c>
      <c r="AU156" s="266" t="s">
        <v>85</v>
      </c>
      <c r="AV156" s="14" t="s">
        <v>85</v>
      </c>
      <c r="AW156" s="14" t="s">
        <v>33</v>
      </c>
      <c r="AX156" s="14" t="s">
        <v>76</v>
      </c>
      <c r="AY156" s="266" t="s">
        <v>178</v>
      </c>
    </row>
    <row r="157" s="15" customFormat="1">
      <c r="A157" s="15"/>
      <c r="B157" s="267"/>
      <c r="C157" s="268"/>
      <c r="D157" s="241" t="s">
        <v>189</v>
      </c>
      <c r="E157" s="269" t="s">
        <v>1</v>
      </c>
      <c r="F157" s="270" t="s">
        <v>193</v>
      </c>
      <c r="G157" s="268"/>
      <c r="H157" s="271">
        <v>11.5</v>
      </c>
      <c r="I157" s="272"/>
      <c r="J157" s="268"/>
      <c r="K157" s="268"/>
      <c r="L157" s="273"/>
      <c r="M157" s="274"/>
      <c r="N157" s="275"/>
      <c r="O157" s="275"/>
      <c r="P157" s="275"/>
      <c r="Q157" s="275"/>
      <c r="R157" s="275"/>
      <c r="S157" s="275"/>
      <c r="T157" s="27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7" t="s">
        <v>189</v>
      </c>
      <c r="AU157" s="277" t="s">
        <v>85</v>
      </c>
      <c r="AV157" s="15" t="s">
        <v>185</v>
      </c>
      <c r="AW157" s="15" t="s">
        <v>33</v>
      </c>
      <c r="AX157" s="15" t="s">
        <v>83</v>
      </c>
      <c r="AY157" s="277" t="s">
        <v>178</v>
      </c>
    </row>
    <row r="158" s="2" customFormat="1">
      <c r="A158" s="39"/>
      <c r="B158" s="40"/>
      <c r="C158" s="228" t="s">
        <v>220</v>
      </c>
      <c r="D158" s="228" t="s">
        <v>180</v>
      </c>
      <c r="E158" s="229" t="s">
        <v>2000</v>
      </c>
      <c r="F158" s="230" t="s">
        <v>2001</v>
      </c>
      <c r="G158" s="231" t="s">
        <v>268</v>
      </c>
      <c r="H158" s="232">
        <v>11.5</v>
      </c>
      <c r="I158" s="233"/>
      <c r="J158" s="234">
        <f>ROUND(I158*H158,2)</f>
        <v>0</v>
      </c>
      <c r="K158" s="230" t="s">
        <v>184</v>
      </c>
      <c r="L158" s="45"/>
      <c r="M158" s="235" t="s">
        <v>1</v>
      </c>
      <c r="N158" s="236" t="s">
        <v>41</v>
      </c>
      <c r="O158" s="92"/>
      <c r="P158" s="237">
        <f>O158*H158</f>
        <v>0</v>
      </c>
      <c r="Q158" s="237">
        <v>4.0000000000000003E-05</v>
      </c>
      <c r="R158" s="237">
        <f>Q158*H158</f>
        <v>0.00046000000000000001</v>
      </c>
      <c r="S158" s="237">
        <v>0.091999999999999998</v>
      </c>
      <c r="T158" s="238">
        <f>S158*H158</f>
        <v>1.0580000000000001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185</v>
      </c>
      <c r="AT158" s="239" t="s">
        <v>180</v>
      </c>
      <c r="AU158" s="239" t="s">
        <v>85</v>
      </c>
      <c r="AY158" s="18" t="s">
        <v>178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83</v>
      </c>
      <c r="BK158" s="240">
        <f>ROUND(I158*H158,2)</f>
        <v>0</v>
      </c>
      <c r="BL158" s="18" t="s">
        <v>185</v>
      </c>
      <c r="BM158" s="239" t="s">
        <v>2002</v>
      </c>
    </row>
    <row r="159" s="2" customFormat="1">
      <c r="A159" s="39"/>
      <c r="B159" s="40"/>
      <c r="C159" s="41"/>
      <c r="D159" s="241" t="s">
        <v>187</v>
      </c>
      <c r="E159" s="41"/>
      <c r="F159" s="242" t="s">
        <v>2003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187</v>
      </c>
      <c r="AU159" s="18" t="s">
        <v>85</v>
      </c>
    </row>
    <row r="160" s="13" customFormat="1">
      <c r="A160" s="13"/>
      <c r="B160" s="246"/>
      <c r="C160" s="247"/>
      <c r="D160" s="241" t="s">
        <v>189</v>
      </c>
      <c r="E160" s="248" t="s">
        <v>1</v>
      </c>
      <c r="F160" s="249" t="s">
        <v>1990</v>
      </c>
      <c r="G160" s="247"/>
      <c r="H160" s="248" t="s">
        <v>1</v>
      </c>
      <c r="I160" s="250"/>
      <c r="J160" s="247"/>
      <c r="K160" s="247"/>
      <c r="L160" s="251"/>
      <c r="M160" s="252"/>
      <c r="N160" s="253"/>
      <c r="O160" s="253"/>
      <c r="P160" s="253"/>
      <c r="Q160" s="253"/>
      <c r="R160" s="253"/>
      <c r="S160" s="253"/>
      <c r="T160" s="25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5" t="s">
        <v>189</v>
      </c>
      <c r="AU160" s="255" t="s">
        <v>85</v>
      </c>
      <c r="AV160" s="13" t="s">
        <v>83</v>
      </c>
      <c r="AW160" s="13" t="s">
        <v>33</v>
      </c>
      <c r="AX160" s="13" t="s">
        <v>76</v>
      </c>
      <c r="AY160" s="255" t="s">
        <v>178</v>
      </c>
    </row>
    <row r="161" s="14" customFormat="1">
      <c r="A161" s="14"/>
      <c r="B161" s="256"/>
      <c r="C161" s="257"/>
      <c r="D161" s="241" t="s">
        <v>189</v>
      </c>
      <c r="E161" s="258" t="s">
        <v>1</v>
      </c>
      <c r="F161" s="259" t="s">
        <v>476</v>
      </c>
      <c r="G161" s="257"/>
      <c r="H161" s="260">
        <v>11.5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189</v>
      </c>
      <c r="AU161" s="266" t="s">
        <v>85</v>
      </c>
      <c r="AV161" s="14" t="s">
        <v>85</v>
      </c>
      <c r="AW161" s="14" t="s">
        <v>33</v>
      </c>
      <c r="AX161" s="14" t="s">
        <v>76</v>
      </c>
      <c r="AY161" s="266" t="s">
        <v>178</v>
      </c>
    </row>
    <row r="162" s="15" customFormat="1">
      <c r="A162" s="15"/>
      <c r="B162" s="267"/>
      <c r="C162" s="268"/>
      <c r="D162" s="241" t="s">
        <v>189</v>
      </c>
      <c r="E162" s="269" t="s">
        <v>1</v>
      </c>
      <c r="F162" s="270" t="s">
        <v>193</v>
      </c>
      <c r="G162" s="268"/>
      <c r="H162" s="271">
        <v>11.5</v>
      </c>
      <c r="I162" s="272"/>
      <c r="J162" s="268"/>
      <c r="K162" s="268"/>
      <c r="L162" s="273"/>
      <c r="M162" s="274"/>
      <c r="N162" s="275"/>
      <c r="O162" s="275"/>
      <c r="P162" s="275"/>
      <c r="Q162" s="275"/>
      <c r="R162" s="275"/>
      <c r="S162" s="275"/>
      <c r="T162" s="27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7" t="s">
        <v>189</v>
      </c>
      <c r="AU162" s="277" t="s">
        <v>85</v>
      </c>
      <c r="AV162" s="15" t="s">
        <v>185</v>
      </c>
      <c r="AW162" s="15" t="s">
        <v>33</v>
      </c>
      <c r="AX162" s="15" t="s">
        <v>83</v>
      </c>
      <c r="AY162" s="277" t="s">
        <v>178</v>
      </c>
    </row>
    <row r="163" s="2" customFormat="1">
      <c r="A163" s="39"/>
      <c r="B163" s="40"/>
      <c r="C163" s="228" t="s">
        <v>229</v>
      </c>
      <c r="D163" s="228" t="s">
        <v>180</v>
      </c>
      <c r="E163" s="229" t="s">
        <v>1710</v>
      </c>
      <c r="F163" s="230" t="s">
        <v>1711</v>
      </c>
      <c r="G163" s="231" t="s">
        <v>268</v>
      </c>
      <c r="H163" s="232">
        <v>8427.8999999999996</v>
      </c>
      <c r="I163" s="233"/>
      <c r="J163" s="234">
        <f>ROUND(I163*H163,2)</f>
        <v>0</v>
      </c>
      <c r="K163" s="230" t="s">
        <v>184</v>
      </c>
      <c r="L163" s="45"/>
      <c r="M163" s="235" t="s">
        <v>1</v>
      </c>
      <c r="N163" s="236" t="s">
        <v>41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185</v>
      </c>
      <c r="AT163" s="239" t="s">
        <v>180</v>
      </c>
      <c r="AU163" s="239" t="s">
        <v>85</v>
      </c>
      <c r="AY163" s="18" t="s">
        <v>178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83</v>
      </c>
      <c r="BK163" s="240">
        <f>ROUND(I163*H163,2)</f>
        <v>0</v>
      </c>
      <c r="BL163" s="18" t="s">
        <v>185</v>
      </c>
      <c r="BM163" s="239" t="s">
        <v>2004</v>
      </c>
    </row>
    <row r="164" s="2" customFormat="1">
      <c r="A164" s="39"/>
      <c r="B164" s="40"/>
      <c r="C164" s="41"/>
      <c r="D164" s="241" t="s">
        <v>187</v>
      </c>
      <c r="E164" s="41"/>
      <c r="F164" s="242" t="s">
        <v>1713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187</v>
      </c>
      <c r="AU164" s="18" t="s">
        <v>85</v>
      </c>
    </row>
    <row r="165" s="13" customFormat="1">
      <c r="A165" s="13"/>
      <c r="B165" s="246"/>
      <c r="C165" s="247"/>
      <c r="D165" s="241" t="s">
        <v>189</v>
      </c>
      <c r="E165" s="248" t="s">
        <v>1</v>
      </c>
      <c r="F165" s="249" t="s">
        <v>2005</v>
      </c>
      <c r="G165" s="247"/>
      <c r="H165" s="248" t="s">
        <v>1</v>
      </c>
      <c r="I165" s="250"/>
      <c r="J165" s="247"/>
      <c r="K165" s="247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189</v>
      </c>
      <c r="AU165" s="255" t="s">
        <v>85</v>
      </c>
      <c r="AV165" s="13" t="s">
        <v>83</v>
      </c>
      <c r="AW165" s="13" t="s">
        <v>33</v>
      </c>
      <c r="AX165" s="13" t="s">
        <v>76</v>
      </c>
      <c r="AY165" s="255" t="s">
        <v>178</v>
      </c>
    </row>
    <row r="166" s="14" customFormat="1">
      <c r="A166" s="14"/>
      <c r="B166" s="256"/>
      <c r="C166" s="257"/>
      <c r="D166" s="241" t="s">
        <v>189</v>
      </c>
      <c r="E166" s="258" t="s">
        <v>1</v>
      </c>
      <c r="F166" s="259" t="s">
        <v>2006</v>
      </c>
      <c r="G166" s="257"/>
      <c r="H166" s="260">
        <v>8427.8999999999996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189</v>
      </c>
      <c r="AU166" s="266" t="s">
        <v>85</v>
      </c>
      <c r="AV166" s="14" t="s">
        <v>85</v>
      </c>
      <c r="AW166" s="14" t="s">
        <v>33</v>
      </c>
      <c r="AX166" s="14" t="s">
        <v>76</v>
      </c>
      <c r="AY166" s="266" t="s">
        <v>178</v>
      </c>
    </row>
    <row r="167" s="15" customFormat="1">
      <c r="A167" s="15"/>
      <c r="B167" s="267"/>
      <c r="C167" s="268"/>
      <c r="D167" s="241" t="s">
        <v>189</v>
      </c>
      <c r="E167" s="269" t="s">
        <v>1</v>
      </c>
      <c r="F167" s="270" t="s">
        <v>193</v>
      </c>
      <c r="G167" s="268"/>
      <c r="H167" s="271">
        <v>8427.8999999999996</v>
      </c>
      <c r="I167" s="272"/>
      <c r="J167" s="268"/>
      <c r="K167" s="268"/>
      <c r="L167" s="273"/>
      <c r="M167" s="274"/>
      <c r="N167" s="275"/>
      <c r="O167" s="275"/>
      <c r="P167" s="275"/>
      <c r="Q167" s="275"/>
      <c r="R167" s="275"/>
      <c r="S167" s="275"/>
      <c r="T167" s="27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7" t="s">
        <v>189</v>
      </c>
      <c r="AU167" s="277" t="s">
        <v>85</v>
      </c>
      <c r="AV167" s="15" t="s">
        <v>185</v>
      </c>
      <c r="AW167" s="15" t="s">
        <v>33</v>
      </c>
      <c r="AX167" s="15" t="s">
        <v>83</v>
      </c>
      <c r="AY167" s="277" t="s">
        <v>178</v>
      </c>
    </row>
    <row r="168" s="2" customFormat="1" ht="30" customHeight="1">
      <c r="A168" s="39"/>
      <c r="B168" s="40"/>
      <c r="C168" s="228" t="s">
        <v>236</v>
      </c>
      <c r="D168" s="228" t="s">
        <v>180</v>
      </c>
      <c r="E168" s="229" t="s">
        <v>2007</v>
      </c>
      <c r="F168" s="230" t="s">
        <v>2008</v>
      </c>
      <c r="G168" s="231" t="s">
        <v>183</v>
      </c>
      <c r="H168" s="232">
        <v>2528.3699999999999</v>
      </c>
      <c r="I168" s="233"/>
      <c r="J168" s="234">
        <f>ROUND(I168*H168,2)</f>
        <v>0</v>
      </c>
      <c r="K168" s="230" t="s">
        <v>184</v>
      </c>
      <c r="L168" s="45"/>
      <c r="M168" s="235" t="s">
        <v>1</v>
      </c>
      <c r="N168" s="236" t="s">
        <v>41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185</v>
      </c>
      <c r="AT168" s="239" t="s">
        <v>180</v>
      </c>
      <c r="AU168" s="239" t="s">
        <v>85</v>
      </c>
      <c r="AY168" s="18" t="s">
        <v>178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83</v>
      </c>
      <c r="BK168" s="240">
        <f>ROUND(I168*H168,2)</f>
        <v>0</v>
      </c>
      <c r="BL168" s="18" t="s">
        <v>185</v>
      </c>
      <c r="BM168" s="239" t="s">
        <v>2009</v>
      </c>
    </row>
    <row r="169" s="2" customFormat="1">
      <c r="A169" s="39"/>
      <c r="B169" s="40"/>
      <c r="C169" s="41"/>
      <c r="D169" s="241" t="s">
        <v>187</v>
      </c>
      <c r="E169" s="41"/>
      <c r="F169" s="242" t="s">
        <v>2010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187</v>
      </c>
      <c r="AU169" s="18" t="s">
        <v>85</v>
      </c>
    </row>
    <row r="170" s="13" customFormat="1">
      <c r="A170" s="13"/>
      <c r="B170" s="246"/>
      <c r="C170" s="247"/>
      <c r="D170" s="241" t="s">
        <v>189</v>
      </c>
      <c r="E170" s="248" t="s">
        <v>1</v>
      </c>
      <c r="F170" s="249" t="s">
        <v>2011</v>
      </c>
      <c r="G170" s="247"/>
      <c r="H170" s="248" t="s">
        <v>1</v>
      </c>
      <c r="I170" s="250"/>
      <c r="J170" s="247"/>
      <c r="K170" s="247"/>
      <c r="L170" s="251"/>
      <c r="M170" s="252"/>
      <c r="N170" s="253"/>
      <c r="O170" s="253"/>
      <c r="P170" s="253"/>
      <c r="Q170" s="253"/>
      <c r="R170" s="253"/>
      <c r="S170" s="253"/>
      <c r="T170" s="25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5" t="s">
        <v>189</v>
      </c>
      <c r="AU170" s="255" t="s">
        <v>85</v>
      </c>
      <c r="AV170" s="13" t="s">
        <v>83</v>
      </c>
      <c r="AW170" s="13" t="s">
        <v>33</v>
      </c>
      <c r="AX170" s="13" t="s">
        <v>76</v>
      </c>
      <c r="AY170" s="255" t="s">
        <v>178</v>
      </c>
    </row>
    <row r="171" s="13" customFormat="1">
      <c r="A171" s="13"/>
      <c r="B171" s="246"/>
      <c r="C171" s="247"/>
      <c r="D171" s="241" t="s">
        <v>189</v>
      </c>
      <c r="E171" s="248" t="s">
        <v>1</v>
      </c>
      <c r="F171" s="249" t="s">
        <v>1551</v>
      </c>
      <c r="G171" s="247"/>
      <c r="H171" s="248" t="s">
        <v>1</v>
      </c>
      <c r="I171" s="250"/>
      <c r="J171" s="247"/>
      <c r="K171" s="247"/>
      <c r="L171" s="251"/>
      <c r="M171" s="252"/>
      <c r="N171" s="253"/>
      <c r="O171" s="253"/>
      <c r="P171" s="253"/>
      <c r="Q171" s="253"/>
      <c r="R171" s="253"/>
      <c r="S171" s="253"/>
      <c r="T171" s="25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5" t="s">
        <v>189</v>
      </c>
      <c r="AU171" s="255" t="s">
        <v>85</v>
      </c>
      <c r="AV171" s="13" t="s">
        <v>83</v>
      </c>
      <c r="AW171" s="13" t="s">
        <v>33</v>
      </c>
      <c r="AX171" s="13" t="s">
        <v>76</v>
      </c>
      <c r="AY171" s="255" t="s">
        <v>178</v>
      </c>
    </row>
    <row r="172" s="14" customFormat="1">
      <c r="A172" s="14"/>
      <c r="B172" s="256"/>
      <c r="C172" s="257"/>
      <c r="D172" s="241" t="s">
        <v>189</v>
      </c>
      <c r="E172" s="258" t="s">
        <v>1</v>
      </c>
      <c r="F172" s="259" t="s">
        <v>2012</v>
      </c>
      <c r="G172" s="257"/>
      <c r="H172" s="260">
        <v>2408.0700000000002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189</v>
      </c>
      <c r="AU172" s="266" t="s">
        <v>85</v>
      </c>
      <c r="AV172" s="14" t="s">
        <v>85</v>
      </c>
      <c r="AW172" s="14" t="s">
        <v>33</v>
      </c>
      <c r="AX172" s="14" t="s">
        <v>76</v>
      </c>
      <c r="AY172" s="266" t="s">
        <v>178</v>
      </c>
    </row>
    <row r="173" s="13" customFormat="1">
      <c r="A173" s="13"/>
      <c r="B173" s="246"/>
      <c r="C173" s="247"/>
      <c r="D173" s="241" t="s">
        <v>189</v>
      </c>
      <c r="E173" s="248" t="s">
        <v>1</v>
      </c>
      <c r="F173" s="249" t="s">
        <v>1553</v>
      </c>
      <c r="G173" s="247"/>
      <c r="H173" s="248" t="s">
        <v>1</v>
      </c>
      <c r="I173" s="250"/>
      <c r="J173" s="247"/>
      <c r="K173" s="247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189</v>
      </c>
      <c r="AU173" s="255" t="s">
        <v>85</v>
      </c>
      <c r="AV173" s="13" t="s">
        <v>83</v>
      </c>
      <c r="AW173" s="13" t="s">
        <v>33</v>
      </c>
      <c r="AX173" s="13" t="s">
        <v>76</v>
      </c>
      <c r="AY173" s="255" t="s">
        <v>178</v>
      </c>
    </row>
    <row r="174" s="14" customFormat="1">
      <c r="A174" s="14"/>
      <c r="B174" s="256"/>
      <c r="C174" s="257"/>
      <c r="D174" s="241" t="s">
        <v>189</v>
      </c>
      <c r="E174" s="258" t="s">
        <v>1</v>
      </c>
      <c r="F174" s="259" t="s">
        <v>2013</v>
      </c>
      <c r="G174" s="257"/>
      <c r="H174" s="260">
        <v>120.3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6" t="s">
        <v>189</v>
      </c>
      <c r="AU174" s="266" t="s">
        <v>85</v>
      </c>
      <c r="AV174" s="14" t="s">
        <v>85</v>
      </c>
      <c r="AW174" s="14" t="s">
        <v>33</v>
      </c>
      <c r="AX174" s="14" t="s">
        <v>76</v>
      </c>
      <c r="AY174" s="266" t="s">
        <v>178</v>
      </c>
    </row>
    <row r="175" s="15" customFormat="1">
      <c r="A175" s="15"/>
      <c r="B175" s="267"/>
      <c r="C175" s="268"/>
      <c r="D175" s="241" t="s">
        <v>189</v>
      </c>
      <c r="E175" s="269" t="s">
        <v>1</v>
      </c>
      <c r="F175" s="270" t="s">
        <v>193</v>
      </c>
      <c r="G175" s="268"/>
      <c r="H175" s="271">
        <v>2528.3700000000003</v>
      </c>
      <c r="I175" s="272"/>
      <c r="J175" s="268"/>
      <c r="K175" s="268"/>
      <c r="L175" s="273"/>
      <c r="M175" s="274"/>
      <c r="N175" s="275"/>
      <c r="O175" s="275"/>
      <c r="P175" s="275"/>
      <c r="Q175" s="275"/>
      <c r="R175" s="275"/>
      <c r="S175" s="275"/>
      <c r="T175" s="27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7" t="s">
        <v>189</v>
      </c>
      <c r="AU175" s="277" t="s">
        <v>85</v>
      </c>
      <c r="AV175" s="15" t="s">
        <v>185</v>
      </c>
      <c r="AW175" s="15" t="s">
        <v>33</v>
      </c>
      <c r="AX175" s="15" t="s">
        <v>83</v>
      </c>
      <c r="AY175" s="277" t="s">
        <v>178</v>
      </c>
    </row>
    <row r="176" s="2" customFormat="1" ht="30" customHeight="1">
      <c r="A176" s="39"/>
      <c r="B176" s="40"/>
      <c r="C176" s="228" t="s">
        <v>244</v>
      </c>
      <c r="D176" s="228" t="s">
        <v>180</v>
      </c>
      <c r="E176" s="229" t="s">
        <v>2014</v>
      </c>
      <c r="F176" s="230" t="s">
        <v>2015</v>
      </c>
      <c r="G176" s="231" t="s">
        <v>183</v>
      </c>
      <c r="H176" s="232">
        <v>3718.8299999999999</v>
      </c>
      <c r="I176" s="233"/>
      <c r="J176" s="234">
        <f>ROUND(I176*H176,2)</f>
        <v>0</v>
      </c>
      <c r="K176" s="230" t="s">
        <v>184</v>
      </c>
      <c r="L176" s="45"/>
      <c r="M176" s="235" t="s">
        <v>1</v>
      </c>
      <c r="N176" s="236" t="s">
        <v>41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185</v>
      </c>
      <c r="AT176" s="239" t="s">
        <v>180</v>
      </c>
      <c r="AU176" s="239" t="s">
        <v>85</v>
      </c>
      <c r="AY176" s="18" t="s">
        <v>178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83</v>
      </c>
      <c r="BK176" s="240">
        <f>ROUND(I176*H176,2)</f>
        <v>0</v>
      </c>
      <c r="BL176" s="18" t="s">
        <v>185</v>
      </c>
      <c r="BM176" s="239" t="s">
        <v>2016</v>
      </c>
    </row>
    <row r="177" s="2" customFormat="1">
      <c r="A177" s="39"/>
      <c r="B177" s="40"/>
      <c r="C177" s="41"/>
      <c r="D177" s="241" t="s">
        <v>187</v>
      </c>
      <c r="E177" s="41"/>
      <c r="F177" s="242" t="s">
        <v>2017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187</v>
      </c>
      <c r="AU177" s="18" t="s">
        <v>85</v>
      </c>
    </row>
    <row r="178" s="13" customFormat="1">
      <c r="A178" s="13"/>
      <c r="B178" s="246"/>
      <c r="C178" s="247"/>
      <c r="D178" s="241" t="s">
        <v>189</v>
      </c>
      <c r="E178" s="248" t="s">
        <v>1</v>
      </c>
      <c r="F178" s="249" t="s">
        <v>2018</v>
      </c>
      <c r="G178" s="247"/>
      <c r="H178" s="248" t="s">
        <v>1</v>
      </c>
      <c r="I178" s="250"/>
      <c r="J178" s="247"/>
      <c r="K178" s="247"/>
      <c r="L178" s="251"/>
      <c r="M178" s="252"/>
      <c r="N178" s="253"/>
      <c r="O178" s="253"/>
      <c r="P178" s="253"/>
      <c r="Q178" s="253"/>
      <c r="R178" s="253"/>
      <c r="S178" s="253"/>
      <c r="T178" s="25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5" t="s">
        <v>189</v>
      </c>
      <c r="AU178" s="255" t="s">
        <v>85</v>
      </c>
      <c r="AV178" s="13" t="s">
        <v>83</v>
      </c>
      <c r="AW178" s="13" t="s">
        <v>33</v>
      </c>
      <c r="AX178" s="13" t="s">
        <v>76</v>
      </c>
      <c r="AY178" s="255" t="s">
        <v>178</v>
      </c>
    </row>
    <row r="179" s="13" customFormat="1">
      <c r="A179" s="13"/>
      <c r="B179" s="246"/>
      <c r="C179" s="247"/>
      <c r="D179" s="241" t="s">
        <v>189</v>
      </c>
      <c r="E179" s="248" t="s">
        <v>1</v>
      </c>
      <c r="F179" s="249" t="s">
        <v>1794</v>
      </c>
      <c r="G179" s="247"/>
      <c r="H179" s="248" t="s">
        <v>1</v>
      </c>
      <c r="I179" s="250"/>
      <c r="J179" s="247"/>
      <c r="K179" s="247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189</v>
      </c>
      <c r="AU179" s="255" t="s">
        <v>85</v>
      </c>
      <c r="AV179" s="13" t="s">
        <v>83</v>
      </c>
      <c r="AW179" s="13" t="s">
        <v>33</v>
      </c>
      <c r="AX179" s="13" t="s">
        <v>76</v>
      </c>
      <c r="AY179" s="255" t="s">
        <v>178</v>
      </c>
    </row>
    <row r="180" s="14" customFormat="1">
      <c r="A180" s="14"/>
      <c r="B180" s="256"/>
      <c r="C180" s="257"/>
      <c r="D180" s="241" t="s">
        <v>189</v>
      </c>
      <c r="E180" s="258" t="s">
        <v>1</v>
      </c>
      <c r="F180" s="259" t="s">
        <v>2019</v>
      </c>
      <c r="G180" s="257"/>
      <c r="H180" s="260">
        <v>3110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189</v>
      </c>
      <c r="AU180" s="266" t="s">
        <v>85</v>
      </c>
      <c r="AV180" s="14" t="s">
        <v>85</v>
      </c>
      <c r="AW180" s="14" t="s">
        <v>33</v>
      </c>
      <c r="AX180" s="14" t="s">
        <v>76</v>
      </c>
      <c r="AY180" s="266" t="s">
        <v>178</v>
      </c>
    </row>
    <row r="181" s="14" customFormat="1">
      <c r="A181" s="14"/>
      <c r="B181" s="256"/>
      <c r="C181" s="257"/>
      <c r="D181" s="241" t="s">
        <v>189</v>
      </c>
      <c r="E181" s="258" t="s">
        <v>1</v>
      </c>
      <c r="F181" s="259" t="s">
        <v>2020</v>
      </c>
      <c r="G181" s="257"/>
      <c r="H181" s="260">
        <v>518.20000000000005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189</v>
      </c>
      <c r="AU181" s="266" t="s">
        <v>85</v>
      </c>
      <c r="AV181" s="14" t="s">
        <v>85</v>
      </c>
      <c r="AW181" s="14" t="s">
        <v>33</v>
      </c>
      <c r="AX181" s="14" t="s">
        <v>76</v>
      </c>
      <c r="AY181" s="266" t="s">
        <v>178</v>
      </c>
    </row>
    <row r="182" s="13" customFormat="1">
      <c r="A182" s="13"/>
      <c r="B182" s="246"/>
      <c r="C182" s="247"/>
      <c r="D182" s="241" t="s">
        <v>189</v>
      </c>
      <c r="E182" s="248" t="s">
        <v>1</v>
      </c>
      <c r="F182" s="249" t="s">
        <v>1990</v>
      </c>
      <c r="G182" s="247"/>
      <c r="H182" s="248" t="s">
        <v>1</v>
      </c>
      <c r="I182" s="250"/>
      <c r="J182" s="247"/>
      <c r="K182" s="247"/>
      <c r="L182" s="251"/>
      <c r="M182" s="252"/>
      <c r="N182" s="253"/>
      <c r="O182" s="253"/>
      <c r="P182" s="253"/>
      <c r="Q182" s="253"/>
      <c r="R182" s="253"/>
      <c r="S182" s="253"/>
      <c r="T182" s="25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5" t="s">
        <v>189</v>
      </c>
      <c r="AU182" s="255" t="s">
        <v>85</v>
      </c>
      <c r="AV182" s="13" t="s">
        <v>83</v>
      </c>
      <c r="AW182" s="13" t="s">
        <v>33</v>
      </c>
      <c r="AX182" s="13" t="s">
        <v>76</v>
      </c>
      <c r="AY182" s="255" t="s">
        <v>178</v>
      </c>
    </row>
    <row r="183" s="13" customFormat="1">
      <c r="A183" s="13"/>
      <c r="B183" s="246"/>
      <c r="C183" s="247"/>
      <c r="D183" s="241" t="s">
        <v>189</v>
      </c>
      <c r="E183" s="248" t="s">
        <v>1</v>
      </c>
      <c r="F183" s="249" t="s">
        <v>2021</v>
      </c>
      <c r="G183" s="247"/>
      <c r="H183" s="248" t="s">
        <v>1</v>
      </c>
      <c r="I183" s="250"/>
      <c r="J183" s="247"/>
      <c r="K183" s="247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189</v>
      </c>
      <c r="AU183" s="255" t="s">
        <v>85</v>
      </c>
      <c r="AV183" s="13" t="s">
        <v>83</v>
      </c>
      <c r="AW183" s="13" t="s">
        <v>33</v>
      </c>
      <c r="AX183" s="13" t="s">
        <v>76</v>
      </c>
      <c r="AY183" s="255" t="s">
        <v>178</v>
      </c>
    </row>
    <row r="184" s="14" customFormat="1">
      <c r="A184" s="14"/>
      <c r="B184" s="256"/>
      <c r="C184" s="257"/>
      <c r="D184" s="241" t="s">
        <v>189</v>
      </c>
      <c r="E184" s="258" t="s">
        <v>1</v>
      </c>
      <c r="F184" s="259" t="s">
        <v>2022</v>
      </c>
      <c r="G184" s="257"/>
      <c r="H184" s="260">
        <v>77.379999999999995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189</v>
      </c>
      <c r="AU184" s="266" t="s">
        <v>85</v>
      </c>
      <c r="AV184" s="14" t="s">
        <v>85</v>
      </c>
      <c r="AW184" s="14" t="s">
        <v>33</v>
      </c>
      <c r="AX184" s="14" t="s">
        <v>76</v>
      </c>
      <c r="AY184" s="266" t="s">
        <v>178</v>
      </c>
    </row>
    <row r="185" s="14" customFormat="1">
      <c r="A185" s="14"/>
      <c r="B185" s="256"/>
      <c r="C185" s="257"/>
      <c r="D185" s="241" t="s">
        <v>189</v>
      </c>
      <c r="E185" s="258" t="s">
        <v>1</v>
      </c>
      <c r="F185" s="259" t="s">
        <v>2023</v>
      </c>
      <c r="G185" s="257"/>
      <c r="H185" s="260">
        <v>13.25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6" t="s">
        <v>189</v>
      </c>
      <c r="AU185" s="266" t="s">
        <v>85</v>
      </c>
      <c r="AV185" s="14" t="s">
        <v>85</v>
      </c>
      <c r="AW185" s="14" t="s">
        <v>33</v>
      </c>
      <c r="AX185" s="14" t="s">
        <v>76</v>
      </c>
      <c r="AY185" s="266" t="s">
        <v>178</v>
      </c>
    </row>
    <row r="186" s="15" customFormat="1">
      <c r="A186" s="15"/>
      <c r="B186" s="267"/>
      <c r="C186" s="268"/>
      <c r="D186" s="241" t="s">
        <v>189</v>
      </c>
      <c r="E186" s="269" t="s">
        <v>1</v>
      </c>
      <c r="F186" s="270" t="s">
        <v>193</v>
      </c>
      <c r="G186" s="268"/>
      <c r="H186" s="271">
        <v>3718.8299999999999</v>
      </c>
      <c r="I186" s="272"/>
      <c r="J186" s="268"/>
      <c r="K186" s="268"/>
      <c r="L186" s="273"/>
      <c r="M186" s="274"/>
      <c r="N186" s="275"/>
      <c r="O186" s="275"/>
      <c r="P186" s="275"/>
      <c r="Q186" s="275"/>
      <c r="R186" s="275"/>
      <c r="S186" s="275"/>
      <c r="T186" s="27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7" t="s">
        <v>189</v>
      </c>
      <c r="AU186" s="277" t="s">
        <v>85</v>
      </c>
      <c r="AV186" s="15" t="s">
        <v>185</v>
      </c>
      <c r="AW186" s="15" t="s">
        <v>33</v>
      </c>
      <c r="AX186" s="15" t="s">
        <v>83</v>
      </c>
      <c r="AY186" s="277" t="s">
        <v>178</v>
      </c>
    </row>
    <row r="187" s="2" customFormat="1" ht="30" customHeight="1">
      <c r="A187" s="39"/>
      <c r="B187" s="40"/>
      <c r="C187" s="228" t="s">
        <v>250</v>
      </c>
      <c r="D187" s="228" t="s">
        <v>180</v>
      </c>
      <c r="E187" s="229" t="s">
        <v>2024</v>
      </c>
      <c r="F187" s="230" t="s">
        <v>2025</v>
      </c>
      <c r="G187" s="231" t="s">
        <v>183</v>
      </c>
      <c r="H187" s="232">
        <v>56.399999999999999</v>
      </c>
      <c r="I187" s="233"/>
      <c r="J187" s="234">
        <f>ROUND(I187*H187,2)</f>
        <v>0</v>
      </c>
      <c r="K187" s="230" t="s">
        <v>184</v>
      </c>
      <c r="L187" s="45"/>
      <c r="M187" s="235" t="s">
        <v>1</v>
      </c>
      <c r="N187" s="236" t="s">
        <v>41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185</v>
      </c>
      <c r="AT187" s="239" t="s">
        <v>180</v>
      </c>
      <c r="AU187" s="239" t="s">
        <v>85</v>
      </c>
      <c r="AY187" s="18" t="s">
        <v>178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83</v>
      </c>
      <c r="BK187" s="240">
        <f>ROUND(I187*H187,2)</f>
        <v>0</v>
      </c>
      <c r="BL187" s="18" t="s">
        <v>185</v>
      </c>
      <c r="BM187" s="239" t="s">
        <v>2026</v>
      </c>
    </row>
    <row r="188" s="2" customFormat="1">
      <c r="A188" s="39"/>
      <c r="B188" s="40"/>
      <c r="C188" s="41"/>
      <c r="D188" s="241" t="s">
        <v>187</v>
      </c>
      <c r="E188" s="41"/>
      <c r="F188" s="242" t="s">
        <v>2027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187</v>
      </c>
      <c r="AU188" s="18" t="s">
        <v>85</v>
      </c>
    </row>
    <row r="189" s="13" customFormat="1">
      <c r="A189" s="13"/>
      <c r="B189" s="246"/>
      <c r="C189" s="247"/>
      <c r="D189" s="241" t="s">
        <v>189</v>
      </c>
      <c r="E189" s="248" t="s">
        <v>1</v>
      </c>
      <c r="F189" s="249" t="s">
        <v>2028</v>
      </c>
      <c r="G189" s="247"/>
      <c r="H189" s="248" t="s">
        <v>1</v>
      </c>
      <c r="I189" s="250"/>
      <c r="J189" s="247"/>
      <c r="K189" s="247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189</v>
      </c>
      <c r="AU189" s="255" t="s">
        <v>85</v>
      </c>
      <c r="AV189" s="13" t="s">
        <v>83</v>
      </c>
      <c r="AW189" s="13" t="s">
        <v>33</v>
      </c>
      <c r="AX189" s="13" t="s">
        <v>76</v>
      </c>
      <c r="AY189" s="255" t="s">
        <v>178</v>
      </c>
    </row>
    <row r="190" s="13" customFormat="1">
      <c r="A190" s="13"/>
      <c r="B190" s="246"/>
      <c r="C190" s="247"/>
      <c r="D190" s="241" t="s">
        <v>189</v>
      </c>
      <c r="E190" s="248" t="s">
        <v>1</v>
      </c>
      <c r="F190" s="249" t="s">
        <v>2029</v>
      </c>
      <c r="G190" s="247"/>
      <c r="H190" s="248" t="s">
        <v>1</v>
      </c>
      <c r="I190" s="250"/>
      <c r="J190" s="247"/>
      <c r="K190" s="247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189</v>
      </c>
      <c r="AU190" s="255" t="s">
        <v>85</v>
      </c>
      <c r="AV190" s="13" t="s">
        <v>83</v>
      </c>
      <c r="AW190" s="13" t="s">
        <v>33</v>
      </c>
      <c r="AX190" s="13" t="s">
        <v>76</v>
      </c>
      <c r="AY190" s="255" t="s">
        <v>178</v>
      </c>
    </row>
    <row r="191" s="14" customFormat="1">
      <c r="A191" s="14"/>
      <c r="B191" s="256"/>
      <c r="C191" s="257"/>
      <c r="D191" s="241" t="s">
        <v>189</v>
      </c>
      <c r="E191" s="258" t="s">
        <v>1</v>
      </c>
      <c r="F191" s="259" t="s">
        <v>2030</v>
      </c>
      <c r="G191" s="257"/>
      <c r="H191" s="260">
        <v>53.799999999999997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6" t="s">
        <v>189</v>
      </c>
      <c r="AU191" s="266" t="s">
        <v>85</v>
      </c>
      <c r="AV191" s="14" t="s">
        <v>85</v>
      </c>
      <c r="AW191" s="14" t="s">
        <v>33</v>
      </c>
      <c r="AX191" s="14" t="s">
        <v>76</v>
      </c>
      <c r="AY191" s="266" t="s">
        <v>178</v>
      </c>
    </row>
    <row r="192" s="13" customFormat="1">
      <c r="A192" s="13"/>
      <c r="B192" s="246"/>
      <c r="C192" s="247"/>
      <c r="D192" s="241" t="s">
        <v>189</v>
      </c>
      <c r="E192" s="248" t="s">
        <v>1</v>
      </c>
      <c r="F192" s="249" t="s">
        <v>1990</v>
      </c>
      <c r="G192" s="247"/>
      <c r="H192" s="248" t="s">
        <v>1</v>
      </c>
      <c r="I192" s="250"/>
      <c r="J192" s="247"/>
      <c r="K192" s="247"/>
      <c r="L192" s="251"/>
      <c r="M192" s="252"/>
      <c r="N192" s="253"/>
      <c r="O192" s="253"/>
      <c r="P192" s="253"/>
      <c r="Q192" s="253"/>
      <c r="R192" s="253"/>
      <c r="S192" s="253"/>
      <c r="T192" s="25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5" t="s">
        <v>189</v>
      </c>
      <c r="AU192" s="255" t="s">
        <v>85</v>
      </c>
      <c r="AV192" s="13" t="s">
        <v>83</v>
      </c>
      <c r="AW192" s="13" t="s">
        <v>33</v>
      </c>
      <c r="AX192" s="13" t="s">
        <v>76</v>
      </c>
      <c r="AY192" s="255" t="s">
        <v>178</v>
      </c>
    </row>
    <row r="193" s="13" customFormat="1">
      <c r="A193" s="13"/>
      <c r="B193" s="246"/>
      <c r="C193" s="247"/>
      <c r="D193" s="241" t="s">
        <v>189</v>
      </c>
      <c r="E193" s="248" t="s">
        <v>1</v>
      </c>
      <c r="F193" s="249" t="s">
        <v>2031</v>
      </c>
      <c r="G193" s="247"/>
      <c r="H193" s="248" t="s">
        <v>1</v>
      </c>
      <c r="I193" s="250"/>
      <c r="J193" s="247"/>
      <c r="K193" s="247"/>
      <c r="L193" s="251"/>
      <c r="M193" s="252"/>
      <c r="N193" s="253"/>
      <c r="O193" s="253"/>
      <c r="P193" s="253"/>
      <c r="Q193" s="253"/>
      <c r="R193" s="253"/>
      <c r="S193" s="253"/>
      <c r="T193" s="25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5" t="s">
        <v>189</v>
      </c>
      <c r="AU193" s="255" t="s">
        <v>85</v>
      </c>
      <c r="AV193" s="13" t="s">
        <v>83</v>
      </c>
      <c r="AW193" s="13" t="s">
        <v>33</v>
      </c>
      <c r="AX193" s="13" t="s">
        <v>76</v>
      </c>
      <c r="AY193" s="255" t="s">
        <v>178</v>
      </c>
    </row>
    <row r="194" s="14" customFormat="1">
      <c r="A194" s="14"/>
      <c r="B194" s="256"/>
      <c r="C194" s="257"/>
      <c r="D194" s="241" t="s">
        <v>189</v>
      </c>
      <c r="E194" s="258" t="s">
        <v>1</v>
      </c>
      <c r="F194" s="259" t="s">
        <v>2032</v>
      </c>
      <c r="G194" s="257"/>
      <c r="H194" s="260">
        <v>2.6000000000000001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6" t="s">
        <v>189</v>
      </c>
      <c r="AU194" s="266" t="s">
        <v>85</v>
      </c>
      <c r="AV194" s="14" t="s">
        <v>85</v>
      </c>
      <c r="AW194" s="14" t="s">
        <v>33</v>
      </c>
      <c r="AX194" s="14" t="s">
        <v>76</v>
      </c>
      <c r="AY194" s="266" t="s">
        <v>178</v>
      </c>
    </row>
    <row r="195" s="15" customFormat="1">
      <c r="A195" s="15"/>
      <c r="B195" s="267"/>
      <c r="C195" s="268"/>
      <c r="D195" s="241" t="s">
        <v>189</v>
      </c>
      <c r="E195" s="269" t="s">
        <v>1</v>
      </c>
      <c r="F195" s="270" t="s">
        <v>193</v>
      </c>
      <c r="G195" s="268"/>
      <c r="H195" s="271">
        <v>56.399999999999999</v>
      </c>
      <c r="I195" s="272"/>
      <c r="J195" s="268"/>
      <c r="K195" s="268"/>
      <c r="L195" s="273"/>
      <c r="M195" s="274"/>
      <c r="N195" s="275"/>
      <c r="O195" s="275"/>
      <c r="P195" s="275"/>
      <c r="Q195" s="275"/>
      <c r="R195" s="275"/>
      <c r="S195" s="275"/>
      <c r="T195" s="27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7" t="s">
        <v>189</v>
      </c>
      <c r="AU195" s="277" t="s">
        <v>85</v>
      </c>
      <c r="AV195" s="15" t="s">
        <v>185</v>
      </c>
      <c r="AW195" s="15" t="s">
        <v>33</v>
      </c>
      <c r="AX195" s="15" t="s">
        <v>83</v>
      </c>
      <c r="AY195" s="277" t="s">
        <v>178</v>
      </c>
    </row>
    <row r="196" s="2" customFormat="1">
      <c r="A196" s="39"/>
      <c r="B196" s="40"/>
      <c r="C196" s="228" t="s">
        <v>258</v>
      </c>
      <c r="D196" s="228" t="s">
        <v>180</v>
      </c>
      <c r="E196" s="229" t="s">
        <v>1558</v>
      </c>
      <c r="F196" s="230" t="s">
        <v>1559</v>
      </c>
      <c r="G196" s="231" t="s">
        <v>438</v>
      </c>
      <c r="H196" s="232">
        <v>1</v>
      </c>
      <c r="I196" s="233"/>
      <c r="J196" s="234">
        <f>ROUND(I196*H196,2)</f>
        <v>0</v>
      </c>
      <c r="K196" s="230" t="s">
        <v>184</v>
      </c>
      <c r="L196" s="45"/>
      <c r="M196" s="235" t="s">
        <v>1</v>
      </c>
      <c r="N196" s="236" t="s">
        <v>41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185</v>
      </c>
      <c r="AT196" s="239" t="s">
        <v>180</v>
      </c>
      <c r="AU196" s="239" t="s">
        <v>85</v>
      </c>
      <c r="AY196" s="18" t="s">
        <v>178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83</v>
      </c>
      <c r="BK196" s="240">
        <f>ROUND(I196*H196,2)</f>
        <v>0</v>
      </c>
      <c r="BL196" s="18" t="s">
        <v>185</v>
      </c>
      <c r="BM196" s="239" t="s">
        <v>2033</v>
      </c>
    </row>
    <row r="197" s="2" customFormat="1">
      <c r="A197" s="39"/>
      <c r="B197" s="40"/>
      <c r="C197" s="41"/>
      <c r="D197" s="241" t="s">
        <v>187</v>
      </c>
      <c r="E197" s="41"/>
      <c r="F197" s="242" t="s">
        <v>1561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187</v>
      </c>
      <c r="AU197" s="18" t="s">
        <v>85</v>
      </c>
    </row>
    <row r="198" s="13" customFormat="1">
      <c r="A198" s="13"/>
      <c r="B198" s="246"/>
      <c r="C198" s="247"/>
      <c r="D198" s="241" t="s">
        <v>189</v>
      </c>
      <c r="E198" s="248" t="s">
        <v>1</v>
      </c>
      <c r="F198" s="249" t="s">
        <v>1984</v>
      </c>
      <c r="G198" s="247"/>
      <c r="H198" s="248" t="s">
        <v>1</v>
      </c>
      <c r="I198" s="250"/>
      <c r="J198" s="247"/>
      <c r="K198" s="247"/>
      <c r="L198" s="251"/>
      <c r="M198" s="252"/>
      <c r="N198" s="253"/>
      <c r="O198" s="253"/>
      <c r="P198" s="253"/>
      <c r="Q198" s="253"/>
      <c r="R198" s="253"/>
      <c r="S198" s="253"/>
      <c r="T198" s="25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5" t="s">
        <v>189</v>
      </c>
      <c r="AU198" s="255" t="s">
        <v>85</v>
      </c>
      <c r="AV198" s="13" t="s">
        <v>83</v>
      </c>
      <c r="AW198" s="13" t="s">
        <v>33</v>
      </c>
      <c r="AX198" s="13" t="s">
        <v>76</v>
      </c>
      <c r="AY198" s="255" t="s">
        <v>178</v>
      </c>
    </row>
    <row r="199" s="13" customFormat="1">
      <c r="A199" s="13"/>
      <c r="B199" s="246"/>
      <c r="C199" s="247"/>
      <c r="D199" s="241" t="s">
        <v>189</v>
      </c>
      <c r="E199" s="248" t="s">
        <v>1</v>
      </c>
      <c r="F199" s="249" t="s">
        <v>485</v>
      </c>
      <c r="G199" s="247"/>
      <c r="H199" s="248" t="s">
        <v>1</v>
      </c>
      <c r="I199" s="250"/>
      <c r="J199" s="247"/>
      <c r="K199" s="247"/>
      <c r="L199" s="251"/>
      <c r="M199" s="252"/>
      <c r="N199" s="253"/>
      <c r="O199" s="253"/>
      <c r="P199" s="253"/>
      <c r="Q199" s="253"/>
      <c r="R199" s="253"/>
      <c r="S199" s="253"/>
      <c r="T199" s="25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5" t="s">
        <v>189</v>
      </c>
      <c r="AU199" s="255" t="s">
        <v>85</v>
      </c>
      <c r="AV199" s="13" t="s">
        <v>83</v>
      </c>
      <c r="AW199" s="13" t="s">
        <v>33</v>
      </c>
      <c r="AX199" s="13" t="s">
        <v>76</v>
      </c>
      <c r="AY199" s="255" t="s">
        <v>178</v>
      </c>
    </row>
    <row r="200" s="14" customFormat="1">
      <c r="A200" s="14"/>
      <c r="B200" s="256"/>
      <c r="C200" s="257"/>
      <c r="D200" s="241" t="s">
        <v>189</v>
      </c>
      <c r="E200" s="258" t="s">
        <v>1</v>
      </c>
      <c r="F200" s="259" t="s">
        <v>83</v>
      </c>
      <c r="G200" s="257"/>
      <c r="H200" s="260">
        <v>1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6" t="s">
        <v>189</v>
      </c>
      <c r="AU200" s="266" t="s">
        <v>85</v>
      </c>
      <c r="AV200" s="14" t="s">
        <v>85</v>
      </c>
      <c r="AW200" s="14" t="s">
        <v>33</v>
      </c>
      <c r="AX200" s="14" t="s">
        <v>76</v>
      </c>
      <c r="AY200" s="266" t="s">
        <v>178</v>
      </c>
    </row>
    <row r="201" s="15" customFormat="1">
      <c r="A201" s="15"/>
      <c r="B201" s="267"/>
      <c r="C201" s="268"/>
      <c r="D201" s="241" t="s">
        <v>189</v>
      </c>
      <c r="E201" s="269" t="s">
        <v>1</v>
      </c>
      <c r="F201" s="270" t="s">
        <v>193</v>
      </c>
      <c r="G201" s="268"/>
      <c r="H201" s="271">
        <v>1</v>
      </c>
      <c r="I201" s="272"/>
      <c r="J201" s="268"/>
      <c r="K201" s="268"/>
      <c r="L201" s="273"/>
      <c r="M201" s="274"/>
      <c r="N201" s="275"/>
      <c r="O201" s="275"/>
      <c r="P201" s="275"/>
      <c r="Q201" s="275"/>
      <c r="R201" s="275"/>
      <c r="S201" s="275"/>
      <c r="T201" s="27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7" t="s">
        <v>189</v>
      </c>
      <c r="AU201" s="277" t="s">
        <v>85</v>
      </c>
      <c r="AV201" s="15" t="s">
        <v>185</v>
      </c>
      <c r="AW201" s="15" t="s">
        <v>33</v>
      </c>
      <c r="AX201" s="15" t="s">
        <v>83</v>
      </c>
      <c r="AY201" s="277" t="s">
        <v>178</v>
      </c>
    </row>
    <row r="202" s="2" customFormat="1">
      <c r="A202" s="39"/>
      <c r="B202" s="40"/>
      <c r="C202" s="228" t="s">
        <v>265</v>
      </c>
      <c r="D202" s="228" t="s">
        <v>180</v>
      </c>
      <c r="E202" s="229" t="s">
        <v>1562</v>
      </c>
      <c r="F202" s="230" t="s">
        <v>1563</v>
      </c>
      <c r="G202" s="231" t="s">
        <v>438</v>
      </c>
      <c r="H202" s="232">
        <v>1</v>
      </c>
      <c r="I202" s="233"/>
      <c r="J202" s="234">
        <f>ROUND(I202*H202,2)</f>
        <v>0</v>
      </c>
      <c r="K202" s="230" t="s">
        <v>184</v>
      </c>
      <c r="L202" s="45"/>
      <c r="M202" s="235" t="s">
        <v>1</v>
      </c>
      <c r="N202" s="236" t="s">
        <v>41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185</v>
      </c>
      <c r="AT202" s="239" t="s">
        <v>180</v>
      </c>
      <c r="AU202" s="239" t="s">
        <v>85</v>
      </c>
      <c r="AY202" s="18" t="s">
        <v>178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83</v>
      </c>
      <c r="BK202" s="240">
        <f>ROUND(I202*H202,2)</f>
        <v>0</v>
      </c>
      <c r="BL202" s="18" t="s">
        <v>185</v>
      </c>
      <c r="BM202" s="239" t="s">
        <v>2034</v>
      </c>
    </row>
    <row r="203" s="2" customFormat="1">
      <c r="A203" s="39"/>
      <c r="B203" s="40"/>
      <c r="C203" s="41"/>
      <c r="D203" s="241" t="s">
        <v>187</v>
      </c>
      <c r="E203" s="41"/>
      <c r="F203" s="242" t="s">
        <v>1565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187</v>
      </c>
      <c r="AU203" s="18" t="s">
        <v>85</v>
      </c>
    </row>
    <row r="204" s="13" customFormat="1">
      <c r="A204" s="13"/>
      <c r="B204" s="246"/>
      <c r="C204" s="247"/>
      <c r="D204" s="241" t="s">
        <v>189</v>
      </c>
      <c r="E204" s="248" t="s">
        <v>1</v>
      </c>
      <c r="F204" s="249" t="s">
        <v>1984</v>
      </c>
      <c r="G204" s="247"/>
      <c r="H204" s="248" t="s">
        <v>1</v>
      </c>
      <c r="I204" s="250"/>
      <c r="J204" s="247"/>
      <c r="K204" s="247"/>
      <c r="L204" s="251"/>
      <c r="M204" s="252"/>
      <c r="N204" s="253"/>
      <c r="O204" s="253"/>
      <c r="P204" s="253"/>
      <c r="Q204" s="253"/>
      <c r="R204" s="253"/>
      <c r="S204" s="253"/>
      <c r="T204" s="25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5" t="s">
        <v>189</v>
      </c>
      <c r="AU204" s="255" t="s">
        <v>85</v>
      </c>
      <c r="AV204" s="13" t="s">
        <v>83</v>
      </c>
      <c r="AW204" s="13" t="s">
        <v>33</v>
      </c>
      <c r="AX204" s="13" t="s">
        <v>76</v>
      </c>
      <c r="AY204" s="255" t="s">
        <v>178</v>
      </c>
    </row>
    <row r="205" s="13" customFormat="1">
      <c r="A205" s="13"/>
      <c r="B205" s="246"/>
      <c r="C205" s="247"/>
      <c r="D205" s="241" t="s">
        <v>189</v>
      </c>
      <c r="E205" s="248" t="s">
        <v>1</v>
      </c>
      <c r="F205" s="249" t="s">
        <v>1566</v>
      </c>
      <c r="G205" s="247"/>
      <c r="H205" s="248" t="s">
        <v>1</v>
      </c>
      <c r="I205" s="250"/>
      <c r="J205" s="247"/>
      <c r="K205" s="247"/>
      <c r="L205" s="251"/>
      <c r="M205" s="252"/>
      <c r="N205" s="253"/>
      <c r="O205" s="253"/>
      <c r="P205" s="253"/>
      <c r="Q205" s="253"/>
      <c r="R205" s="253"/>
      <c r="S205" s="253"/>
      <c r="T205" s="25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5" t="s">
        <v>189</v>
      </c>
      <c r="AU205" s="255" t="s">
        <v>85</v>
      </c>
      <c r="AV205" s="13" t="s">
        <v>83</v>
      </c>
      <c r="AW205" s="13" t="s">
        <v>33</v>
      </c>
      <c r="AX205" s="13" t="s">
        <v>76</v>
      </c>
      <c r="AY205" s="255" t="s">
        <v>178</v>
      </c>
    </row>
    <row r="206" s="14" customFormat="1">
      <c r="A206" s="14"/>
      <c r="B206" s="256"/>
      <c r="C206" s="257"/>
      <c r="D206" s="241" t="s">
        <v>189</v>
      </c>
      <c r="E206" s="258" t="s">
        <v>1</v>
      </c>
      <c r="F206" s="259" t="s">
        <v>83</v>
      </c>
      <c r="G206" s="257"/>
      <c r="H206" s="260">
        <v>1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6" t="s">
        <v>189</v>
      </c>
      <c r="AU206" s="266" t="s">
        <v>85</v>
      </c>
      <c r="AV206" s="14" t="s">
        <v>85</v>
      </c>
      <c r="AW206" s="14" t="s">
        <v>33</v>
      </c>
      <c r="AX206" s="14" t="s">
        <v>76</v>
      </c>
      <c r="AY206" s="266" t="s">
        <v>178</v>
      </c>
    </row>
    <row r="207" s="15" customFormat="1">
      <c r="A207" s="15"/>
      <c r="B207" s="267"/>
      <c r="C207" s="268"/>
      <c r="D207" s="241" t="s">
        <v>189</v>
      </c>
      <c r="E207" s="269" t="s">
        <v>1</v>
      </c>
      <c r="F207" s="270" t="s">
        <v>193</v>
      </c>
      <c r="G207" s="268"/>
      <c r="H207" s="271">
        <v>1</v>
      </c>
      <c r="I207" s="272"/>
      <c r="J207" s="268"/>
      <c r="K207" s="268"/>
      <c r="L207" s="273"/>
      <c r="M207" s="274"/>
      <c r="N207" s="275"/>
      <c r="O207" s="275"/>
      <c r="P207" s="275"/>
      <c r="Q207" s="275"/>
      <c r="R207" s="275"/>
      <c r="S207" s="275"/>
      <c r="T207" s="27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7" t="s">
        <v>189</v>
      </c>
      <c r="AU207" s="277" t="s">
        <v>85</v>
      </c>
      <c r="AV207" s="15" t="s">
        <v>185</v>
      </c>
      <c r="AW207" s="15" t="s">
        <v>33</v>
      </c>
      <c r="AX207" s="15" t="s">
        <v>83</v>
      </c>
      <c r="AY207" s="277" t="s">
        <v>178</v>
      </c>
    </row>
    <row r="208" s="2" customFormat="1" ht="19.8" customHeight="1">
      <c r="A208" s="39"/>
      <c r="B208" s="40"/>
      <c r="C208" s="228" t="s">
        <v>275</v>
      </c>
      <c r="D208" s="228" t="s">
        <v>180</v>
      </c>
      <c r="E208" s="229" t="s">
        <v>1567</v>
      </c>
      <c r="F208" s="230" t="s">
        <v>1568</v>
      </c>
      <c r="G208" s="231" t="s">
        <v>438</v>
      </c>
      <c r="H208" s="232">
        <v>1</v>
      </c>
      <c r="I208" s="233"/>
      <c r="J208" s="234">
        <f>ROUND(I208*H208,2)</f>
        <v>0</v>
      </c>
      <c r="K208" s="230" t="s">
        <v>184</v>
      </c>
      <c r="L208" s="45"/>
      <c r="M208" s="235" t="s">
        <v>1</v>
      </c>
      <c r="N208" s="236" t="s">
        <v>41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185</v>
      </c>
      <c r="AT208" s="239" t="s">
        <v>180</v>
      </c>
      <c r="AU208" s="239" t="s">
        <v>85</v>
      </c>
      <c r="AY208" s="18" t="s">
        <v>178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83</v>
      </c>
      <c r="BK208" s="240">
        <f>ROUND(I208*H208,2)</f>
        <v>0</v>
      </c>
      <c r="BL208" s="18" t="s">
        <v>185</v>
      </c>
      <c r="BM208" s="239" t="s">
        <v>2035</v>
      </c>
    </row>
    <row r="209" s="2" customFormat="1">
      <c r="A209" s="39"/>
      <c r="B209" s="40"/>
      <c r="C209" s="41"/>
      <c r="D209" s="241" t="s">
        <v>187</v>
      </c>
      <c r="E209" s="41"/>
      <c r="F209" s="242" t="s">
        <v>1570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187</v>
      </c>
      <c r="AU209" s="18" t="s">
        <v>85</v>
      </c>
    </row>
    <row r="210" s="13" customFormat="1">
      <c r="A210" s="13"/>
      <c r="B210" s="246"/>
      <c r="C210" s="247"/>
      <c r="D210" s="241" t="s">
        <v>189</v>
      </c>
      <c r="E210" s="248" t="s">
        <v>1</v>
      </c>
      <c r="F210" s="249" t="s">
        <v>1984</v>
      </c>
      <c r="G210" s="247"/>
      <c r="H210" s="248" t="s">
        <v>1</v>
      </c>
      <c r="I210" s="250"/>
      <c r="J210" s="247"/>
      <c r="K210" s="247"/>
      <c r="L210" s="251"/>
      <c r="M210" s="252"/>
      <c r="N210" s="253"/>
      <c r="O210" s="253"/>
      <c r="P210" s="253"/>
      <c r="Q210" s="253"/>
      <c r="R210" s="253"/>
      <c r="S210" s="253"/>
      <c r="T210" s="25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5" t="s">
        <v>189</v>
      </c>
      <c r="AU210" s="255" t="s">
        <v>85</v>
      </c>
      <c r="AV210" s="13" t="s">
        <v>83</v>
      </c>
      <c r="AW210" s="13" t="s">
        <v>33</v>
      </c>
      <c r="AX210" s="13" t="s">
        <v>76</v>
      </c>
      <c r="AY210" s="255" t="s">
        <v>178</v>
      </c>
    </row>
    <row r="211" s="13" customFormat="1">
      <c r="A211" s="13"/>
      <c r="B211" s="246"/>
      <c r="C211" s="247"/>
      <c r="D211" s="241" t="s">
        <v>189</v>
      </c>
      <c r="E211" s="248" t="s">
        <v>1</v>
      </c>
      <c r="F211" s="249" t="s">
        <v>485</v>
      </c>
      <c r="G211" s="247"/>
      <c r="H211" s="248" t="s">
        <v>1</v>
      </c>
      <c r="I211" s="250"/>
      <c r="J211" s="247"/>
      <c r="K211" s="247"/>
      <c r="L211" s="251"/>
      <c r="M211" s="252"/>
      <c r="N211" s="253"/>
      <c r="O211" s="253"/>
      <c r="P211" s="253"/>
      <c r="Q211" s="253"/>
      <c r="R211" s="253"/>
      <c r="S211" s="253"/>
      <c r="T211" s="25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5" t="s">
        <v>189</v>
      </c>
      <c r="AU211" s="255" t="s">
        <v>85</v>
      </c>
      <c r="AV211" s="13" t="s">
        <v>83</v>
      </c>
      <c r="AW211" s="13" t="s">
        <v>33</v>
      </c>
      <c r="AX211" s="13" t="s">
        <v>76</v>
      </c>
      <c r="AY211" s="255" t="s">
        <v>178</v>
      </c>
    </row>
    <row r="212" s="14" customFormat="1">
      <c r="A212" s="14"/>
      <c r="B212" s="256"/>
      <c r="C212" s="257"/>
      <c r="D212" s="241" t="s">
        <v>189</v>
      </c>
      <c r="E212" s="258" t="s">
        <v>1</v>
      </c>
      <c r="F212" s="259" t="s">
        <v>83</v>
      </c>
      <c r="G212" s="257"/>
      <c r="H212" s="260">
        <v>1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6" t="s">
        <v>189</v>
      </c>
      <c r="AU212" s="266" t="s">
        <v>85</v>
      </c>
      <c r="AV212" s="14" t="s">
        <v>85</v>
      </c>
      <c r="AW212" s="14" t="s">
        <v>33</v>
      </c>
      <c r="AX212" s="14" t="s">
        <v>76</v>
      </c>
      <c r="AY212" s="266" t="s">
        <v>178</v>
      </c>
    </row>
    <row r="213" s="15" customFormat="1">
      <c r="A213" s="15"/>
      <c r="B213" s="267"/>
      <c r="C213" s="268"/>
      <c r="D213" s="241" t="s">
        <v>189</v>
      </c>
      <c r="E213" s="269" t="s">
        <v>1</v>
      </c>
      <c r="F213" s="270" t="s">
        <v>193</v>
      </c>
      <c r="G213" s="268"/>
      <c r="H213" s="271">
        <v>1</v>
      </c>
      <c r="I213" s="272"/>
      <c r="J213" s="268"/>
      <c r="K213" s="268"/>
      <c r="L213" s="273"/>
      <c r="M213" s="274"/>
      <c r="N213" s="275"/>
      <c r="O213" s="275"/>
      <c r="P213" s="275"/>
      <c r="Q213" s="275"/>
      <c r="R213" s="275"/>
      <c r="S213" s="275"/>
      <c r="T213" s="276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7" t="s">
        <v>189</v>
      </c>
      <c r="AU213" s="277" t="s">
        <v>85</v>
      </c>
      <c r="AV213" s="15" t="s">
        <v>185</v>
      </c>
      <c r="AW213" s="15" t="s">
        <v>33</v>
      </c>
      <c r="AX213" s="15" t="s">
        <v>83</v>
      </c>
      <c r="AY213" s="277" t="s">
        <v>178</v>
      </c>
    </row>
    <row r="214" s="2" customFormat="1">
      <c r="A214" s="39"/>
      <c r="B214" s="40"/>
      <c r="C214" s="228" t="s">
        <v>286</v>
      </c>
      <c r="D214" s="228" t="s">
        <v>180</v>
      </c>
      <c r="E214" s="229" t="s">
        <v>212</v>
      </c>
      <c r="F214" s="230" t="s">
        <v>213</v>
      </c>
      <c r="G214" s="231" t="s">
        <v>183</v>
      </c>
      <c r="H214" s="232">
        <v>163.726</v>
      </c>
      <c r="I214" s="233"/>
      <c r="J214" s="234">
        <f>ROUND(I214*H214,2)</f>
        <v>0</v>
      </c>
      <c r="K214" s="230" t="s">
        <v>184</v>
      </c>
      <c r="L214" s="45"/>
      <c r="M214" s="235" t="s">
        <v>1</v>
      </c>
      <c r="N214" s="236" t="s">
        <v>41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185</v>
      </c>
      <c r="AT214" s="239" t="s">
        <v>180</v>
      </c>
      <c r="AU214" s="239" t="s">
        <v>85</v>
      </c>
      <c r="AY214" s="18" t="s">
        <v>178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83</v>
      </c>
      <c r="BK214" s="240">
        <f>ROUND(I214*H214,2)</f>
        <v>0</v>
      </c>
      <c r="BL214" s="18" t="s">
        <v>185</v>
      </c>
      <c r="BM214" s="239" t="s">
        <v>2036</v>
      </c>
    </row>
    <row r="215" s="2" customFormat="1">
      <c r="A215" s="39"/>
      <c r="B215" s="40"/>
      <c r="C215" s="41"/>
      <c r="D215" s="241" t="s">
        <v>187</v>
      </c>
      <c r="E215" s="41"/>
      <c r="F215" s="242" t="s">
        <v>215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187</v>
      </c>
      <c r="AU215" s="18" t="s">
        <v>85</v>
      </c>
    </row>
    <row r="216" s="13" customFormat="1">
      <c r="A216" s="13"/>
      <c r="B216" s="246"/>
      <c r="C216" s="247"/>
      <c r="D216" s="241" t="s">
        <v>189</v>
      </c>
      <c r="E216" s="248" t="s">
        <v>1</v>
      </c>
      <c r="F216" s="249" t="s">
        <v>1990</v>
      </c>
      <c r="G216" s="247"/>
      <c r="H216" s="248" t="s">
        <v>1</v>
      </c>
      <c r="I216" s="250"/>
      <c r="J216" s="247"/>
      <c r="K216" s="247"/>
      <c r="L216" s="251"/>
      <c r="M216" s="252"/>
      <c r="N216" s="253"/>
      <c r="O216" s="253"/>
      <c r="P216" s="253"/>
      <c r="Q216" s="253"/>
      <c r="R216" s="253"/>
      <c r="S216" s="253"/>
      <c r="T216" s="25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5" t="s">
        <v>189</v>
      </c>
      <c r="AU216" s="255" t="s">
        <v>85</v>
      </c>
      <c r="AV216" s="13" t="s">
        <v>83</v>
      </c>
      <c r="AW216" s="13" t="s">
        <v>33</v>
      </c>
      <c r="AX216" s="13" t="s">
        <v>76</v>
      </c>
      <c r="AY216" s="255" t="s">
        <v>178</v>
      </c>
    </row>
    <row r="217" s="13" customFormat="1">
      <c r="A217" s="13"/>
      <c r="B217" s="246"/>
      <c r="C217" s="247"/>
      <c r="D217" s="241" t="s">
        <v>189</v>
      </c>
      <c r="E217" s="248" t="s">
        <v>1</v>
      </c>
      <c r="F217" s="249" t="s">
        <v>199</v>
      </c>
      <c r="G217" s="247"/>
      <c r="H217" s="248" t="s">
        <v>1</v>
      </c>
      <c r="I217" s="250"/>
      <c r="J217" s="247"/>
      <c r="K217" s="247"/>
      <c r="L217" s="251"/>
      <c r="M217" s="252"/>
      <c r="N217" s="253"/>
      <c r="O217" s="253"/>
      <c r="P217" s="253"/>
      <c r="Q217" s="253"/>
      <c r="R217" s="253"/>
      <c r="S217" s="253"/>
      <c r="T217" s="25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5" t="s">
        <v>189</v>
      </c>
      <c r="AU217" s="255" t="s">
        <v>85</v>
      </c>
      <c r="AV217" s="13" t="s">
        <v>83</v>
      </c>
      <c r="AW217" s="13" t="s">
        <v>33</v>
      </c>
      <c r="AX217" s="13" t="s">
        <v>76</v>
      </c>
      <c r="AY217" s="255" t="s">
        <v>178</v>
      </c>
    </row>
    <row r="218" s="14" customFormat="1">
      <c r="A218" s="14"/>
      <c r="B218" s="256"/>
      <c r="C218" s="257"/>
      <c r="D218" s="241" t="s">
        <v>189</v>
      </c>
      <c r="E218" s="258" t="s">
        <v>1</v>
      </c>
      <c r="F218" s="259" t="s">
        <v>2037</v>
      </c>
      <c r="G218" s="257"/>
      <c r="H218" s="260">
        <v>93.230000000000004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6" t="s">
        <v>189</v>
      </c>
      <c r="AU218" s="266" t="s">
        <v>85</v>
      </c>
      <c r="AV218" s="14" t="s">
        <v>85</v>
      </c>
      <c r="AW218" s="14" t="s">
        <v>33</v>
      </c>
      <c r="AX218" s="14" t="s">
        <v>76</v>
      </c>
      <c r="AY218" s="266" t="s">
        <v>178</v>
      </c>
    </row>
    <row r="219" s="13" customFormat="1">
      <c r="A219" s="13"/>
      <c r="B219" s="246"/>
      <c r="C219" s="247"/>
      <c r="D219" s="241" t="s">
        <v>189</v>
      </c>
      <c r="E219" s="248" t="s">
        <v>1</v>
      </c>
      <c r="F219" s="249" t="s">
        <v>218</v>
      </c>
      <c r="G219" s="247"/>
      <c r="H219" s="248" t="s">
        <v>1</v>
      </c>
      <c r="I219" s="250"/>
      <c r="J219" s="247"/>
      <c r="K219" s="247"/>
      <c r="L219" s="251"/>
      <c r="M219" s="252"/>
      <c r="N219" s="253"/>
      <c r="O219" s="253"/>
      <c r="P219" s="253"/>
      <c r="Q219" s="253"/>
      <c r="R219" s="253"/>
      <c r="S219" s="253"/>
      <c r="T219" s="25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5" t="s">
        <v>189</v>
      </c>
      <c r="AU219" s="255" t="s">
        <v>85</v>
      </c>
      <c r="AV219" s="13" t="s">
        <v>83</v>
      </c>
      <c r="AW219" s="13" t="s">
        <v>33</v>
      </c>
      <c r="AX219" s="13" t="s">
        <v>76</v>
      </c>
      <c r="AY219" s="255" t="s">
        <v>178</v>
      </c>
    </row>
    <row r="220" s="14" customFormat="1">
      <c r="A220" s="14"/>
      <c r="B220" s="256"/>
      <c r="C220" s="257"/>
      <c r="D220" s="241" t="s">
        <v>189</v>
      </c>
      <c r="E220" s="258" t="s">
        <v>1</v>
      </c>
      <c r="F220" s="259" t="s">
        <v>2038</v>
      </c>
      <c r="G220" s="257"/>
      <c r="H220" s="260">
        <v>70.495999999999995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6" t="s">
        <v>189</v>
      </c>
      <c r="AU220" s="266" t="s">
        <v>85</v>
      </c>
      <c r="AV220" s="14" t="s">
        <v>85</v>
      </c>
      <c r="AW220" s="14" t="s">
        <v>33</v>
      </c>
      <c r="AX220" s="14" t="s">
        <v>76</v>
      </c>
      <c r="AY220" s="266" t="s">
        <v>178</v>
      </c>
    </row>
    <row r="221" s="15" customFormat="1">
      <c r="A221" s="15"/>
      <c r="B221" s="267"/>
      <c r="C221" s="268"/>
      <c r="D221" s="241" t="s">
        <v>189</v>
      </c>
      <c r="E221" s="269" t="s">
        <v>1</v>
      </c>
      <c r="F221" s="270" t="s">
        <v>193</v>
      </c>
      <c r="G221" s="268"/>
      <c r="H221" s="271">
        <v>163.726</v>
      </c>
      <c r="I221" s="272"/>
      <c r="J221" s="268"/>
      <c r="K221" s="268"/>
      <c r="L221" s="273"/>
      <c r="M221" s="274"/>
      <c r="N221" s="275"/>
      <c r="O221" s="275"/>
      <c r="P221" s="275"/>
      <c r="Q221" s="275"/>
      <c r="R221" s="275"/>
      <c r="S221" s="275"/>
      <c r="T221" s="276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7" t="s">
        <v>189</v>
      </c>
      <c r="AU221" s="277" t="s">
        <v>85</v>
      </c>
      <c r="AV221" s="15" t="s">
        <v>185</v>
      </c>
      <c r="AW221" s="15" t="s">
        <v>33</v>
      </c>
      <c r="AX221" s="15" t="s">
        <v>83</v>
      </c>
      <c r="AY221" s="277" t="s">
        <v>178</v>
      </c>
    </row>
    <row r="222" s="2" customFormat="1">
      <c r="A222" s="39"/>
      <c r="B222" s="40"/>
      <c r="C222" s="228" t="s">
        <v>292</v>
      </c>
      <c r="D222" s="228" t="s">
        <v>180</v>
      </c>
      <c r="E222" s="229" t="s">
        <v>1571</v>
      </c>
      <c r="F222" s="230" t="s">
        <v>1572</v>
      </c>
      <c r="G222" s="231" t="s">
        <v>438</v>
      </c>
      <c r="H222" s="232">
        <v>14</v>
      </c>
      <c r="I222" s="233"/>
      <c r="J222" s="234">
        <f>ROUND(I222*H222,2)</f>
        <v>0</v>
      </c>
      <c r="K222" s="230" t="s">
        <v>184</v>
      </c>
      <c r="L222" s="45"/>
      <c r="M222" s="235" t="s">
        <v>1</v>
      </c>
      <c r="N222" s="236" t="s">
        <v>41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185</v>
      </c>
      <c r="AT222" s="239" t="s">
        <v>180</v>
      </c>
      <c r="AU222" s="239" t="s">
        <v>85</v>
      </c>
      <c r="AY222" s="18" t="s">
        <v>178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83</v>
      </c>
      <c r="BK222" s="240">
        <f>ROUND(I222*H222,2)</f>
        <v>0</v>
      </c>
      <c r="BL222" s="18" t="s">
        <v>185</v>
      </c>
      <c r="BM222" s="239" t="s">
        <v>2039</v>
      </c>
    </row>
    <row r="223" s="2" customFormat="1">
      <c r="A223" s="39"/>
      <c r="B223" s="40"/>
      <c r="C223" s="41"/>
      <c r="D223" s="241" t="s">
        <v>187</v>
      </c>
      <c r="E223" s="41"/>
      <c r="F223" s="242" t="s">
        <v>1574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187</v>
      </c>
      <c r="AU223" s="18" t="s">
        <v>85</v>
      </c>
    </row>
    <row r="224" s="13" customFormat="1">
      <c r="A224" s="13"/>
      <c r="B224" s="246"/>
      <c r="C224" s="247"/>
      <c r="D224" s="241" t="s">
        <v>189</v>
      </c>
      <c r="E224" s="248" t="s">
        <v>1</v>
      </c>
      <c r="F224" s="249" t="s">
        <v>1984</v>
      </c>
      <c r="G224" s="247"/>
      <c r="H224" s="248" t="s">
        <v>1</v>
      </c>
      <c r="I224" s="250"/>
      <c r="J224" s="247"/>
      <c r="K224" s="247"/>
      <c r="L224" s="251"/>
      <c r="M224" s="252"/>
      <c r="N224" s="253"/>
      <c r="O224" s="253"/>
      <c r="P224" s="253"/>
      <c r="Q224" s="253"/>
      <c r="R224" s="253"/>
      <c r="S224" s="253"/>
      <c r="T224" s="25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5" t="s">
        <v>189</v>
      </c>
      <c r="AU224" s="255" t="s">
        <v>85</v>
      </c>
      <c r="AV224" s="13" t="s">
        <v>83</v>
      </c>
      <c r="AW224" s="13" t="s">
        <v>33</v>
      </c>
      <c r="AX224" s="13" t="s">
        <v>76</v>
      </c>
      <c r="AY224" s="255" t="s">
        <v>178</v>
      </c>
    </row>
    <row r="225" s="13" customFormat="1">
      <c r="A225" s="13"/>
      <c r="B225" s="246"/>
      <c r="C225" s="247"/>
      <c r="D225" s="241" t="s">
        <v>189</v>
      </c>
      <c r="E225" s="248" t="s">
        <v>1</v>
      </c>
      <c r="F225" s="249" t="s">
        <v>485</v>
      </c>
      <c r="G225" s="247"/>
      <c r="H225" s="248" t="s">
        <v>1</v>
      </c>
      <c r="I225" s="250"/>
      <c r="J225" s="247"/>
      <c r="K225" s="247"/>
      <c r="L225" s="251"/>
      <c r="M225" s="252"/>
      <c r="N225" s="253"/>
      <c r="O225" s="253"/>
      <c r="P225" s="253"/>
      <c r="Q225" s="253"/>
      <c r="R225" s="253"/>
      <c r="S225" s="253"/>
      <c r="T225" s="25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5" t="s">
        <v>189</v>
      </c>
      <c r="AU225" s="255" t="s">
        <v>85</v>
      </c>
      <c r="AV225" s="13" t="s">
        <v>83</v>
      </c>
      <c r="AW225" s="13" t="s">
        <v>33</v>
      </c>
      <c r="AX225" s="13" t="s">
        <v>76</v>
      </c>
      <c r="AY225" s="255" t="s">
        <v>178</v>
      </c>
    </row>
    <row r="226" s="14" customFormat="1">
      <c r="A226" s="14"/>
      <c r="B226" s="256"/>
      <c r="C226" s="257"/>
      <c r="D226" s="241" t="s">
        <v>189</v>
      </c>
      <c r="E226" s="258" t="s">
        <v>1</v>
      </c>
      <c r="F226" s="259" t="s">
        <v>1575</v>
      </c>
      <c r="G226" s="257"/>
      <c r="H226" s="260">
        <v>14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6" t="s">
        <v>189</v>
      </c>
      <c r="AU226" s="266" t="s">
        <v>85</v>
      </c>
      <c r="AV226" s="14" t="s">
        <v>85</v>
      </c>
      <c r="AW226" s="14" t="s">
        <v>33</v>
      </c>
      <c r="AX226" s="14" t="s">
        <v>76</v>
      </c>
      <c r="AY226" s="266" t="s">
        <v>178</v>
      </c>
    </row>
    <row r="227" s="15" customFormat="1">
      <c r="A227" s="15"/>
      <c r="B227" s="267"/>
      <c r="C227" s="268"/>
      <c r="D227" s="241" t="s">
        <v>189</v>
      </c>
      <c r="E227" s="269" t="s">
        <v>1</v>
      </c>
      <c r="F227" s="270" t="s">
        <v>193</v>
      </c>
      <c r="G227" s="268"/>
      <c r="H227" s="271">
        <v>14</v>
      </c>
      <c r="I227" s="272"/>
      <c r="J227" s="268"/>
      <c r="K227" s="268"/>
      <c r="L227" s="273"/>
      <c r="M227" s="274"/>
      <c r="N227" s="275"/>
      <c r="O227" s="275"/>
      <c r="P227" s="275"/>
      <c r="Q227" s="275"/>
      <c r="R227" s="275"/>
      <c r="S227" s="275"/>
      <c r="T227" s="276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7" t="s">
        <v>189</v>
      </c>
      <c r="AU227" s="277" t="s">
        <v>85</v>
      </c>
      <c r="AV227" s="15" t="s">
        <v>185</v>
      </c>
      <c r="AW227" s="15" t="s">
        <v>33</v>
      </c>
      <c r="AX227" s="15" t="s">
        <v>83</v>
      </c>
      <c r="AY227" s="277" t="s">
        <v>178</v>
      </c>
    </row>
    <row r="228" s="2" customFormat="1">
      <c r="A228" s="39"/>
      <c r="B228" s="40"/>
      <c r="C228" s="228" t="s">
        <v>8</v>
      </c>
      <c r="D228" s="228" t="s">
        <v>180</v>
      </c>
      <c r="E228" s="229" t="s">
        <v>1576</v>
      </c>
      <c r="F228" s="230" t="s">
        <v>1577</v>
      </c>
      <c r="G228" s="231" t="s">
        <v>438</v>
      </c>
      <c r="H228" s="232">
        <v>14</v>
      </c>
      <c r="I228" s="233"/>
      <c r="J228" s="234">
        <f>ROUND(I228*H228,2)</f>
        <v>0</v>
      </c>
      <c r="K228" s="230" t="s">
        <v>184</v>
      </c>
      <c r="L228" s="45"/>
      <c r="M228" s="235" t="s">
        <v>1</v>
      </c>
      <c r="N228" s="236" t="s">
        <v>41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185</v>
      </c>
      <c r="AT228" s="239" t="s">
        <v>180</v>
      </c>
      <c r="AU228" s="239" t="s">
        <v>85</v>
      </c>
      <c r="AY228" s="18" t="s">
        <v>178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83</v>
      </c>
      <c r="BK228" s="240">
        <f>ROUND(I228*H228,2)</f>
        <v>0</v>
      </c>
      <c r="BL228" s="18" t="s">
        <v>185</v>
      </c>
      <c r="BM228" s="239" t="s">
        <v>2040</v>
      </c>
    </row>
    <row r="229" s="2" customFormat="1">
      <c r="A229" s="39"/>
      <c r="B229" s="40"/>
      <c r="C229" s="41"/>
      <c r="D229" s="241" t="s">
        <v>187</v>
      </c>
      <c r="E229" s="41"/>
      <c r="F229" s="242" t="s">
        <v>1579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187</v>
      </c>
      <c r="AU229" s="18" t="s">
        <v>85</v>
      </c>
    </row>
    <row r="230" s="13" customFormat="1">
      <c r="A230" s="13"/>
      <c r="B230" s="246"/>
      <c r="C230" s="247"/>
      <c r="D230" s="241" t="s">
        <v>189</v>
      </c>
      <c r="E230" s="248" t="s">
        <v>1</v>
      </c>
      <c r="F230" s="249" t="s">
        <v>1984</v>
      </c>
      <c r="G230" s="247"/>
      <c r="H230" s="248" t="s">
        <v>1</v>
      </c>
      <c r="I230" s="250"/>
      <c r="J230" s="247"/>
      <c r="K230" s="247"/>
      <c r="L230" s="251"/>
      <c r="M230" s="252"/>
      <c r="N230" s="253"/>
      <c r="O230" s="253"/>
      <c r="P230" s="253"/>
      <c r="Q230" s="253"/>
      <c r="R230" s="253"/>
      <c r="S230" s="253"/>
      <c r="T230" s="25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5" t="s">
        <v>189</v>
      </c>
      <c r="AU230" s="255" t="s">
        <v>85</v>
      </c>
      <c r="AV230" s="13" t="s">
        <v>83</v>
      </c>
      <c r="AW230" s="13" t="s">
        <v>33</v>
      </c>
      <c r="AX230" s="13" t="s">
        <v>76</v>
      </c>
      <c r="AY230" s="255" t="s">
        <v>178</v>
      </c>
    </row>
    <row r="231" s="13" customFormat="1">
      <c r="A231" s="13"/>
      <c r="B231" s="246"/>
      <c r="C231" s="247"/>
      <c r="D231" s="241" t="s">
        <v>189</v>
      </c>
      <c r="E231" s="248" t="s">
        <v>1</v>
      </c>
      <c r="F231" s="249" t="s">
        <v>485</v>
      </c>
      <c r="G231" s="247"/>
      <c r="H231" s="248" t="s">
        <v>1</v>
      </c>
      <c r="I231" s="250"/>
      <c r="J231" s="247"/>
      <c r="K231" s="247"/>
      <c r="L231" s="251"/>
      <c r="M231" s="252"/>
      <c r="N231" s="253"/>
      <c r="O231" s="253"/>
      <c r="P231" s="253"/>
      <c r="Q231" s="253"/>
      <c r="R231" s="253"/>
      <c r="S231" s="253"/>
      <c r="T231" s="25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5" t="s">
        <v>189</v>
      </c>
      <c r="AU231" s="255" t="s">
        <v>85</v>
      </c>
      <c r="AV231" s="13" t="s">
        <v>83</v>
      </c>
      <c r="AW231" s="13" t="s">
        <v>33</v>
      </c>
      <c r="AX231" s="13" t="s">
        <v>76</v>
      </c>
      <c r="AY231" s="255" t="s">
        <v>178</v>
      </c>
    </row>
    <row r="232" s="14" customFormat="1">
      <c r="A232" s="14"/>
      <c r="B232" s="256"/>
      <c r="C232" s="257"/>
      <c r="D232" s="241" t="s">
        <v>189</v>
      </c>
      <c r="E232" s="258" t="s">
        <v>1</v>
      </c>
      <c r="F232" s="259" t="s">
        <v>1575</v>
      </c>
      <c r="G232" s="257"/>
      <c r="H232" s="260">
        <v>14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6" t="s">
        <v>189</v>
      </c>
      <c r="AU232" s="266" t="s">
        <v>85</v>
      </c>
      <c r="AV232" s="14" t="s">
        <v>85</v>
      </c>
      <c r="AW232" s="14" t="s">
        <v>33</v>
      </c>
      <c r="AX232" s="14" t="s">
        <v>76</v>
      </c>
      <c r="AY232" s="266" t="s">
        <v>178</v>
      </c>
    </row>
    <row r="233" s="15" customFormat="1">
      <c r="A233" s="15"/>
      <c r="B233" s="267"/>
      <c r="C233" s="268"/>
      <c r="D233" s="241" t="s">
        <v>189</v>
      </c>
      <c r="E233" s="269" t="s">
        <v>1</v>
      </c>
      <c r="F233" s="270" t="s">
        <v>193</v>
      </c>
      <c r="G233" s="268"/>
      <c r="H233" s="271">
        <v>14</v>
      </c>
      <c r="I233" s="272"/>
      <c r="J233" s="268"/>
      <c r="K233" s="268"/>
      <c r="L233" s="273"/>
      <c r="M233" s="274"/>
      <c r="N233" s="275"/>
      <c r="O233" s="275"/>
      <c r="P233" s="275"/>
      <c r="Q233" s="275"/>
      <c r="R233" s="275"/>
      <c r="S233" s="275"/>
      <c r="T233" s="27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7" t="s">
        <v>189</v>
      </c>
      <c r="AU233" s="277" t="s">
        <v>85</v>
      </c>
      <c r="AV233" s="15" t="s">
        <v>185</v>
      </c>
      <c r="AW233" s="15" t="s">
        <v>33</v>
      </c>
      <c r="AX233" s="15" t="s">
        <v>83</v>
      </c>
      <c r="AY233" s="277" t="s">
        <v>178</v>
      </c>
    </row>
    <row r="234" s="2" customFormat="1">
      <c r="A234" s="39"/>
      <c r="B234" s="40"/>
      <c r="C234" s="228" t="s">
        <v>305</v>
      </c>
      <c r="D234" s="228" t="s">
        <v>180</v>
      </c>
      <c r="E234" s="229" t="s">
        <v>582</v>
      </c>
      <c r="F234" s="230" t="s">
        <v>583</v>
      </c>
      <c r="G234" s="231" t="s">
        <v>183</v>
      </c>
      <c r="H234" s="232">
        <v>5548.9200000000001</v>
      </c>
      <c r="I234" s="233"/>
      <c r="J234" s="234">
        <f>ROUND(I234*H234,2)</f>
        <v>0</v>
      </c>
      <c r="K234" s="230" t="s">
        <v>184</v>
      </c>
      <c r="L234" s="45"/>
      <c r="M234" s="235" t="s">
        <v>1</v>
      </c>
      <c r="N234" s="236" t="s">
        <v>41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185</v>
      </c>
      <c r="AT234" s="239" t="s">
        <v>180</v>
      </c>
      <c r="AU234" s="239" t="s">
        <v>85</v>
      </c>
      <c r="AY234" s="18" t="s">
        <v>178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83</v>
      </c>
      <c r="BK234" s="240">
        <f>ROUND(I234*H234,2)</f>
        <v>0</v>
      </c>
      <c r="BL234" s="18" t="s">
        <v>185</v>
      </c>
      <c r="BM234" s="239" t="s">
        <v>2041</v>
      </c>
    </row>
    <row r="235" s="2" customFormat="1">
      <c r="A235" s="39"/>
      <c r="B235" s="40"/>
      <c r="C235" s="41"/>
      <c r="D235" s="241" t="s">
        <v>187</v>
      </c>
      <c r="E235" s="41"/>
      <c r="F235" s="242" t="s">
        <v>585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187</v>
      </c>
      <c r="AU235" s="18" t="s">
        <v>85</v>
      </c>
    </row>
    <row r="236" s="13" customFormat="1">
      <c r="A236" s="13"/>
      <c r="B236" s="246"/>
      <c r="C236" s="247"/>
      <c r="D236" s="241" t="s">
        <v>189</v>
      </c>
      <c r="E236" s="248" t="s">
        <v>1</v>
      </c>
      <c r="F236" s="249" t="s">
        <v>2005</v>
      </c>
      <c r="G236" s="247"/>
      <c r="H236" s="248" t="s">
        <v>1</v>
      </c>
      <c r="I236" s="250"/>
      <c r="J236" s="247"/>
      <c r="K236" s="247"/>
      <c r="L236" s="251"/>
      <c r="M236" s="252"/>
      <c r="N236" s="253"/>
      <c r="O236" s="253"/>
      <c r="P236" s="253"/>
      <c r="Q236" s="253"/>
      <c r="R236" s="253"/>
      <c r="S236" s="253"/>
      <c r="T236" s="25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5" t="s">
        <v>189</v>
      </c>
      <c r="AU236" s="255" t="s">
        <v>85</v>
      </c>
      <c r="AV236" s="13" t="s">
        <v>83</v>
      </c>
      <c r="AW236" s="13" t="s">
        <v>33</v>
      </c>
      <c r="AX236" s="13" t="s">
        <v>76</v>
      </c>
      <c r="AY236" s="255" t="s">
        <v>178</v>
      </c>
    </row>
    <row r="237" s="13" customFormat="1">
      <c r="A237" s="13"/>
      <c r="B237" s="246"/>
      <c r="C237" s="247"/>
      <c r="D237" s="241" t="s">
        <v>189</v>
      </c>
      <c r="E237" s="248" t="s">
        <v>1</v>
      </c>
      <c r="F237" s="249" t="s">
        <v>586</v>
      </c>
      <c r="G237" s="247"/>
      <c r="H237" s="248" t="s">
        <v>1</v>
      </c>
      <c r="I237" s="250"/>
      <c r="J237" s="247"/>
      <c r="K237" s="247"/>
      <c r="L237" s="251"/>
      <c r="M237" s="252"/>
      <c r="N237" s="253"/>
      <c r="O237" s="253"/>
      <c r="P237" s="253"/>
      <c r="Q237" s="253"/>
      <c r="R237" s="253"/>
      <c r="S237" s="253"/>
      <c r="T237" s="25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5" t="s">
        <v>189</v>
      </c>
      <c r="AU237" s="255" t="s">
        <v>85</v>
      </c>
      <c r="AV237" s="13" t="s">
        <v>83</v>
      </c>
      <c r="AW237" s="13" t="s">
        <v>33</v>
      </c>
      <c r="AX237" s="13" t="s">
        <v>76</v>
      </c>
      <c r="AY237" s="255" t="s">
        <v>178</v>
      </c>
    </row>
    <row r="238" s="14" customFormat="1">
      <c r="A238" s="14"/>
      <c r="B238" s="256"/>
      <c r="C238" s="257"/>
      <c r="D238" s="241" t="s">
        <v>189</v>
      </c>
      <c r="E238" s="258" t="s">
        <v>1</v>
      </c>
      <c r="F238" s="259" t="s">
        <v>2042</v>
      </c>
      <c r="G238" s="257"/>
      <c r="H238" s="260">
        <v>2528.3699999999999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6" t="s">
        <v>189</v>
      </c>
      <c r="AU238" s="266" t="s">
        <v>85</v>
      </c>
      <c r="AV238" s="14" t="s">
        <v>85</v>
      </c>
      <c r="AW238" s="14" t="s">
        <v>33</v>
      </c>
      <c r="AX238" s="14" t="s">
        <v>76</v>
      </c>
      <c r="AY238" s="266" t="s">
        <v>178</v>
      </c>
    </row>
    <row r="239" s="13" customFormat="1">
      <c r="A239" s="13"/>
      <c r="B239" s="246"/>
      <c r="C239" s="247"/>
      <c r="D239" s="241" t="s">
        <v>189</v>
      </c>
      <c r="E239" s="248" t="s">
        <v>1</v>
      </c>
      <c r="F239" s="249" t="s">
        <v>1582</v>
      </c>
      <c r="G239" s="247"/>
      <c r="H239" s="248" t="s">
        <v>1</v>
      </c>
      <c r="I239" s="250"/>
      <c r="J239" s="247"/>
      <c r="K239" s="247"/>
      <c r="L239" s="251"/>
      <c r="M239" s="252"/>
      <c r="N239" s="253"/>
      <c r="O239" s="253"/>
      <c r="P239" s="253"/>
      <c r="Q239" s="253"/>
      <c r="R239" s="253"/>
      <c r="S239" s="253"/>
      <c r="T239" s="25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5" t="s">
        <v>189</v>
      </c>
      <c r="AU239" s="255" t="s">
        <v>85</v>
      </c>
      <c r="AV239" s="13" t="s">
        <v>83</v>
      </c>
      <c r="AW239" s="13" t="s">
        <v>33</v>
      </c>
      <c r="AX239" s="13" t="s">
        <v>76</v>
      </c>
      <c r="AY239" s="255" t="s">
        <v>178</v>
      </c>
    </row>
    <row r="240" s="14" customFormat="1">
      <c r="A240" s="14"/>
      <c r="B240" s="256"/>
      <c r="C240" s="257"/>
      <c r="D240" s="241" t="s">
        <v>189</v>
      </c>
      <c r="E240" s="258" t="s">
        <v>1</v>
      </c>
      <c r="F240" s="259" t="s">
        <v>2043</v>
      </c>
      <c r="G240" s="257"/>
      <c r="H240" s="260">
        <v>2408.0700000000002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6" t="s">
        <v>189</v>
      </c>
      <c r="AU240" s="266" t="s">
        <v>85</v>
      </c>
      <c r="AV240" s="14" t="s">
        <v>85</v>
      </c>
      <c r="AW240" s="14" t="s">
        <v>33</v>
      </c>
      <c r="AX240" s="14" t="s">
        <v>76</v>
      </c>
      <c r="AY240" s="266" t="s">
        <v>178</v>
      </c>
    </row>
    <row r="241" s="13" customFormat="1">
      <c r="A241" s="13"/>
      <c r="B241" s="246"/>
      <c r="C241" s="247"/>
      <c r="D241" s="241" t="s">
        <v>189</v>
      </c>
      <c r="E241" s="248" t="s">
        <v>1</v>
      </c>
      <c r="F241" s="249" t="s">
        <v>1584</v>
      </c>
      <c r="G241" s="247"/>
      <c r="H241" s="248" t="s">
        <v>1</v>
      </c>
      <c r="I241" s="250"/>
      <c r="J241" s="247"/>
      <c r="K241" s="247"/>
      <c r="L241" s="251"/>
      <c r="M241" s="252"/>
      <c r="N241" s="253"/>
      <c r="O241" s="253"/>
      <c r="P241" s="253"/>
      <c r="Q241" s="253"/>
      <c r="R241" s="253"/>
      <c r="S241" s="253"/>
      <c r="T241" s="25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5" t="s">
        <v>189</v>
      </c>
      <c r="AU241" s="255" t="s">
        <v>85</v>
      </c>
      <c r="AV241" s="13" t="s">
        <v>83</v>
      </c>
      <c r="AW241" s="13" t="s">
        <v>33</v>
      </c>
      <c r="AX241" s="13" t="s">
        <v>76</v>
      </c>
      <c r="AY241" s="255" t="s">
        <v>178</v>
      </c>
    </row>
    <row r="242" s="14" customFormat="1">
      <c r="A242" s="14"/>
      <c r="B242" s="256"/>
      <c r="C242" s="257"/>
      <c r="D242" s="241" t="s">
        <v>189</v>
      </c>
      <c r="E242" s="258" t="s">
        <v>1</v>
      </c>
      <c r="F242" s="259" t="s">
        <v>2044</v>
      </c>
      <c r="G242" s="257"/>
      <c r="H242" s="260">
        <v>306.24000000000001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6" t="s">
        <v>189</v>
      </c>
      <c r="AU242" s="266" t="s">
        <v>85</v>
      </c>
      <c r="AV242" s="14" t="s">
        <v>85</v>
      </c>
      <c r="AW242" s="14" t="s">
        <v>33</v>
      </c>
      <c r="AX242" s="14" t="s">
        <v>76</v>
      </c>
      <c r="AY242" s="266" t="s">
        <v>178</v>
      </c>
    </row>
    <row r="243" s="13" customFormat="1">
      <c r="A243" s="13"/>
      <c r="B243" s="246"/>
      <c r="C243" s="247"/>
      <c r="D243" s="241" t="s">
        <v>189</v>
      </c>
      <c r="E243" s="248" t="s">
        <v>1</v>
      </c>
      <c r="F243" s="249" t="s">
        <v>1828</v>
      </c>
      <c r="G243" s="247"/>
      <c r="H243" s="248" t="s">
        <v>1</v>
      </c>
      <c r="I243" s="250"/>
      <c r="J243" s="247"/>
      <c r="K243" s="247"/>
      <c r="L243" s="251"/>
      <c r="M243" s="252"/>
      <c r="N243" s="253"/>
      <c r="O243" s="253"/>
      <c r="P243" s="253"/>
      <c r="Q243" s="253"/>
      <c r="R243" s="253"/>
      <c r="S243" s="253"/>
      <c r="T243" s="25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5" t="s">
        <v>189</v>
      </c>
      <c r="AU243" s="255" t="s">
        <v>85</v>
      </c>
      <c r="AV243" s="13" t="s">
        <v>83</v>
      </c>
      <c r="AW243" s="13" t="s">
        <v>33</v>
      </c>
      <c r="AX243" s="13" t="s">
        <v>76</v>
      </c>
      <c r="AY243" s="255" t="s">
        <v>178</v>
      </c>
    </row>
    <row r="244" s="14" customFormat="1">
      <c r="A244" s="14"/>
      <c r="B244" s="256"/>
      <c r="C244" s="257"/>
      <c r="D244" s="241" t="s">
        <v>189</v>
      </c>
      <c r="E244" s="258" t="s">
        <v>1</v>
      </c>
      <c r="F244" s="259" t="s">
        <v>2044</v>
      </c>
      <c r="G244" s="257"/>
      <c r="H244" s="260">
        <v>306.24000000000001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6" t="s">
        <v>189</v>
      </c>
      <c r="AU244" s="266" t="s">
        <v>85</v>
      </c>
      <c r="AV244" s="14" t="s">
        <v>85</v>
      </c>
      <c r="AW244" s="14" t="s">
        <v>33</v>
      </c>
      <c r="AX244" s="14" t="s">
        <v>76</v>
      </c>
      <c r="AY244" s="266" t="s">
        <v>178</v>
      </c>
    </row>
    <row r="245" s="15" customFormat="1">
      <c r="A245" s="15"/>
      <c r="B245" s="267"/>
      <c r="C245" s="268"/>
      <c r="D245" s="241" t="s">
        <v>189</v>
      </c>
      <c r="E245" s="269" t="s">
        <v>1</v>
      </c>
      <c r="F245" s="270" t="s">
        <v>193</v>
      </c>
      <c r="G245" s="268"/>
      <c r="H245" s="271">
        <v>5548.9200000000001</v>
      </c>
      <c r="I245" s="272"/>
      <c r="J245" s="268"/>
      <c r="K245" s="268"/>
      <c r="L245" s="273"/>
      <c r="M245" s="274"/>
      <c r="N245" s="275"/>
      <c r="O245" s="275"/>
      <c r="P245" s="275"/>
      <c r="Q245" s="275"/>
      <c r="R245" s="275"/>
      <c r="S245" s="275"/>
      <c r="T245" s="276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7" t="s">
        <v>189</v>
      </c>
      <c r="AU245" s="277" t="s">
        <v>85</v>
      </c>
      <c r="AV245" s="15" t="s">
        <v>185</v>
      </c>
      <c r="AW245" s="15" t="s">
        <v>33</v>
      </c>
      <c r="AX245" s="15" t="s">
        <v>83</v>
      </c>
      <c r="AY245" s="277" t="s">
        <v>178</v>
      </c>
    </row>
    <row r="246" s="2" customFormat="1">
      <c r="A246" s="39"/>
      <c r="B246" s="40"/>
      <c r="C246" s="228" t="s">
        <v>311</v>
      </c>
      <c r="D246" s="228" t="s">
        <v>180</v>
      </c>
      <c r="E246" s="229" t="s">
        <v>588</v>
      </c>
      <c r="F246" s="230" t="s">
        <v>589</v>
      </c>
      <c r="G246" s="231" t="s">
        <v>183</v>
      </c>
      <c r="H246" s="232">
        <v>120.3</v>
      </c>
      <c r="I246" s="233"/>
      <c r="J246" s="234">
        <f>ROUND(I246*H246,2)</f>
        <v>0</v>
      </c>
      <c r="K246" s="230" t="s">
        <v>184</v>
      </c>
      <c r="L246" s="45"/>
      <c r="M246" s="235" t="s">
        <v>1</v>
      </c>
      <c r="N246" s="236" t="s">
        <v>41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185</v>
      </c>
      <c r="AT246" s="239" t="s">
        <v>180</v>
      </c>
      <c r="AU246" s="239" t="s">
        <v>85</v>
      </c>
      <c r="AY246" s="18" t="s">
        <v>178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83</v>
      </c>
      <c r="BK246" s="240">
        <f>ROUND(I246*H246,2)</f>
        <v>0</v>
      </c>
      <c r="BL246" s="18" t="s">
        <v>185</v>
      </c>
      <c r="BM246" s="239" t="s">
        <v>2045</v>
      </c>
    </row>
    <row r="247" s="2" customFormat="1">
      <c r="A247" s="39"/>
      <c r="B247" s="40"/>
      <c r="C247" s="41"/>
      <c r="D247" s="241" t="s">
        <v>187</v>
      </c>
      <c r="E247" s="41"/>
      <c r="F247" s="242" t="s">
        <v>591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187</v>
      </c>
      <c r="AU247" s="18" t="s">
        <v>85</v>
      </c>
    </row>
    <row r="248" s="13" customFormat="1">
      <c r="A248" s="13"/>
      <c r="B248" s="246"/>
      <c r="C248" s="247"/>
      <c r="D248" s="241" t="s">
        <v>189</v>
      </c>
      <c r="E248" s="248" t="s">
        <v>1</v>
      </c>
      <c r="F248" s="249" t="s">
        <v>2005</v>
      </c>
      <c r="G248" s="247"/>
      <c r="H248" s="248" t="s">
        <v>1</v>
      </c>
      <c r="I248" s="250"/>
      <c r="J248" s="247"/>
      <c r="K248" s="247"/>
      <c r="L248" s="251"/>
      <c r="M248" s="252"/>
      <c r="N248" s="253"/>
      <c r="O248" s="253"/>
      <c r="P248" s="253"/>
      <c r="Q248" s="253"/>
      <c r="R248" s="253"/>
      <c r="S248" s="253"/>
      <c r="T248" s="25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5" t="s">
        <v>189</v>
      </c>
      <c r="AU248" s="255" t="s">
        <v>85</v>
      </c>
      <c r="AV248" s="13" t="s">
        <v>83</v>
      </c>
      <c r="AW248" s="13" t="s">
        <v>33</v>
      </c>
      <c r="AX248" s="13" t="s">
        <v>76</v>
      </c>
      <c r="AY248" s="255" t="s">
        <v>178</v>
      </c>
    </row>
    <row r="249" s="13" customFormat="1">
      <c r="A249" s="13"/>
      <c r="B249" s="246"/>
      <c r="C249" s="247"/>
      <c r="D249" s="241" t="s">
        <v>189</v>
      </c>
      <c r="E249" s="248" t="s">
        <v>1</v>
      </c>
      <c r="F249" s="249" t="s">
        <v>1587</v>
      </c>
      <c r="G249" s="247"/>
      <c r="H249" s="248" t="s">
        <v>1</v>
      </c>
      <c r="I249" s="250"/>
      <c r="J249" s="247"/>
      <c r="K249" s="247"/>
      <c r="L249" s="251"/>
      <c r="M249" s="252"/>
      <c r="N249" s="253"/>
      <c r="O249" s="253"/>
      <c r="P249" s="253"/>
      <c r="Q249" s="253"/>
      <c r="R249" s="253"/>
      <c r="S249" s="253"/>
      <c r="T249" s="25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5" t="s">
        <v>189</v>
      </c>
      <c r="AU249" s="255" t="s">
        <v>85</v>
      </c>
      <c r="AV249" s="13" t="s">
        <v>83</v>
      </c>
      <c r="AW249" s="13" t="s">
        <v>33</v>
      </c>
      <c r="AX249" s="13" t="s">
        <v>76</v>
      </c>
      <c r="AY249" s="255" t="s">
        <v>178</v>
      </c>
    </row>
    <row r="250" s="14" customFormat="1">
      <c r="A250" s="14"/>
      <c r="B250" s="256"/>
      <c r="C250" s="257"/>
      <c r="D250" s="241" t="s">
        <v>189</v>
      </c>
      <c r="E250" s="258" t="s">
        <v>1</v>
      </c>
      <c r="F250" s="259" t="s">
        <v>2046</v>
      </c>
      <c r="G250" s="257"/>
      <c r="H250" s="260">
        <v>120.3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6" t="s">
        <v>189</v>
      </c>
      <c r="AU250" s="266" t="s">
        <v>85</v>
      </c>
      <c r="AV250" s="14" t="s">
        <v>85</v>
      </c>
      <c r="AW250" s="14" t="s">
        <v>33</v>
      </c>
      <c r="AX250" s="14" t="s">
        <v>76</v>
      </c>
      <c r="AY250" s="266" t="s">
        <v>178</v>
      </c>
    </row>
    <row r="251" s="15" customFormat="1">
      <c r="A251" s="15"/>
      <c r="B251" s="267"/>
      <c r="C251" s="268"/>
      <c r="D251" s="241" t="s">
        <v>189</v>
      </c>
      <c r="E251" s="269" t="s">
        <v>1</v>
      </c>
      <c r="F251" s="270" t="s">
        <v>193</v>
      </c>
      <c r="G251" s="268"/>
      <c r="H251" s="271">
        <v>120.3</v>
      </c>
      <c r="I251" s="272"/>
      <c r="J251" s="268"/>
      <c r="K251" s="268"/>
      <c r="L251" s="273"/>
      <c r="M251" s="274"/>
      <c r="N251" s="275"/>
      <c r="O251" s="275"/>
      <c r="P251" s="275"/>
      <c r="Q251" s="275"/>
      <c r="R251" s="275"/>
      <c r="S251" s="275"/>
      <c r="T251" s="27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7" t="s">
        <v>189</v>
      </c>
      <c r="AU251" s="277" t="s">
        <v>85</v>
      </c>
      <c r="AV251" s="15" t="s">
        <v>185</v>
      </c>
      <c r="AW251" s="15" t="s">
        <v>33</v>
      </c>
      <c r="AX251" s="15" t="s">
        <v>83</v>
      </c>
      <c r="AY251" s="277" t="s">
        <v>178</v>
      </c>
    </row>
    <row r="252" s="2" customFormat="1" ht="30" customHeight="1">
      <c r="A252" s="39"/>
      <c r="B252" s="40"/>
      <c r="C252" s="228" t="s">
        <v>318</v>
      </c>
      <c r="D252" s="228" t="s">
        <v>180</v>
      </c>
      <c r="E252" s="229" t="s">
        <v>221</v>
      </c>
      <c r="F252" s="230" t="s">
        <v>222</v>
      </c>
      <c r="G252" s="231" t="s">
        <v>183</v>
      </c>
      <c r="H252" s="232">
        <v>3398.4940000000001</v>
      </c>
      <c r="I252" s="233"/>
      <c r="J252" s="234">
        <f>ROUND(I252*H252,2)</f>
        <v>0</v>
      </c>
      <c r="K252" s="230" t="s">
        <v>184</v>
      </c>
      <c r="L252" s="45"/>
      <c r="M252" s="235" t="s">
        <v>1</v>
      </c>
      <c r="N252" s="236" t="s">
        <v>41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185</v>
      </c>
      <c r="AT252" s="239" t="s">
        <v>180</v>
      </c>
      <c r="AU252" s="239" t="s">
        <v>85</v>
      </c>
      <c r="AY252" s="18" t="s">
        <v>178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83</v>
      </c>
      <c r="BK252" s="240">
        <f>ROUND(I252*H252,2)</f>
        <v>0</v>
      </c>
      <c r="BL252" s="18" t="s">
        <v>185</v>
      </c>
      <c r="BM252" s="239" t="s">
        <v>2047</v>
      </c>
    </row>
    <row r="253" s="2" customFormat="1">
      <c r="A253" s="39"/>
      <c r="B253" s="40"/>
      <c r="C253" s="41"/>
      <c r="D253" s="241" t="s">
        <v>187</v>
      </c>
      <c r="E253" s="41"/>
      <c r="F253" s="242" t="s">
        <v>224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187</v>
      </c>
      <c r="AU253" s="18" t="s">
        <v>85</v>
      </c>
    </row>
    <row r="254" s="13" customFormat="1">
      <c r="A254" s="13"/>
      <c r="B254" s="246"/>
      <c r="C254" s="247"/>
      <c r="D254" s="241" t="s">
        <v>189</v>
      </c>
      <c r="E254" s="248" t="s">
        <v>1</v>
      </c>
      <c r="F254" s="249" t="s">
        <v>2048</v>
      </c>
      <c r="G254" s="247"/>
      <c r="H254" s="248" t="s">
        <v>1</v>
      </c>
      <c r="I254" s="250"/>
      <c r="J254" s="247"/>
      <c r="K254" s="247"/>
      <c r="L254" s="251"/>
      <c r="M254" s="252"/>
      <c r="N254" s="253"/>
      <c r="O254" s="253"/>
      <c r="P254" s="253"/>
      <c r="Q254" s="253"/>
      <c r="R254" s="253"/>
      <c r="S254" s="253"/>
      <c r="T254" s="25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5" t="s">
        <v>189</v>
      </c>
      <c r="AU254" s="255" t="s">
        <v>85</v>
      </c>
      <c r="AV254" s="13" t="s">
        <v>83</v>
      </c>
      <c r="AW254" s="13" t="s">
        <v>33</v>
      </c>
      <c r="AX254" s="13" t="s">
        <v>76</v>
      </c>
      <c r="AY254" s="255" t="s">
        <v>178</v>
      </c>
    </row>
    <row r="255" s="13" customFormat="1">
      <c r="A255" s="13"/>
      <c r="B255" s="246"/>
      <c r="C255" s="247"/>
      <c r="D255" s="241" t="s">
        <v>189</v>
      </c>
      <c r="E255" s="248" t="s">
        <v>1</v>
      </c>
      <c r="F255" s="249" t="s">
        <v>1590</v>
      </c>
      <c r="G255" s="247"/>
      <c r="H255" s="248" t="s">
        <v>1</v>
      </c>
      <c r="I255" s="250"/>
      <c r="J255" s="247"/>
      <c r="K255" s="247"/>
      <c r="L255" s="251"/>
      <c r="M255" s="252"/>
      <c r="N255" s="253"/>
      <c r="O255" s="253"/>
      <c r="P255" s="253"/>
      <c r="Q255" s="253"/>
      <c r="R255" s="253"/>
      <c r="S255" s="253"/>
      <c r="T255" s="25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5" t="s">
        <v>189</v>
      </c>
      <c r="AU255" s="255" t="s">
        <v>85</v>
      </c>
      <c r="AV255" s="13" t="s">
        <v>83</v>
      </c>
      <c r="AW255" s="13" t="s">
        <v>33</v>
      </c>
      <c r="AX255" s="13" t="s">
        <v>76</v>
      </c>
      <c r="AY255" s="255" t="s">
        <v>178</v>
      </c>
    </row>
    <row r="256" s="13" customFormat="1">
      <c r="A256" s="13"/>
      <c r="B256" s="246"/>
      <c r="C256" s="247"/>
      <c r="D256" s="241" t="s">
        <v>189</v>
      </c>
      <c r="E256" s="248" t="s">
        <v>1</v>
      </c>
      <c r="F256" s="249" t="s">
        <v>1591</v>
      </c>
      <c r="G256" s="247"/>
      <c r="H256" s="248" t="s">
        <v>1</v>
      </c>
      <c r="I256" s="250"/>
      <c r="J256" s="247"/>
      <c r="K256" s="247"/>
      <c r="L256" s="251"/>
      <c r="M256" s="252"/>
      <c r="N256" s="253"/>
      <c r="O256" s="253"/>
      <c r="P256" s="253"/>
      <c r="Q256" s="253"/>
      <c r="R256" s="253"/>
      <c r="S256" s="253"/>
      <c r="T256" s="25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5" t="s">
        <v>189</v>
      </c>
      <c r="AU256" s="255" t="s">
        <v>85</v>
      </c>
      <c r="AV256" s="13" t="s">
        <v>83</v>
      </c>
      <c r="AW256" s="13" t="s">
        <v>33</v>
      </c>
      <c r="AX256" s="13" t="s">
        <v>76</v>
      </c>
      <c r="AY256" s="255" t="s">
        <v>178</v>
      </c>
    </row>
    <row r="257" s="14" customFormat="1">
      <c r="A257" s="14"/>
      <c r="B257" s="256"/>
      <c r="C257" s="257"/>
      <c r="D257" s="241" t="s">
        <v>189</v>
      </c>
      <c r="E257" s="258" t="s">
        <v>1</v>
      </c>
      <c r="F257" s="259" t="s">
        <v>2049</v>
      </c>
      <c r="G257" s="257"/>
      <c r="H257" s="260">
        <v>3375.7600000000002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6" t="s">
        <v>189</v>
      </c>
      <c r="AU257" s="266" t="s">
        <v>85</v>
      </c>
      <c r="AV257" s="14" t="s">
        <v>85</v>
      </c>
      <c r="AW257" s="14" t="s">
        <v>33</v>
      </c>
      <c r="AX257" s="14" t="s">
        <v>76</v>
      </c>
      <c r="AY257" s="266" t="s">
        <v>178</v>
      </c>
    </row>
    <row r="258" s="13" customFormat="1">
      <c r="A258" s="13"/>
      <c r="B258" s="246"/>
      <c r="C258" s="247"/>
      <c r="D258" s="241" t="s">
        <v>189</v>
      </c>
      <c r="E258" s="248" t="s">
        <v>1</v>
      </c>
      <c r="F258" s="249" t="s">
        <v>1834</v>
      </c>
      <c r="G258" s="247"/>
      <c r="H258" s="248" t="s">
        <v>1</v>
      </c>
      <c r="I258" s="250"/>
      <c r="J258" s="247"/>
      <c r="K258" s="247"/>
      <c r="L258" s="251"/>
      <c r="M258" s="252"/>
      <c r="N258" s="253"/>
      <c r="O258" s="253"/>
      <c r="P258" s="253"/>
      <c r="Q258" s="253"/>
      <c r="R258" s="253"/>
      <c r="S258" s="253"/>
      <c r="T258" s="25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5" t="s">
        <v>189</v>
      </c>
      <c r="AU258" s="255" t="s">
        <v>85</v>
      </c>
      <c r="AV258" s="13" t="s">
        <v>83</v>
      </c>
      <c r="AW258" s="13" t="s">
        <v>33</v>
      </c>
      <c r="AX258" s="13" t="s">
        <v>76</v>
      </c>
      <c r="AY258" s="255" t="s">
        <v>178</v>
      </c>
    </row>
    <row r="259" s="14" customFormat="1">
      <c r="A259" s="14"/>
      <c r="B259" s="256"/>
      <c r="C259" s="257"/>
      <c r="D259" s="241" t="s">
        <v>189</v>
      </c>
      <c r="E259" s="258" t="s">
        <v>1</v>
      </c>
      <c r="F259" s="259" t="s">
        <v>2050</v>
      </c>
      <c r="G259" s="257"/>
      <c r="H259" s="260">
        <v>22.734000000000002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6" t="s">
        <v>189</v>
      </c>
      <c r="AU259" s="266" t="s">
        <v>85</v>
      </c>
      <c r="AV259" s="14" t="s">
        <v>85</v>
      </c>
      <c r="AW259" s="14" t="s">
        <v>33</v>
      </c>
      <c r="AX259" s="14" t="s">
        <v>76</v>
      </c>
      <c r="AY259" s="266" t="s">
        <v>178</v>
      </c>
    </row>
    <row r="260" s="15" customFormat="1">
      <c r="A260" s="15"/>
      <c r="B260" s="267"/>
      <c r="C260" s="268"/>
      <c r="D260" s="241" t="s">
        <v>189</v>
      </c>
      <c r="E260" s="269" t="s">
        <v>1</v>
      </c>
      <c r="F260" s="270" t="s">
        <v>193</v>
      </c>
      <c r="G260" s="268"/>
      <c r="H260" s="271">
        <v>3398.4940000000001</v>
      </c>
      <c r="I260" s="272"/>
      <c r="J260" s="268"/>
      <c r="K260" s="268"/>
      <c r="L260" s="273"/>
      <c r="M260" s="274"/>
      <c r="N260" s="275"/>
      <c r="O260" s="275"/>
      <c r="P260" s="275"/>
      <c r="Q260" s="275"/>
      <c r="R260" s="275"/>
      <c r="S260" s="275"/>
      <c r="T260" s="276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7" t="s">
        <v>189</v>
      </c>
      <c r="AU260" s="277" t="s">
        <v>85</v>
      </c>
      <c r="AV260" s="15" t="s">
        <v>185</v>
      </c>
      <c r="AW260" s="15" t="s">
        <v>33</v>
      </c>
      <c r="AX260" s="15" t="s">
        <v>83</v>
      </c>
      <c r="AY260" s="277" t="s">
        <v>178</v>
      </c>
    </row>
    <row r="261" s="2" customFormat="1">
      <c r="A261" s="39"/>
      <c r="B261" s="40"/>
      <c r="C261" s="228" t="s">
        <v>324</v>
      </c>
      <c r="D261" s="228" t="s">
        <v>180</v>
      </c>
      <c r="E261" s="229" t="s">
        <v>230</v>
      </c>
      <c r="F261" s="230" t="s">
        <v>231</v>
      </c>
      <c r="G261" s="231" t="s">
        <v>183</v>
      </c>
      <c r="H261" s="232">
        <v>16992.470000000001</v>
      </c>
      <c r="I261" s="233"/>
      <c r="J261" s="234">
        <f>ROUND(I261*H261,2)</f>
        <v>0</v>
      </c>
      <c r="K261" s="230" t="s">
        <v>184</v>
      </c>
      <c r="L261" s="45"/>
      <c r="M261" s="235" t="s">
        <v>1</v>
      </c>
      <c r="N261" s="236" t="s">
        <v>41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185</v>
      </c>
      <c r="AT261" s="239" t="s">
        <v>180</v>
      </c>
      <c r="AU261" s="239" t="s">
        <v>85</v>
      </c>
      <c r="AY261" s="18" t="s">
        <v>178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83</v>
      </c>
      <c r="BK261" s="240">
        <f>ROUND(I261*H261,2)</f>
        <v>0</v>
      </c>
      <c r="BL261" s="18" t="s">
        <v>185</v>
      </c>
      <c r="BM261" s="239" t="s">
        <v>2051</v>
      </c>
    </row>
    <row r="262" s="2" customFormat="1">
      <c r="A262" s="39"/>
      <c r="B262" s="40"/>
      <c r="C262" s="41"/>
      <c r="D262" s="241" t="s">
        <v>187</v>
      </c>
      <c r="E262" s="41"/>
      <c r="F262" s="242" t="s">
        <v>233</v>
      </c>
      <c r="G262" s="41"/>
      <c r="H262" s="41"/>
      <c r="I262" s="243"/>
      <c r="J262" s="41"/>
      <c r="K262" s="41"/>
      <c r="L262" s="45"/>
      <c r="M262" s="244"/>
      <c r="N262" s="245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187</v>
      </c>
      <c r="AU262" s="18" t="s">
        <v>85</v>
      </c>
    </row>
    <row r="263" s="13" customFormat="1">
      <c r="A263" s="13"/>
      <c r="B263" s="246"/>
      <c r="C263" s="247"/>
      <c r="D263" s="241" t="s">
        <v>189</v>
      </c>
      <c r="E263" s="248" t="s">
        <v>1</v>
      </c>
      <c r="F263" s="249" t="s">
        <v>2005</v>
      </c>
      <c r="G263" s="247"/>
      <c r="H263" s="248" t="s">
        <v>1</v>
      </c>
      <c r="I263" s="250"/>
      <c r="J263" s="247"/>
      <c r="K263" s="247"/>
      <c r="L263" s="251"/>
      <c r="M263" s="252"/>
      <c r="N263" s="253"/>
      <c r="O263" s="253"/>
      <c r="P263" s="253"/>
      <c r="Q263" s="253"/>
      <c r="R263" s="253"/>
      <c r="S263" s="253"/>
      <c r="T263" s="25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5" t="s">
        <v>189</v>
      </c>
      <c r="AU263" s="255" t="s">
        <v>85</v>
      </c>
      <c r="AV263" s="13" t="s">
        <v>83</v>
      </c>
      <c r="AW263" s="13" t="s">
        <v>33</v>
      </c>
      <c r="AX263" s="13" t="s">
        <v>76</v>
      </c>
      <c r="AY263" s="255" t="s">
        <v>178</v>
      </c>
    </row>
    <row r="264" s="13" customFormat="1">
      <c r="A264" s="13"/>
      <c r="B264" s="246"/>
      <c r="C264" s="247"/>
      <c r="D264" s="241" t="s">
        <v>189</v>
      </c>
      <c r="E264" s="248" t="s">
        <v>1</v>
      </c>
      <c r="F264" s="249" t="s">
        <v>485</v>
      </c>
      <c r="G264" s="247"/>
      <c r="H264" s="248" t="s">
        <v>1</v>
      </c>
      <c r="I264" s="250"/>
      <c r="J264" s="247"/>
      <c r="K264" s="247"/>
      <c r="L264" s="251"/>
      <c r="M264" s="252"/>
      <c r="N264" s="253"/>
      <c r="O264" s="253"/>
      <c r="P264" s="253"/>
      <c r="Q264" s="253"/>
      <c r="R264" s="253"/>
      <c r="S264" s="253"/>
      <c r="T264" s="25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5" t="s">
        <v>189</v>
      </c>
      <c r="AU264" s="255" t="s">
        <v>85</v>
      </c>
      <c r="AV264" s="13" t="s">
        <v>83</v>
      </c>
      <c r="AW264" s="13" t="s">
        <v>33</v>
      </c>
      <c r="AX264" s="13" t="s">
        <v>76</v>
      </c>
      <c r="AY264" s="255" t="s">
        <v>178</v>
      </c>
    </row>
    <row r="265" s="14" customFormat="1">
      <c r="A265" s="14"/>
      <c r="B265" s="256"/>
      <c r="C265" s="257"/>
      <c r="D265" s="241" t="s">
        <v>189</v>
      </c>
      <c r="E265" s="258" t="s">
        <v>1</v>
      </c>
      <c r="F265" s="259" t="s">
        <v>2052</v>
      </c>
      <c r="G265" s="257"/>
      <c r="H265" s="260">
        <v>16992.470000000001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6" t="s">
        <v>189</v>
      </c>
      <c r="AU265" s="266" t="s">
        <v>85</v>
      </c>
      <c r="AV265" s="14" t="s">
        <v>85</v>
      </c>
      <c r="AW265" s="14" t="s">
        <v>33</v>
      </c>
      <c r="AX265" s="14" t="s">
        <v>76</v>
      </c>
      <c r="AY265" s="266" t="s">
        <v>178</v>
      </c>
    </row>
    <row r="266" s="15" customFormat="1">
      <c r="A266" s="15"/>
      <c r="B266" s="267"/>
      <c r="C266" s="268"/>
      <c r="D266" s="241" t="s">
        <v>189</v>
      </c>
      <c r="E266" s="269" t="s">
        <v>1</v>
      </c>
      <c r="F266" s="270" t="s">
        <v>193</v>
      </c>
      <c r="G266" s="268"/>
      <c r="H266" s="271">
        <v>16992.470000000001</v>
      </c>
      <c r="I266" s="272"/>
      <c r="J266" s="268"/>
      <c r="K266" s="268"/>
      <c r="L266" s="273"/>
      <c r="M266" s="274"/>
      <c r="N266" s="275"/>
      <c r="O266" s="275"/>
      <c r="P266" s="275"/>
      <c r="Q266" s="275"/>
      <c r="R266" s="275"/>
      <c r="S266" s="275"/>
      <c r="T266" s="276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7" t="s">
        <v>189</v>
      </c>
      <c r="AU266" s="277" t="s">
        <v>85</v>
      </c>
      <c r="AV266" s="15" t="s">
        <v>185</v>
      </c>
      <c r="AW266" s="15" t="s">
        <v>33</v>
      </c>
      <c r="AX266" s="15" t="s">
        <v>83</v>
      </c>
      <c r="AY266" s="277" t="s">
        <v>178</v>
      </c>
    </row>
    <row r="267" s="2" customFormat="1">
      <c r="A267" s="39"/>
      <c r="B267" s="40"/>
      <c r="C267" s="228" t="s">
        <v>331</v>
      </c>
      <c r="D267" s="228" t="s">
        <v>180</v>
      </c>
      <c r="E267" s="229" t="s">
        <v>237</v>
      </c>
      <c r="F267" s="230" t="s">
        <v>238</v>
      </c>
      <c r="G267" s="231" t="s">
        <v>183</v>
      </c>
      <c r="H267" s="232">
        <v>5329.6700000000001</v>
      </c>
      <c r="I267" s="233"/>
      <c r="J267" s="234">
        <f>ROUND(I267*H267,2)</f>
        <v>0</v>
      </c>
      <c r="K267" s="230" t="s">
        <v>184</v>
      </c>
      <c r="L267" s="45"/>
      <c r="M267" s="235" t="s">
        <v>1</v>
      </c>
      <c r="N267" s="236" t="s">
        <v>41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185</v>
      </c>
      <c r="AT267" s="239" t="s">
        <v>180</v>
      </c>
      <c r="AU267" s="239" t="s">
        <v>85</v>
      </c>
      <c r="AY267" s="18" t="s">
        <v>178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83</v>
      </c>
      <c r="BK267" s="240">
        <f>ROUND(I267*H267,2)</f>
        <v>0</v>
      </c>
      <c r="BL267" s="18" t="s">
        <v>185</v>
      </c>
      <c r="BM267" s="239" t="s">
        <v>2053</v>
      </c>
    </row>
    <row r="268" s="2" customFormat="1">
      <c r="A268" s="39"/>
      <c r="B268" s="40"/>
      <c r="C268" s="41"/>
      <c r="D268" s="241" t="s">
        <v>187</v>
      </c>
      <c r="E268" s="41"/>
      <c r="F268" s="242" t="s">
        <v>240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187</v>
      </c>
      <c r="AU268" s="18" t="s">
        <v>85</v>
      </c>
    </row>
    <row r="269" s="13" customFormat="1">
      <c r="A269" s="13"/>
      <c r="B269" s="246"/>
      <c r="C269" s="247"/>
      <c r="D269" s="241" t="s">
        <v>189</v>
      </c>
      <c r="E269" s="248" t="s">
        <v>1</v>
      </c>
      <c r="F269" s="249" t="s">
        <v>2054</v>
      </c>
      <c r="G269" s="247"/>
      <c r="H269" s="248" t="s">
        <v>1</v>
      </c>
      <c r="I269" s="250"/>
      <c r="J269" s="247"/>
      <c r="K269" s="247"/>
      <c r="L269" s="251"/>
      <c r="M269" s="252"/>
      <c r="N269" s="253"/>
      <c r="O269" s="253"/>
      <c r="P269" s="253"/>
      <c r="Q269" s="253"/>
      <c r="R269" s="253"/>
      <c r="S269" s="253"/>
      <c r="T269" s="25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5" t="s">
        <v>189</v>
      </c>
      <c r="AU269" s="255" t="s">
        <v>85</v>
      </c>
      <c r="AV269" s="13" t="s">
        <v>83</v>
      </c>
      <c r="AW269" s="13" t="s">
        <v>33</v>
      </c>
      <c r="AX269" s="13" t="s">
        <v>76</v>
      </c>
      <c r="AY269" s="255" t="s">
        <v>178</v>
      </c>
    </row>
    <row r="270" s="13" customFormat="1">
      <c r="A270" s="13"/>
      <c r="B270" s="246"/>
      <c r="C270" s="247"/>
      <c r="D270" s="241" t="s">
        <v>189</v>
      </c>
      <c r="E270" s="248" t="s">
        <v>1</v>
      </c>
      <c r="F270" s="249" t="s">
        <v>586</v>
      </c>
      <c r="G270" s="247"/>
      <c r="H270" s="248" t="s">
        <v>1</v>
      </c>
      <c r="I270" s="250"/>
      <c r="J270" s="247"/>
      <c r="K270" s="247"/>
      <c r="L270" s="251"/>
      <c r="M270" s="252"/>
      <c r="N270" s="253"/>
      <c r="O270" s="253"/>
      <c r="P270" s="253"/>
      <c r="Q270" s="253"/>
      <c r="R270" s="253"/>
      <c r="S270" s="253"/>
      <c r="T270" s="25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5" t="s">
        <v>189</v>
      </c>
      <c r="AU270" s="255" t="s">
        <v>85</v>
      </c>
      <c r="AV270" s="13" t="s">
        <v>83</v>
      </c>
      <c r="AW270" s="13" t="s">
        <v>33</v>
      </c>
      <c r="AX270" s="13" t="s">
        <v>76</v>
      </c>
      <c r="AY270" s="255" t="s">
        <v>178</v>
      </c>
    </row>
    <row r="271" s="14" customFormat="1">
      <c r="A271" s="14"/>
      <c r="B271" s="256"/>
      <c r="C271" s="257"/>
      <c r="D271" s="241" t="s">
        <v>189</v>
      </c>
      <c r="E271" s="258" t="s">
        <v>1</v>
      </c>
      <c r="F271" s="259" t="s">
        <v>2042</v>
      </c>
      <c r="G271" s="257"/>
      <c r="H271" s="260">
        <v>2528.3699999999999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6" t="s">
        <v>189</v>
      </c>
      <c r="AU271" s="266" t="s">
        <v>85</v>
      </c>
      <c r="AV271" s="14" t="s">
        <v>85</v>
      </c>
      <c r="AW271" s="14" t="s">
        <v>33</v>
      </c>
      <c r="AX271" s="14" t="s">
        <v>76</v>
      </c>
      <c r="AY271" s="266" t="s">
        <v>178</v>
      </c>
    </row>
    <row r="272" s="13" customFormat="1">
      <c r="A272" s="13"/>
      <c r="B272" s="246"/>
      <c r="C272" s="247"/>
      <c r="D272" s="241" t="s">
        <v>189</v>
      </c>
      <c r="E272" s="248" t="s">
        <v>1</v>
      </c>
      <c r="F272" s="249" t="s">
        <v>1596</v>
      </c>
      <c r="G272" s="247"/>
      <c r="H272" s="248" t="s">
        <v>1</v>
      </c>
      <c r="I272" s="250"/>
      <c r="J272" s="247"/>
      <c r="K272" s="247"/>
      <c r="L272" s="251"/>
      <c r="M272" s="252"/>
      <c r="N272" s="253"/>
      <c r="O272" s="253"/>
      <c r="P272" s="253"/>
      <c r="Q272" s="253"/>
      <c r="R272" s="253"/>
      <c r="S272" s="253"/>
      <c r="T272" s="25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5" t="s">
        <v>189</v>
      </c>
      <c r="AU272" s="255" t="s">
        <v>85</v>
      </c>
      <c r="AV272" s="13" t="s">
        <v>83</v>
      </c>
      <c r="AW272" s="13" t="s">
        <v>33</v>
      </c>
      <c r="AX272" s="13" t="s">
        <v>76</v>
      </c>
      <c r="AY272" s="255" t="s">
        <v>178</v>
      </c>
    </row>
    <row r="273" s="14" customFormat="1">
      <c r="A273" s="14"/>
      <c r="B273" s="256"/>
      <c r="C273" s="257"/>
      <c r="D273" s="241" t="s">
        <v>189</v>
      </c>
      <c r="E273" s="258" t="s">
        <v>1</v>
      </c>
      <c r="F273" s="259" t="s">
        <v>2043</v>
      </c>
      <c r="G273" s="257"/>
      <c r="H273" s="260">
        <v>2408.0700000000002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6" t="s">
        <v>189</v>
      </c>
      <c r="AU273" s="266" t="s">
        <v>85</v>
      </c>
      <c r="AV273" s="14" t="s">
        <v>85</v>
      </c>
      <c r="AW273" s="14" t="s">
        <v>33</v>
      </c>
      <c r="AX273" s="14" t="s">
        <v>76</v>
      </c>
      <c r="AY273" s="266" t="s">
        <v>178</v>
      </c>
    </row>
    <row r="274" s="13" customFormat="1">
      <c r="A274" s="13"/>
      <c r="B274" s="246"/>
      <c r="C274" s="247"/>
      <c r="D274" s="241" t="s">
        <v>189</v>
      </c>
      <c r="E274" s="248" t="s">
        <v>1</v>
      </c>
      <c r="F274" s="249" t="s">
        <v>2055</v>
      </c>
      <c r="G274" s="247"/>
      <c r="H274" s="248" t="s">
        <v>1</v>
      </c>
      <c r="I274" s="250"/>
      <c r="J274" s="247"/>
      <c r="K274" s="247"/>
      <c r="L274" s="251"/>
      <c r="M274" s="252"/>
      <c r="N274" s="253"/>
      <c r="O274" s="253"/>
      <c r="P274" s="253"/>
      <c r="Q274" s="253"/>
      <c r="R274" s="253"/>
      <c r="S274" s="253"/>
      <c r="T274" s="25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5" t="s">
        <v>189</v>
      </c>
      <c r="AU274" s="255" t="s">
        <v>85</v>
      </c>
      <c r="AV274" s="13" t="s">
        <v>83</v>
      </c>
      <c r="AW274" s="13" t="s">
        <v>33</v>
      </c>
      <c r="AX274" s="13" t="s">
        <v>76</v>
      </c>
      <c r="AY274" s="255" t="s">
        <v>178</v>
      </c>
    </row>
    <row r="275" s="14" customFormat="1">
      <c r="A275" s="14"/>
      <c r="B275" s="256"/>
      <c r="C275" s="257"/>
      <c r="D275" s="241" t="s">
        <v>189</v>
      </c>
      <c r="E275" s="258" t="s">
        <v>1</v>
      </c>
      <c r="F275" s="259" t="s">
        <v>2056</v>
      </c>
      <c r="G275" s="257"/>
      <c r="H275" s="260">
        <v>300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6" t="s">
        <v>189</v>
      </c>
      <c r="AU275" s="266" t="s">
        <v>85</v>
      </c>
      <c r="AV275" s="14" t="s">
        <v>85</v>
      </c>
      <c r="AW275" s="14" t="s">
        <v>33</v>
      </c>
      <c r="AX275" s="14" t="s">
        <v>76</v>
      </c>
      <c r="AY275" s="266" t="s">
        <v>178</v>
      </c>
    </row>
    <row r="276" s="13" customFormat="1">
      <c r="A276" s="13"/>
      <c r="B276" s="246"/>
      <c r="C276" s="247"/>
      <c r="D276" s="241" t="s">
        <v>189</v>
      </c>
      <c r="E276" s="248" t="s">
        <v>1</v>
      </c>
      <c r="F276" s="249" t="s">
        <v>273</v>
      </c>
      <c r="G276" s="247"/>
      <c r="H276" s="248" t="s">
        <v>1</v>
      </c>
      <c r="I276" s="250"/>
      <c r="J276" s="247"/>
      <c r="K276" s="247"/>
      <c r="L276" s="251"/>
      <c r="M276" s="252"/>
      <c r="N276" s="253"/>
      <c r="O276" s="253"/>
      <c r="P276" s="253"/>
      <c r="Q276" s="253"/>
      <c r="R276" s="253"/>
      <c r="S276" s="253"/>
      <c r="T276" s="25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5" t="s">
        <v>189</v>
      </c>
      <c r="AU276" s="255" t="s">
        <v>85</v>
      </c>
      <c r="AV276" s="13" t="s">
        <v>83</v>
      </c>
      <c r="AW276" s="13" t="s">
        <v>33</v>
      </c>
      <c r="AX276" s="13" t="s">
        <v>76</v>
      </c>
      <c r="AY276" s="255" t="s">
        <v>178</v>
      </c>
    </row>
    <row r="277" s="14" customFormat="1">
      <c r="A277" s="14"/>
      <c r="B277" s="256"/>
      <c r="C277" s="257"/>
      <c r="D277" s="241" t="s">
        <v>189</v>
      </c>
      <c r="E277" s="258" t="s">
        <v>1</v>
      </c>
      <c r="F277" s="259" t="s">
        <v>2057</v>
      </c>
      <c r="G277" s="257"/>
      <c r="H277" s="260">
        <v>70.495999999999995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6" t="s">
        <v>189</v>
      </c>
      <c r="AU277" s="266" t="s">
        <v>85</v>
      </c>
      <c r="AV277" s="14" t="s">
        <v>85</v>
      </c>
      <c r="AW277" s="14" t="s">
        <v>33</v>
      </c>
      <c r="AX277" s="14" t="s">
        <v>76</v>
      </c>
      <c r="AY277" s="266" t="s">
        <v>178</v>
      </c>
    </row>
    <row r="278" s="14" customFormat="1">
      <c r="A278" s="14"/>
      <c r="B278" s="256"/>
      <c r="C278" s="257"/>
      <c r="D278" s="241" t="s">
        <v>189</v>
      </c>
      <c r="E278" s="258" t="s">
        <v>1</v>
      </c>
      <c r="F278" s="259" t="s">
        <v>2058</v>
      </c>
      <c r="G278" s="257"/>
      <c r="H278" s="260">
        <v>22.734000000000002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6" t="s">
        <v>189</v>
      </c>
      <c r="AU278" s="266" t="s">
        <v>85</v>
      </c>
      <c r="AV278" s="14" t="s">
        <v>85</v>
      </c>
      <c r="AW278" s="14" t="s">
        <v>33</v>
      </c>
      <c r="AX278" s="14" t="s">
        <v>76</v>
      </c>
      <c r="AY278" s="266" t="s">
        <v>178</v>
      </c>
    </row>
    <row r="279" s="15" customFormat="1">
      <c r="A279" s="15"/>
      <c r="B279" s="267"/>
      <c r="C279" s="268"/>
      <c r="D279" s="241" t="s">
        <v>189</v>
      </c>
      <c r="E279" s="269" t="s">
        <v>1</v>
      </c>
      <c r="F279" s="270" t="s">
        <v>193</v>
      </c>
      <c r="G279" s="268"/>
      <c r="H279" s="271">
        <v>5329.670000000001</v>
      </c>
      <c r="I279" s="272"/>
      <c r="J279" s="268"/>
      <c r="K279" s="268"/>
      <c r="L279" s="273"/>
      <c r="M279" s="274"/>
      <c r="N279" s="275"/>
      <c r="O279" s="275"/>
      <c r="P279" s="275"/>
      <c r="Q279" s="275"/>
      <c r="R279" s="275"/>
      <c r="S279" s="275"/>
      <c r="T279" s="276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7" t="s">
        <v>189</v>
      </c>
      <c r="AU279" s="277" t="s">
        <v>85</v>
      </c>
      <c r="AV279" s="15" t="s">
        <v>185</v>
      </c>
      <c r="AW279" s="15" t="s">
        <v>33</v>
      </c>
      <c r="AX279" s="15" t="s">
        <v>83</v>
      </c>
      <c r="AY279" s="277" t="s">
        <v>178</v>
      </c>
    </row>
    <row r="280" s="2" customFormat="1">
      <c r="A280" s="39"/>
      <c r="B280" s="40"/>
      <c r="C280" s="228" t="s">
        <v>7</v>
      </c>
      <c r="D280" s="228" t="s">
        <v>180</v>
      </c>
      <c r="E280" s="229" t="s">
        <v>2059</v>
      </c>
      <c r="F280" s="230" t="s">
        <v>2060</v>
      </c>
      <c r="G280" s="231" t="s">
        <v>183</v>
      </c>
      <c r="H280" s="232">
        <v>300</v>
      </c>
      <c r="I280" s="233"/>
      <c r="J280" s="234">
        <f>ROUND(I280*H280,2)</f>
        <v>0</v>
      </c>
      <c r="K280" s="230" t="s">
        <v>184</v>
      </c>
      <c r="L280" s="45"/>
      <c r="M280" s="235" t="s">
        <v>1</v>
      </c>
      <c r="N280" s="236" t="s">
        <v>41</v>
      </c>
      <c r="O280" s="92"/>
      <c r="P280" s="237">
        <f>O280*H280</f>
        <v>0</v>
      </c>
      <c r="Q280" s="237">
        <v>0</v>
      </c>
      <c r="R280" s="237">
        <f>Q280*H280</f>
        <v>0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185</v>
      </c>
      <c r="AT280" s="239" t="s">
        <v>180</v>
      </c>
      <c r="AU280" s="239" t="s">
        <v>85</v>
      </c>
      <c r="AY280" s="18" t="s">
        <v>178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83</v>
      </c>
      <c r="BK280" s="240">
        <f>ROUND(I280*H280,2)</f>
        <v>0</v>
      </c>
      <c r="BL280" s="18" t="s">
        <v>185</v>
      </c>
      <c r="BM280" s="239" t="s">
        <v>2061</v>
      </c>
    </row>
    <row r="281" s="2" customFormat="1">
      <c r="A281" s="39"/>
      <c r="B281" s="40"/>
      <c r="C281" s="41"/>
      <c r="D281" s="241" t="s">
        <v>187</v>
      </c>
      <c r="E281" s="41"/>
      <c r="F281" s="242" t="s">
        <v>2062</v>
      </c>
      <c r="G281" s="41"/>
      <c r="H281" s="41"/>
      <c r="I281" s="243"/>
      <c r="J281" s="41"/>
      <c r="K281" s="41"/>
      <c r="L281" s="45"/>
      <c r="M281" s="244"/>
      <c r="N281" s="245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187</v>
      </c>
      <c r="AU281" s="18" t="s">
        <v>85</v>
      </c>
    </row>
    <row r="282" s="13" customFormat="1">
      <c r="A282" s="13"/>
      <c r="B282" s="246"/>
      <c r="C282" s="247"/>
      <c r="D282" s="241" t="s">
        <v>189</v>
      </c>
      <c r="E282" s="248" t="s">
        <v>1</v>
      </c>
      <c r="F282" s="249" t="s">
        <v>2063</v>
      </c>
      <c r="G282" s="247"/>
      <c r="H282" s="248" t="s">
        <v>1</v>
      </c>
      <c r="I282" s="250"/>
      <c r="J282" s="247"/>
      <c r="K282" s="247"/>
      <c r="L282" s="251"/>
      <c r="M282" s="252"/>
      <c r="N282" s="253"/>
      <c r="O282" s="253"/>
      <c r="P282" s="253"/>
      <c r="Q282" s="253"/>
      <c r="R282" s="253"/>
      <c r="S282" s="253"/>
      <c r="T282" s="25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5" t="s">
        <v>189</v>
      </c>
      <c r="AU282" s="255" t="s">
        <v>85</v>
      </c>
      <c r="AV282" s="13" t="s">
        <v>83</v>
      </c>
      <c r="AW282" s="13" t="s">
        <v>33</v>
      </c>
      <c r="AX282" s="13" t="s">
        <v>76</v>
      </c>
      <c r="AY282" s="255" t="s">
        <v>178</v>
      </c>
    </row>
    <row r="283" s="13" customFormat="1">
      <c r="A283" s="13"/>
      <c r="B283" s="246"/>
      <c r="C283" s="247"/>
      <c r="D283" s="241" t="s">
        <v>189</v>
      </c>
      <c r="E283" s="248" t="s">
        <v>1</v>
      </c>
      <c r="F283" s="249" t="s">
        <v>1846</v>
      </c>
      <c r="G283" s="247"/>
      <c r="H283" s="248" t="s">
        <v>1</v>
      </c>
      <c r="I283" s="250"/>
      <c r="J283" s="247"/>
      <c r="K283" s="247"/>
      <c r="L283" s="251"/>
      <c r="M283" s="252"/>
      <c r="N283" s="253"/>
      <c r="O283" s="253"/>
      <c r="P283" s="253"/>
      <c r="Q283" s="253"/>
      <c r="R283" s="253"/>
      <c r="S283" s="253"/>
      <c r="T283" s="25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5" t="s">
        <v>189</v>
      </c>
      <c r="AU283" s="255" t="s">
        <v>85</v>
      </c>
      <c r="AV283" s="13" t="s">
        <v>83</v>
      </c>
      <c r="AW283" s="13" t="s">
        <v>33</v>
      </c>
      <c r="AX283" s="13" t="s">
        <v>76</v>
      </c>
      <c r="AY283" s="255" t="s">
        <v>178</v>
      </c>
    </row>
    <row r="284" s="14" customFormat="1">
      <c r="A284" s="14"/>
      <c r="B284" s="256"/>
      <c r="C284" s="257"/>
      <c r="D284" s="241" t="s">
        <v>189</v>
      </c>
      <c r="E284" s="258" t="s">
        <v>1</v>
      </c>
      <c r="F284" s="259" t="s">
        <v>2056</v>
      </c>
      <c r="G284" s="257"/>
      <c r="H284" s="260">
        <v>300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6" t="s">
        <v>189</v>
      </c>
      <c r="AU284" s="266" t="s">
        <v>85</v>
      </c>
      <c r="AV284" s="14" t="s">
        <v>85</v>
      </c>
      <c r="AW284" s="14" t="s">
        <v>33</v>
      </c>
      <c r="AX284" s="14" t="s">
        <v>76</v>
      </c>
      <c r="AY284" s="266" t="s">
        <v>178</v>
      </c>
    </row>
    <row r="285" s="15" customFormat="1">
      <c r="A285" s="15"/>
      <c r="B285" s="267"/>
      <c r="C285" s="268"/>
      <c r="D285" s="241" t="s">
        <v>189</v>
      </c>
      <c r="E285" s="269" t="s">
        <v>1</v>
      </c>
      <c r="F285" s="270" t="s">
        <v>193</v>
      </c>
      <c r="G285" s="268"/>
      <c r="H285" s="271">
        <v>300</v>
      </c>
      <c r="I285" s="272"/>
      <c r="J285" s="268"/>
      <c r="K285" s="268"/>
      <c r="L285" s="273"/>
      <c r="M285" s="274"/>
      <c r="N285" s="275"/>
      <c r="O285" s="275"/>
      <c r="P285" s="275"/>
      <c r="Q285" s="275"/>
      <c r="R285" s="275"/>
      <c r="S285" s="275"/>
      <c r="T285" s="276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7" t="s">
        <v>189</v>
      </c>
      <c r="AU285" s="277" t="s">
        <v>85</v>
      </c>
      <c r="AV285" s="15" t="s">
        <v>185</v>
      </c>
      <c r="AW285" s="15" t="s">
        <v>33</v>
      </c>
      <c r="AX285" s="15" t="s">
        <v>83</v>
      </c>
      <c r="AY285" s="277" t="s">
        <v>178</v>
      </c>
    </row>
    <row r="286" s="2" customFormat="1" ht="14.4" customHeight="1">
      <c r="A286" s="39"/>
      <c r="B286" s="40"/>
      <c r="C286" s="228" t="s">
        <v>347</v>
      </c>
      <c r="D286" s="228" t="s">
        <v>180</v>
      </c>
      <c r="E286" s="229" t="s">
        <v>245</v>
      </c>
      <c r="F286" s="230" t="s">
        <v>246</v>
      </c>
      <c r="G286" s="231" t="s">
        <v>183</v>
      </c>
      <c r="H286" s="232">
        <v>2927.8400000000001</v>
      </c>
      <c r="I286" s="233"/>
      <c r="J286" s="234">
        <f>ROUND(I286*H286,2)</f>
        <v>0</v>
      </c>
      <c r="K286" s="230" t="s">
        <v>184</v>
      </c>
      <c r="L286" s="45"/>
      <c r="M286" s="235" t="s">
        <v>1</v>
      </c>
      <c r="N286" s="236" t="s">
        <v>41</v>
      </c>
      <c r="O286" s="92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185</v>
      </c>
      <c r="AT286" s="239" t="s">
        <v>180</v>
      </c>
      <c r="AU286" s="239" t="s">
        <v>85</v>
      </c>
      <c r="AY286" s="18" t="s">
        <v>178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83</v>
      </c>
      <c r="BK286" s="240">
        <f>ROUND(I286*H286,2)</f>
        <v>0</v>
      </c>
      <c r="BL286" s="18" t="s">
        <v>185</v>
      </c>
      <c r="BM286" s="239" t="s">
        <v>2064</v>
      </c>
    </row>
    <row r="287" s="2" customFormat="1">
      <c r="A287" s="39"/>
      <c r="B287" s="40"/>
      <c r="C287" s="41"/>
      <c r="D287" s="241" t="s">
        <v>187</v>
      </c>
      <c r="E287" s="41"/>
      <c r="F287" s="242" t="s">
        <v>246</v>
      </c>
      <c r="G287" s="41"/>
      <c r="H287" s="41"/>
      <c r="I287" s="243"/>
      <c r="J287" s="41"/>
      <c r="K287" s="41"/>
      <c r="L287" s="45"/>
      <c r="M287" s="244"/>
      <c r="N287" s="245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187</v>
      </c>
      <c r="AU287" s="18" t="s">
        <v>85</v>
      </c>
    </row>
    <row r="288" s="13" customFormat="1">
      <c r="A288" s="13"/>
      <c r="B288" s="246"/>
      <c r="C288" s="247"/>
      <c r="D288" s="241" t="s">
        <v>189</v>
      </c>
      <c r="E288" s="248" t="s">
        <v>1</v>
      </c>
      <c r="F288" s="249" t="s">
        <v>2063</v>
      </c>
      <c r="G288" s="247"/>
      <c r="H288" s="248" t="s">
        <v>1</v>
      </c>
      <c r="I288" s="250"/>
      <c r="J288" s="247"/>
      <c r="K288" s="247"/>
      <c r="L288" s="251"/>
      <c r="M288" s="252"/>
      <c r="N288" s="253"/>
      <c r="O288" s="253"/>
      <c r="P288" s="253"/>
      <c r="Q288" s="253"/>
      <c r="R288" s="253"/>
      <c r="S288" s="253"/>
      <c r="T288" s="25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5" t="s">
        <v>189</v>
      </c>
      <c r="AU288" s="255" t="s">
        <v>85</v>
      </c>
      <c r="AV288" s="13" t="s">
        <v>83</v>
      </c>
      <c r="AW288" s="13" t="s">
        <v>33</v>
      </c>
      <c r="AX288" s="13" t="s">
        <v>76</v>
      </c>
      <c r="AY288" s="255" t="s">
        <v>178</v>
      </c>
    </row>
    <row r="289" s="13" customFormat="1">
      <c r="A289" s="13"/>
      <c r="B289" s="246"/>
      <c r="C289" s="247"/>
      <c r="D289" s="241" t="s">
        <v>189</v>
      </c>
      <c r="E289" s="248" t="s">
        <v>1</v>
      </c>
      <c r="F289" s="249" t="s">
        <v>1598</v>
      </c>
      <c r="G289" s="247"/>
      <c r="H289" s="248" t="s">
        <v>1</v>
      </c>
      <c r="I289" s="250"/>
      <c r="J289" s="247"/>
      <c r="K289" s="247"/>
      <c r="L289" s="251"/>
      <c r="M289" s="252"/>
      <c r="N289" s="253"/>
      <c r="O289" s="253"/>
      <c r="P289" s="253"/>
      <c r="Q289" s="253"/>
      <c r="R289" s="253"/>
      <c r="S289" s="253"/>
      <c r="T289" s="25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5" t="s">
        <v>189</v>
      </c>
      <c r="AU289" s="255" t="s">
        <v>85</v>
      </c>
      <c r="AV289" s="13" t="s">
        <v>83</v>
      </c>
      <c r="AW289" s="13" t="s">
        <v>33</v>
      </c>
      <c r="AX289" s="13" t="s">
        <v>76</v>
      </c>
      <c r="AY289" s="255" t="s">
        <v>178</v>
      </c>
    </row>
    <row r="290" s="13" customFormat="1">
      <c r="A290" s="13"/>
      <c r="B290" s="246"/>
      <c r="C290" s="247"/>
      <c r="D290" s="241" t="s">
        <v>189</v>
      </c>
      <c r="E290" s="248" t="s">
        <v>1</v>
      </c>
      <c r="F290" s="249" t="s">
        <v>1599</v>
      </c>
      <c r="G290" s="247"/>
      <c r="H290" s="248" t="s">
        <v>1</v>
      </c>
      <c r="I290" s="250"/>
      <c r="J290" s="247"/>
      <c r="K290" s="247"/>
      <c r="L290" s="251"/>
      <c r="M290" s="252"/>
      <c r="N290" s="253"/>
      <c r="O290" s="253"/>
      <c r="P290" s="253"/>
      <c r="Q290" s="253"/>
      <c r="R290" s="253"/>
      <c r="S290" s="253"/>
      <c r="T290" s="25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5" t="s">
        <v>189</v>
      </c>
      <c r="AU290" s="255" t="s">
        <v>85</v>
      </c>
      <c r="AV290" s="13" t="s">
        <v>83</v>
      </c>
      <c r="AW290" s="13" t="s">
        <v>33</v>
      </c>
      <c r="AX290" s="13" t="s">
        <v>76</v>
      </c>
      <c r="AY290" s="255" t="s">
        <v>178</v>
      </c>
    </row>
    <row r="291" s="14" customFormat="1">
      <c r="A291" s="14"/>
      <c r="B291" s="256"/>
      <c r="C291" s="257"/>
      <c r="D291" s="241" t="s">
        <v>189</v>
      </c>
      <c r="E291" s="258" t="s">
        <v>1</v>
      </c>
      <c r="F291" s="259" t="s">
        <v>2042</v>
      </c>
      <c r="G291" s="257"/>
      <c r="H291" s="260">
        <v>2528.3699999999999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6" t="s">
        <v>189</v>
      </c>
      <c r="AU291" s="266" t="s">
        <v>85</v>
      </c>
      <c r="AV291" s="14" t="s">
        <v>85</v>
      </c>
      <c r="AW291" s="14" t="s">
        <v>33</v>
      </c>
      <c r="AX291" s="14" t="s">
        <v>76</v>
      </c>
      <c r="AY291" s="266" t="s">
        <v>178</v>
      </c>
    </row>
    <row r="292" s="13" customFormat="1">
      <c r="A292" s="13"/>
      <c r="B292" s="246"/>
      <c r="C292" s="247"/>
      <c r="D292" s="241" t="s">
        <v>189</v>
      </c>
      <c r="E292" s="248" t="s">
        <v>1</v>
      </c>
      <c r="F292" s="249" t="s">
        <v>1600</v>
      </c>
      <c r="G292" s="247"/>
      <c r="H292" s="248" t="s">
        <v>1</v>
      </c>
      <c r="I292" s="250"/>
      <c r="J292" s="247"/>
      <c r="K292" s="247"/>
      <c r="L292" s="251"/>
      <c r="M292" s="252"/>
      <c r="N292" s="253"/>
      <c r="O292" s="253"/>
      <c r="P292" s="253"/>
      <c r="Q292" s="253"/>
      <c r="R292" s="253"/>
      <c r="S292" s="253"/>
      <c r="T292" s="25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5" t="s">
        <v>189</v>
      </c>
      <c r="AU292" s="255" t="s">
        <v>85</v>
      </c>
      <c r="AV292" s="13" t="s">
        <v>83</v>
      </c>
      <c r="AW292" s="13" t="s">
        <v>33</v>
      </c>
      <c r="AX292" s="13" t="s">
        <v>76</v>
      </c>
      <c r="AY292" s="255" t="s">
        <v>178</v>
      </c>
    </row>
    <row r="293" s="14" customFormat="1">
      <c r="A293" s="14"/>
      <c r="B293" s="256"/>
      <c r="C293" s="257"/>
      <c r="D293" s="241" t="s">
        <v>189</v>
      </c>
      <c r="E293" s="258" t="s">
        <v>1</v>
      </c>
      <c r="F293" s="259" t="s">
        <v>2065</v>
      </c>
      <c r="G293" s="257"/>
      <c r="H293" s="260">
        <v>306.24000000000001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6" t="s">
        <v>189</v>
      </c>
      <c r="AU293" s="266" t="s">
        <v>85</v>
      </c>
      <c r="AV293" s="14" t="s">
        <v>85</v>
      </c>
      <c r="AW293" s="14" t="s">
        <v>33</v>
      </c>
      <c r="AX293" s="14" t="s">
        <v>76</v>
      </c>
      <c r="AY293" s="266" t="s">
        <v>178</v>
      </c>
    </row>
    <row r="294" s="13" customFormat="1">
      <c r="A294" s="13"/>
      <c r="B294" s="246"/>
      <c r="C294" s="247"/>
      <c r="D294" s="241" t="s">
        <v>189</v>
      </c>
      <c r="E294" s="248" t="s">
        <v>1</v>
      </c>
      <c r="F294" s="249" t="s">
        <v>273</v>
      </c>
      <c r="G294" s="247"/>
      <c r="H294" s="248" t="s">
        <v>1</v>
      </c>
      <c r="I294" s="250"/>
      <c r="J294" s="247"/>
      <c r="K294" s="247"/>
      <c r="L294" s="251"/>
      <c r="M294" s="252"/>
      <c r="N294" s="253"/>
      <c r="O294" s="253"/>
      <c r="P294" s="253"/>
      <c r="Q294" s="253"/>
      <c r="R294" s="253"/>
      <c r="S294" s="253"/>
      <c r="T294" s="25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5" t="s">
        <v>189</v>
      </c>
      <c r="AU294" s="255" t="s">
        <v>85</v>
      </c>
      <c r="AV294" s="13" t="s">
        <v>83</v>
      </c>
      <c r="AW294" s="13" t="s">
        <v>33</v>
      </c>
      <c r="AX294" s="13" t="s">
        <v>76</v>
      </c>
      <c r="AY294" s="255" t="s">
        <v>178</v>
      </c>
    </row>
    <row r="295" s="14" customFormat="1">
      <c r="A295" s="14"/>
      <c r="B295" s="256"/>
      <c r="C295" s="257"/>
      <c r="D295" s="241" t="s">
        <v>189</v>
      </c>
      <c r="E295" s="258" t="s">
        <v>1</v>
      </c>
      <c r="F295" s="259" t="s">
        <v>2037</v>
      </c>
      <c r="G295" s="257"/>
      <c r="H295" s="260">
        <v>93.230000000000004</v>
      </c>
      <c r="I295" s="261"/>
      <c r="J295" s="257"/>
      <c r="K295" s="257"/>
      <c r="L295" s="262"/>
      <c r="M295" s="263"/>
      <c r="N295" s="264"/>
      <c r="O295" s="264"/>
      <c r="P295" s="264"/>
      <c r="Q295" s="264"/>
      <c r="R295" s="264"/>
      <c r="S295" s="264"/>
      <c r="T295" s="26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6" t="s">
        <v>189</v>
      </c>
      <c r="AU295" s="266" t="s">
        <v>85</v>
      </c>
      <c r="AV295" s="14" t="s">
        <v>85</v>
      </c>
      <c r="AW295" s="14" t="s">
        <v>33</v>
      </c>
      <c r="AX295" s="14" t="s">
        <v>76</v>
      </c>
      <c r="AY295" s="266" t="s">
        <v>178</v>
      </c>
    </row>
    <row r="296" s="15" customFormat="1">
      <c r="A296" s="15"/>
      <c r="B296" s="267"/>
      <c r="C296" s="268"/>
      <c r="D296" s="241" t="s">
        <v>189</v>
      </c>
      <c r="E296" s="269" t="s">
        <v>1</v>
      </c>
      <c r="F296" s="270" t="s">
        <v>193</v>
      </c>
      <c r="G296" s="268"/>
      <c r="H296" s="271">
        <v>2927.8400000000001</v>
      </c>
      <c r="I296" s="272"/>
      <c r="J296" s="268"/>
      <c r="K296" s="268"/>
      <c r="L296" s="273"/>
      <c r="M296" s="274"/>
      <c r="N296" s="275"/>
      <c r="O296" s="275"/>
      <c r="P296" s="275"/>
      <c r="Q296" s="275"/>
      <c r="R296" s="275"/>
      <c r="S296" s="275"/>
      <c r="T296" s="276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7" t="s">
        <v>189</v>
      </c>
      <c r="AU296" s="277" t="s">
        <v>85</v>
      </c>
      <c r="AV296" s="15" t="s">
        <v>185</v>
      </c>
      <c r="AW296" s="15" t="s">
        <v>33</v>
      </c>
      <c r="AX296" s="15" t="s">
        <v>83</v>
      </c>
      <c r="AY296" s="277" t="s">
        <v>178</v>
      </c>
    </row>
    <row r="297" s="2" customFormat="1" ht="30" customHeight="1">
      <c r="A297" s="39"/>
      <c r="B297" s="40"/>
      <c r="C297" s="228" t="s">
        <v>354</v>
      </c>
      <c r="D297" s="228" t="s">
        <v>180</v>
      </c>
      <c r="E297" s="229" t="s">
        <v>251</v>
      </c>
      <c r="F297" s="230" t="s">
        <v>252</v>
      </c>
      <c r="G297" s="231" t="s">
        <v>253</v>
      </c>
      <c r="H297" s="232">
        <v>5777.4399999999996</v>
      </c>
      <c r="I297" s="233"/>
      <c r="J297" s="234">
        <f>ROUND(I297*H297,2)</f>
        <v>0</v>
      </c>
      <c r="K297" s="230" t="s">
        <v>184</v>
      </c>
      <c r="L297" s="45"/>
      <c r="M297" s="235" t="s">
        <v>1</v>
      </c>
      <c r="N297" s="236" t="s">
        <v>41</v>
      </c>
      <c r="O297" s="92"/>
      <c r="P297" s="237">
        <f>O297*H297</f>
        <v>0</v>
      </c>
      <c r="Q297" s="237">
        <v>0</v>
      </c>
      <c r="R297" s="237">
        <f>Q297*H297</f>
        <v>0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185</v>
      </c>
      <c r="AT297" s="239" t="s">
        <v>180</v>
      </c>
      <c r="AU297" s="239" t="s">
        <v>85</v>
      </c>
      <c r="AY297" s="18" t="s">
        <v>178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83</v>
      </c>
      <c r="BK297" s="240">
        <f>ROUND(I297*H297,2)</f>
        <v>0</v>
      </c>
      <c r="BL297" s="18" t="s">
        <v>185</v>
      </c>
      <c r="BM297" s="239" t="s">
        <v>2066</v>
      </c>
    </row>
    <row r="298" s="2" customFormat="1">
      <c r="A298" s="39"/>
      <c r="B298" s="40"/>
      <c r="C298" s="41"/>
      <c r="D298" s="241" t="s">
        <v>187</v>
      </c>
      <c r="E298" s="41"/>
      <c r="F298" s="242" t="s">
        <v>255</v>
      </c>
      <c r="G298" s="41"/>
      <c r="H298" s="41"/>
      <c r="I298" s="243"/>
      <c r="J298" s="41"/>
      <c r="K298" s="41"/>
      <c r="L298" s="45"/>
      <c r="M298" s="244"/>
      <c r="N298" s="245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187</v>
      </c>
      <c r="AU298" s="18" t="s">
        <v>85</v>
      </c>
    </row>
    <row r="299" s="13" customFormat="1">
      <c r="A299" s="13"/>
      <c r="B299" s="246"/>
      <c r="C299" s="247"/>
      <c r="D299" s="241" t="s">
        <v>189</v>
      </c>
      <c r="E299" s="248" t="s">
        <v>1</v>
      </c>
      <c r="F299" s="249" t="s">
        <v>2018</v>
      </c>
      <c r="G299" s="247"/>
      <c r="H299" s="248" t="s">
        <v>1</v>
      </c>
      <c r="I299" s="250"/>
      <c r="J299" s="247"/>
      <c r="K299" s="247"/>
      <c r="L299" s="251"/>
      <c r="M299" s="252"/>
      <c r="N299" s="253"/>
      <c r="O299" s="253"/>
      <c r="P299" s="253"/>
      <c r="Q299" s="253"/>
      <c r="R299" s="253"/>
      <c r="S299" s="253"/>
      <c r="T299" s="25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5" t="s">
        <v>189</v>
      </c>
      <c r="AU299" s="255" t="s">
        <v>85</v>
      </c>
      <c r="AV299" s="13" t="s">
        <v>83</v>
      </c>
      <c r="AW299" s="13" t="s">
        <v>33</v>
      </c>
      <c r="AX299" s="13" t="s">
        <v>76</v>
      </c>
      <c r="AY299" s="255" t="s">
        <v>178</v>
      </c>
    </row>
    <row r="300" s="13" customFormat="1">
      <c r="A300" s="13"/>
      <c r="B300" s="246"/>
      <c r="C300" s="247"/>
      <c r="D300" s="241" t="s">
        <v>189</v>
      </c>
      <c r="E300" s="248" t="s">
        <v>1</v>
      </c>
      <c r="F300" s="249" t="s">
        <v>1602</v>
      </c>
      <c r="G300" s="247"/>
      <c r="H300" s="248" t="s">
        <v>1</v>
      </c>
      <c r="I300" s="250"/>
      <c r="J300" s="247"/>
      <c r="K300" s="247"/>
      <c r="L300" s="251"/>
      <c r="M300" s="252"/>
      <c r="N300" s="253"/>
      <c r="O300" s="253"/>
      <c r="P300" s="253"/>
      <c r="Q300" s="253"/>
      <c r="R300" s="253"/>
      <c r="S300" s="253"/>
      <c r="T300" s="25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5" t="s">
        <v>189</v>
      </c>
      <c r="AU300" s="255" t="s">
        <v>85</v>
      </c>
      <c r="AV300" s="13" t="s">
        <v>83</v>
      </c>
      <c r="AW300" s="13" t="s">
        <v>33</v>
      </c>
      <c r="AX300" s="13" t="s">
        <v>76</v>
      </c>
      <c r="AY300" s="255" t="s">
        <v>178</v>
      </c>
    </row>
    <row r="301" s="14" customFormat="1">
      <c r="A301" s="14"/>
      <c r="B301" s="256"/>
      <c r="C301" s="257"/>
      <c r="D301" s="241" t="s">
        <v>189</v>
      </c>
      <c r="E301" s="258" t="s">
        <v>1</v>
      </c>
      <c r="F301" s="259" t="s">
        <v>2067</v>
      </c>
      <c r="G301" s="257"/>
      <c r="H301" s="260">
        <v>5777.4399999999996</v>
      </c>
      <c r="I301" s="261"/>
      <c r="J301" s="257"/>
      <c r="K301" s="257"/>
      <c r="L301" s="262"/>
      <c r="M301" s="263"/>
      <c r="N301" s="264"/>
      <c r="O301" s="264"/>
      <c r="P301" s="264"/>
      <c r="Q301" s="264"/>
      <c r="R301" s="264"/>
      <c r="S301" s="264"/>
      <c r="T301" s="26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6" t="s">
        <v>189</v>
      </c>
      <c r="AU301" s="266" t="s">
        <v>85</v>
      </c>
      <c r="AV301" s="14" t="s">
        <v>85</v>
      </c>
      <c r="AW301" s="14" t="s">
        <v>33</v>
      </c>
      <c r="AX301" s="14" t="s">
        <v>76</v>
      </c>
      <c r="AY301" s="266" t="s">
        <v>178</v>
      </c>
    </row>
    <row r="302" s="15" customFormat="1">
      <c r="A302" s="15"/>
      <c r="B302" s="267"/>
      <c r="C302" s="268"/>
      <c r="D302" s="241" t="s">
        <v>189</v>
      </c>
      <c r="E302" s="269" t="s">
        <v>1</v>
      </c>
      <c r="F302" s="270" t="s">
        <v>193</v>
      </c>
      <c r="G302" s="268"/>
      <c r="H302" s="271">
        <v>5777.4399999999996</v>
      </c>
      <c r="I302" s="272"/>
      <c r="J302" s="268"/>
      <c r="K302" s="268"/>
      <c r="L302" s="273"/>
      <c r="M302" s="274"/>
      <c r="N302" s="275"/>
      <c r="O302" s="275"/>
      <c r="P302" s="275"/>
      <c r="Q302" s="275"/>
      <c r="R302" s="275"/>
      <c r="S302" s="275"/>
      <c r="T302" s="276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7" t="s">
        <v>189</v>
      </c>
      <c r="AU302" s="277" t="s">
        <v>85</v>
      </c>
      <c r="AV302" s="15" t="s">
        <v>185</v>
      </c>
      <c r="AW302" s="15" t="s">
        <v>33</v>
      </c>
      <c r="AX302" s="15" t="s">
        <v>83</v>
      </c>
      <c r="AY302" s="277" t="s">
        <v>178</v>
      </c>
    </row>
    <row r="303" s="2" customFormat="1">
      <c r="A303" s="39"/>
      <c r="B303" s="40"/>
      <c r="C303" s="228" t="s">
        <v>361</v>
      </c>
      <c r="D303" s="228" t="s">
        <v>180</v>
      </c>
      <c r="E303" s="229" t="s">
        <v>259</v>
      </c>
      <c r="F303" s="230" t="s">
        <v>260</v>
      </c>
      <c r="G303" s="231" t="s">
        <v>183</v>
      </c>
      <c r="H303" s="232">
        <v>76.736000000000004</v>
      </c>
      <c r="I303" s="233"/>
      <c r="J303" s="234">
        <f>ROUND(I303*H303,2)</f>
        <v>0</v>
      </c>
      <c r="K303" s="230" t="s">
        <v>184</v>
      </c>
      <c r="L303" s="45"/>
      <c r="M303" s="235" t="s">
        <v>1</v>
      </c>
      <c r="N303" s="236" t="s">
        <v>41</v>
      </c>
      <c r="O303" s="92"/>
      <c r="P303" s="237">
        <f>O303*H303</f>
        <v>0</v>
      </c>
      <c r="Q303" s="237">
        <v>0</v>
      </c>
      <c r="R303" s="237">
        <f>Q303*H303</f>
        <v>0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185</v>
      </c>
      <c r="AT303" s="239" t="s">
        <v>180</v>
      </c>
      <c r="AU303" s="239" t="s">
        <v>85</v>
      </c>
      <c r="AY303" s="18" t="s">
        <v>178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83</v>
      </c>
      <c r="BK303" s="240">
        <f>ROUND(I303*H303,2)</f>
        <v>0</v>
      </c>
      <c r="BL303" s="18" t="s">
        <v>185</v>
      </c>
      <c r="BM303" s="239" t="s">
        <v>2068</v>
      </c>
    </row>
    <row r="304" s="2" customFormat="1">
      <c r="A304" s="39"/>
      <c r="B304" s="40"/>
      <c r="C304" s="41"/>
      <c r="D304" s="241" t="s">
        <v>187</v>
      </c>
      <c r="E304" s="41"/>
      <c r="F304" s="242" t="s">
        <v>1605</v>
      </c>
      <c r="G304" s="41"/>
      <c r="H304" s="41"/>
      <c r="I304" s="243"/>
      <c r="J304" s="41"/>
      <c r="K304" s="41"/>
      <c r="L304" s="45"/>
      <c r="M304" s="244"/>
      <c r="N304" s="245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187</v>
      </c>
      <c r="AU304" s="18" t="s">
        <v>85</v>
      </c>
    </row>
    <row r="305" s="13" customFormat="1">
      <c r="A305" s="13"/>
      <c r="B305" s="246"/>
      <c r="C305" s="247"/>
      <c r="D305" s="241" t="s">
        <v>189</v>
      </c>
      <c r="E305" s="248" t="s">
        <v>1</v>
      </c>
      <c r="F305" s="249" t="s">
        <v>2069</v>
      </c>
      <c r="G305" s="247"/>
      <c r="H305" s="248" t="s">
        <v>1</v>
      </c>
      <c r="I305" s="250"/>
      <c r="J305" s="247"/>
      <c r="K305" s="247"/>
      <c r="L305" s="251"/>
      <c r="M305" s="252"/>
      <c r="N305" s="253"/>
      <c r="O305" s="253"/>
      <c r="P305" s="253"/>
      <c r="Q305" s="253"/>
      <c r="R305" s="253"/>
      <c r="S305" s="253"/>
      <c r="T305" s="25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5" t="s">
        <v>189</v>
      </c>
      <c r="AU305" s="255" t="s">
        <v>85</v>
      </c>
      <c r="AV305" s="13" t="s">
        <v>83</v>
      </c>
      <c r="AW305" s="13" t="s">
        <v>33</v>
      </c>
      <c r="AX305" s="13" t="s">
        <v>76</v>
      </c>
      <c r="AY305" s="255" t="s">
        <v>178</v>
      </c>
    </row>
    <row r="306" s="13" customFormat="1">
      <c r="A306" s="13"/>
      <c r="B306" s="246"/>
      <c r="C306" s="247"/>
      <c r="D306" s="241" t="s">
        <v>189</v>
      </c>
      <c r="E306" s="248" t="s">
        <v>1</v>
      </c>
      <c r="F306" s="249" t="s">
        <v>2070</v>
      </c>
      <c r="G306" s="247"/>
      <c r="H306" s="248" t="s">
        <v>1</v>
      </c>
      <c r="I306" s="250"/>
      <c r="J306" s="247"/>
      <c r="K306" s="247"/>
      <c r="L306" s="251"/>
      <c r="M306" s="252"/>
      <c r="N306" s="253"/>
      <c r="O306" s="253"/>
      <c r="P306" s="253"/>
      <c r="Q306" s="253"/>
      <c r="R306" s="253"/>
      <c r="S306" s="253"/>
      <c r="T306" s="25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5" t="s">
        <v>189</v>
      </c>
      <c r="AU306" s="255" t="s">
        <v>85</v>
      </c>
      <c r="AV306" s="13" t="s">
        <v>83</v>
      </c>
      <c r="AW306" s="13" t="s">
        <v>33</v>
      </c>
      <c r="AX306" s="13" t="s">
        <v>76</v>
      </c>
      <c r="AY306" s="255" t="s">
        <v>178</v>
      </c>
    </row>
    <row r="307" s="14" customFormat="1">
      <c r="A307" s="14"/>
      <c r="B307" s="256"/>
      <c r="C307" s="257"/>
      <c r="D307" s="241" t="s">
        <v>189</v>
      </c>
      <c r="E307" s="258" t="s">
        <v>1</v>
      </c>
      <c r="F307" s="259" t="s">
        <v>2071</v>
      </c>
      <c r="G307" s="257"/>
      <c r="H307" s="260">
        <v>6.2400000000000002</v>
      </c>
      <c r="I307" s="261"/>
      <c r="J307" s="257"/>
      <c r="K307" s="257"/>
      <c r="L307" s="262"/>
      <c r="M307" s="263"/>
      <c r="N307" s="264"/>
      <c r="O307" s="264"/>
      <c r="P307" s="264"/>
      <c r="Q307" s="264"/>
      <c r="R307" s="264"/>
      <c r="S307" s="264"/>
      <c r="T307" s="26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6" t="s">
        <v>189</v>
      </c>
      <c r="AU307" s="266" t="s">
        <v>85</v>
      </c>
      <c r="AV307" s="14" t="s">
        <v>85</v>
      </c>
      <c r="AW307" s="14" t="s">
        <v>33</v>
      </c>
      <c r="AX307" s="14" t="s">
        <v>76</v>
      </c>
      <c r="AY307" s="266" t="s">
        <v>178</v>
      </c>
    </row>
    <row r="308" s="13" customFormat="1">
      <c r="A308" s="13"/>
      <c r="B308" s="246"/>
      <c r="C308" s="247"/>
      <c r="D308" s="241" t="s">
        <v>189</v>
      </c>
      <c r="E308" s="248" t="s">
        <v>1</v>
      </c>
      <c r="F308" s="249" t="s">
        <v>1990</v>
      </c>
      <c r="G308" s="247"/>
      <c r="H308" s="248" t="s">
        <v>1</v>
      </c>
      <c r="I308" s="250"/>
      <c r="J308" s="247"/>
      <c r="K308" s="247"/>
      <c r="L308" s="251"/>
      <c r="M308" s="252"/>
      <c r="N308" s="253"/>
      <c r="O308" s="253"/>
      <c r="P308" s="253"/>
      <c r="Q308" s="253"/>
      <c r="R308" s="253"/>
      <c r="S308" s="253"/>
      <c r="T308" s="25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5" t="s">
        <v>189</v>
      </c>
      <c r="AU308" s="255" t="s">
        <v>85</v>
      </c>
      <c r="AV308" s="13" t="s">
        <v>83</v>
      </c>
      <c r="AW308" s="13" t="s">
        <v>33</v>
      </c>
      <c r="AX308" s="13" t="s">
        <v>76</v>
      </c>
      <c r="AY308" s="255" t="s">
        <v>178</v>
      </c>
    </row>
    <row r="309" s="13" customFormat="1">
      <c r="A309" s="13"/>
      <c r="B309" s="246"/>
      <c r="C309" s="247"/>
      <c r="D309" s="241" t="s">
        <v>189</v>
      </c>
      <c r="E309" s="248" t="s">
        <v>1</v>
      </c>
      <c r="F309" s="249" t="s">
        <v>273</v>
      </c>
      <c r="G309" s="247"/>
      <c r="H309" s="248" t="s">
        <v>1</v>
      </c>
      <c r="I309" s="250"/>
      <c r="J309" s="247"/>
      <c r="K309" s="247"/>
      <c r="L309" s="251"/>
      <c r="M309" s="252"/>
      <c r="N309" s="253"/>
      <c r="O309" s="253"/>
      <c r="P309" s="253"/>
      <c r="Q309" s="253"/>
      <c r="R309" s="253"/>
      <c r="S309" s="253"/>
      <c r="T309" s="25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5" t="s">
        <v>189</v>
      </c>
      <c r="AU309" s="255" t="s">
        <v>85</v>
      </c>
      <c r="AV309" s="13" t="s">
        <v>83</v>
      </c>
      <c r="AW309" s="13" t="s">
        <v>33</v>
      </c>
      <c r="AX309" s="13" t="s">
        <v>76</v>
      </c>
      <c r="AY309" s="255" t="s">
        <v>178</v>
      </c>
    </row>
    <row r="310" s="14" customFormat="1">
      <c r="A310" s="14"/>
      <c r="B310" s="256"/>
      <c r="C310" s="257"/>
      <c r="D310" s="241" t="s">
        <v>189</v>
      </c>
      <c r="E310" s="258" t="s">
        <v>1</v>
      </c>
      <c r="F310" s="259" t="s">
        <v>2072</v>
      </c>
      <c r="G310" s="257"/>
      <c r="H310" s="260">
        <v>58.299999999999997</v>
      </c>
      <c r="I310" s="261"/>
      <c r="J310" s="257"/>
      <c r="K310" s="257"/>
      <c r="L310" s="262"/>
      <c r="M310" s="263"/>
      <c r="N310" s="264"/>
      <c r="O310" s="264"/>
      <c r="P310" s="264"/>
      <c r="Q310" s="264"/>
      <c r="R310" s="264"/>
      <c r="S310" s="264"/>
      <c r="T310" s="26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6" t="s">
        <v>189</v>
      </c>
      <c r="AU310" s="266" t="s">
        <v>85</v>
      </c>
      <c r="AV310" s="14" t="s">
        <v>85</v>
      </c>
      <c r="AW310" s="14" t="s">
        <v>33</v>
      </c>
      <c r="AX310" s="14" t="s">
        <v>76</v>
      </c>
      <c r="AY310" s="266" t="s">
        <v>178</v>
      </c>
    </row>
    <row r="311" s="14" customFormat="1">
      <c r="A311" s="14"/>
      <c r="B311" s="256"/>
      <c r="C311" s="257"/>
      <c r="D311" s="241" t="s">
        <v>189</v>
      </c>
      <c r="E311" s="258" t="s">
        <v>1</v>
      </c>
      <c r="F311" s="259" t="s">
        <v>2073</v>
      </c>
      <c r="G311" s="257"/>
      <c r="H311" s="260">
        <v>10.441000000000001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6" t="s">
        <v>189</v>
      </c>
      <c r="AU311" s="266" t="s">
        <v>85</v>
      </c>
      <c r="AV311" s="14" t="s">
        <v>85</v>
      </c>
      <c r="AW311" s="14" t="s">
        <v>33</v>
      </c>
      <c r="AX311" s="14" t="s">
        <v>76</v>
      </c>
      <c r="AY311" s="266" t="s">
        <v>178</v>
      </c>
    </row>
    <row r="312" s="14" customFormat="1">
      <c r="A312" s="14"/>
      <c r="B312" s="256"/>
      <c r="C312" s="257"/>
      <c r="D312" s="241" t="s">
        <v>189</v>
      </c>
      <c r="E312" s="258" t="s">
        <v>1</v>
      </c>
      <c r="F312" s="259" t="s">
        <v>2074</v>
      </c>
      <c r="G312" s="257"/>
      <c r="H312" s="260">
        <v>1.7549999999999999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6" t="s">
        <v>189</v>
      </c>
      <c r="AU312" s="266" t="s">
        <v>85</v>
      </c>
      <c r="AV312" s="14" t="s">
        <v>85</v>
      </c>
      <c r="AW312" s="14" t="s">
        <v>33</v>
      </c>
      <c r="AX312" s="14" t="s">
        <v>76</v>
      </c>
      <c r="AY312" s="266" t="s">
        <v>178</v>
      </c>
    </row>
    <row r="313" s="15" customFormat="1">
      <c r="A313" s="15"/>
      <c r="B313" s="267"/>
      <c r="C313" s="268"/>
      <c r="D313" s="241" t="s">
        <v>189</v>
      </c>
      <c r="E313" s="269" t="s">
        <v>1</v>
      </c>
      <c r="F313" s="270" t="s">
        <v>193</v>
      </c>
      <c r="G313" s="268"/>
      <c r="H313" s="271">
        <v>76.736000000000004</v>
      </c>
      <c r="I313" s="272"/>
      <c r="J313" s="268"/>
      <c r="K313" s="268"/>
      <c r="L313" s="273"/>
      <c r="M313" s="274"/>
      <c r="N313" s="275"/>
      <c r="O313" s="275"/>
      <c r="P313" s="275"/>
      <c r="Q313" s="275"/>
      <c r="R313" s="275"/>
      <c r="S313" s="275"/>
      <c r="T313" s="276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7" t="s">
        <v>189</v>
      </c>
      <c r="AU313" s="277" t="s">
        <v>85</v>
      </c>
      <c r="AV313" s="15" t="s">
        <v>185</v>
      </c>
      <c r="AW313" s="15" t="s">
        <v>33</v>
      </c>
      <c r="AX313" s="15" t="s">
        <v>83</v>
      </c>
      <c r="AY313" s="277" t="s">
        <v>178</v>
      </c>
    </row>
    <row r="314" s="2" customFormat="1">
      <c r="A314" s="39"/>
      <c r="B314" s="40"/>
      <c r="C314" s="228" t="s">
        <v>367</v>
      </c>
      <c r="D314" s="228" t="s">
        <v>180</v>
      </c>
      <c r="E314" s="229" t="s">
        <v>614</v>
      </c>
      <c r="F314" s="230" t="s">
        <v>615</v>
      </c>
      <c r="G314" s="231" t="s">
        <v>268</v>
      </c>
      <c r="H314" s="232">
        <v>401</v>
      </c>
      <c r="I314" s="233"/>
      <c r="J314" s="234">
        <f>ROUND(I314*H314,2)</f>
        <v>0</v>
      </c>
      <c r="K314" s="230" t="s">
        <v>184</v>
      </c>
      <c r="L314" s="45"/>
      <c r="M314" s="235" t="s">
        <v>1</v>
      </c>
      <c r="N314" s="236" t="s">
        <v>41</v>
      </c>
      <c r="O314" s="92"/>
      <c r="P314" s="237">
        <f>O314*H314</f>
        <v>0</v>
      </c>
      <c r="Q314" s="237">
        <v>0</v>
      </c>
      <c r="R314" s="237">
        <f>Q314*H314</f>
        <v>0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185</v>
      </c>
      <c r="AT314" s="239" t="s">
        <v>180</v>
      </c>
      <c r="AU314" s="239" t="s">
        <v>85</v>
      </c>
      <c r="AY314" s="18" t="s">
        <v>178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83</v>
      </c>
      <c r="BK314" s="240">
        <f>ROUND(I314*H314,2)</f>
        <v>0</v>
      </c>
      <c r="BL314" s="18" t="s">
        <v>185</v>
      </c>
      <c r="BM314" s="239" t="s">
        <v>2075</v>
      </c>
    </row>
    <row r="315" s="2" customFormat="1">
      <c r="A315" s="39"/>
      <c r="B315" s="40"/>
      <c r="C315" s="41"/>
      <c r="D315" s="241" t="s">
        <v>187</v>
      </c>
      <c r="E315" s="41"/>
      <c r="F315" s="242" t="s">
        <v>617</v>
      </c>
      <c r="G315" s="41"/>
      <c r="H315" s="41"/>
      <c r="I315" s="243"/>
      <c r="J315" s="41"/>
      <c r="K315" s="41"/>
      <c r="L315" s="45"/>
      <c r="M315" s="244"/>
      <c r="N315" s="245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187</v>
      </c>
      <c r="AU315" s="18" t="s">
        <v>85</v>
      </c>
    </row>
    <row r="316" s="13" customFormat="1">
      <c r="A316" s="13"/>
      <c r="B316" s="246"/>
      <c r="C316" s="247"/>
      <c r="D316" s="241" t="s">
        <v>189</v>
      </c>
      <c r="E316" s="248" t="s">
        <v>1</v>
      </c>
      <c r="F316" s="249" t="s">
        <v>2076</v>
      </c>
      <c r="G316" s="247"/>
      <c r="H316" s="248" t="s">
        <v>1</v>
      </c>
      <c r="I316" s="250"/>
      <c r="J316" s="247"/>
      <c r="K316" s="247"/>
      <c r="L316" s="251"/>
      <c r="M316" s="252"/>
      <c r="N316" s="253"/>
      <c r="O316" s="253"/>
      <c r="P316" s="253"/>
      <c r="Q316" s="253"/>
      <c r="R316" s="253"/>
      <c r="S316" s="253"/>
      <c r="T316" s="25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5" t="s">
        <v>189</v>
      </c>
      <c r="AU316" s="255" t="s">
        <v>85</v>
      </c>
      <c r="AV316" s="13" t="s">
        <v>83</v>
      </c>
      <c r="AW316" s="13" t="s">
        <v>33</v>
      </c>
      <c r="AX316" s="13" t="s">
        <v>76</v>
      </c>
      <c r="AY316" s="255" t="s">
        <v>178</v>
      </c>
    </row>
    <row r="317" s="13" customFormat="1">
      <c r="A317" s="13"/>
      <c r="B317" s="246"/>
      <c r="C317" s="247"/>
      <c r="D317" s="241" t="s">
        <v>189</v>
      </c>
      <c r="E317" s="248" t="s">
        <v>1</v>
      </c>
      <c r="F317" s="249" t="s">
        <v>1608</v>
      </c>
      <c r="G317" s="247"/>
      <c r="H317" s="248" t="s">
        <v>1</v>
      </c>
      <c r="I317" s="250"/>
      <c r="J317" s="247"/>
      <c r="K317" s="247"/>
      <c r="L317" s="251"/>
      <c r="M317" s="252"/>
      <c r="N317" s="253"/>
      <c r="O317" s="253"/>
      <c r="P317" s="253"/>
      <c r="Q317" s="253"/>
      <c r="R317" s="253"/>
      <c r="S317" s="253"/>
      <c r="T317" s="25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5" t="s">
        <v>189</v>
      </c>
      <c r="AU317" s="255" t="s">
        <v>85</v>
      </c>
      <c r="AV317" s="13" t="s">
        <v>83</v>
      </c>
      <c r="AW317" s="13" t="s">
        <v>33</v>
      </c>
      <c r="AX317" s="13" t="s">
        <v>76</v>
      </c>
      <c r="AY317" s="255" t="s">
        <v>178</v>
      </c>
    </row>
    <row r="318" s="14" customFormat="1">
      <c r="A318" s="14"/>
      <c r="B318" s="256"/>
      <c r="C318" s="257"/>
      <c r="D318" s="241" t="s">
        <v>189</v>
      </c>
      <c r="E318" s="258" t="s">
        <v>1</v>
      </c>
      <c r="F318" s="259" t="s">
        <v>2077</v>
      </c>
      <c r="G318" s="257"/>
      <c r="H318" s="260">
        <v>401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6" t="s">
        <v>189</v>
      </c>
      <c r="AU318" s="266" t="s">
        <v>85</v>
      </c>
      <c r="AV318" s="14" t="s">
        <v>85</v>
      </c>
      <c r="AW318" s="14" t="s">
        <v>33</v>
      </c>
      <c r="AX318" s="14" t="s">
        <v>76</v>
      </c>
      <c r="AY318" s="266" t="s">
        <v>178</v>
      </c>
    </row>
    <row r="319" s="15" customFormat="1">
      <c r="A319" s="15"/>
      <c r="B319" s="267"/>
      <c r="C319" s="268"/>
      <c r="D319" s="241" t="s">
        <v>189</v>
      </c>
      <c r="E319" s="269" t="s">
        <v>1</v>
      </c>
      <c r="F319" s="270" t="s">
        <v>193</v>
      </c>
      <c r="G319" s="268"/>
      <c r="H319" s="271">
        <v>401</v>
      </c>
      <c r="I319" s="272"/>
      <c r="J319" s="268"/>
      <c r="K319" s="268"/>
      <c r="L319" s="273"/>
      <c r="M319" s="274"/>
      <c r="N319" s="275"/>
      <c r="O319" s="275"/>
      <c r="P319" s="275"/>
      <c r="Q319" s="275"/>
      <c r="R319" s="275"/>
      <c r="S319" s="275"/>
      <c r="T319" s="276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7" t="s">
        <v>189</v>
      </c>
      <c r="AU319" s="277" t="s">
        <v>85</v>
      </c>
      <c r="AV319" s="15" t="s">
        <v>185</v>
      </c>
      <c r="AW319" s="15" t="s">
        <v>33</v>
      </c>
      <c r="AX319" s="15" t="s">
        <v>83</v>
      </c>
      <c r="AY319" s="277" t="s">
        <v>178</v>
      </c>
    </row>
    <row r="320" s="2" customFormat="1">
      <c r="A320" s="39"/>
      <c r="B320" s="40"/>
      <c r="C320" s="228" t="s">
        <v>373</v>
      </c>
      <c r="D320" s="228" t="s">
        <v>180</v>
      </c>
      <c r="E320" s="229" t="s">
        <v>2078</v>
      </c>
      <c r="F320" s="230" t="s">
        <v>2079</v>
      </c>
      <c r="G320" s="231" t="s">
        <v>268</v>
      </c>
      <c r="H320" s="232">
        <v>4620.8999999999996</v>
      </c>
      <c r="I320" s="233"/>
      <c r="J320" s="234">
        <f>ROUND(I320*H320,2)</f>
        <v>0</v>
      </c>
      <c r="K320" s="230" t="s">
        <v>184</v>
      </c>
      <c r="L320" s="45"/>
      <c r="M320" s="235" t="s">
        <v>1</v>
      </c>
      <c r="N320" s="236" t="s">
        <v>41</v>
      </c>
      <c r="O320" s="92"/>
      <c r="P320" s="237">
        <f>O320*H320</f>
        <v>0</v>
      </c>
      <c r="Q320" s="237">
        <v>0</v>
      </c>
      <c r="R320" s="237">
        <f>Q320*H320</f>
        <v>0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185</v>
      </c>
      <c r="AT320" s="239" t="s">
        <v>180</v>
      </c>
      <c r="AU320" s="239" t="s">
        <v>85</v>
      </c>
      <c r="AY320" s="18" t="s">
        <v>178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83</v>
      </c>
      <c r="BK320" s="240">
        <f>ROUND(I320*H320,2)</f>
        <v>0</v>
      </c>
      <c r="BL320" s="18" t="s">
        <v>185</v>
      </c>
      <c r="BM320" s="239" t="s">
        <v>2080</v>
      </c>
    </row>
    <row r="321" s="2" customFormat="1">
      <c r="A321" s="39"/>
      <c r="B321" s="40"/>
      <c r="C321" s="41"/>
      <c r="D321" s="241" t="s">
        <v>187</v>
      </c>
      <c r="E321" s="41"/>
      <c r="F321" s="242" t="s">
        <v>2081</v>
      </c>
      <c r="G321" s="41"/>
      <c r="H321" s="41"/>
      <c r="I321" s="243"/>
      <c r="J321" s="41"/>
      <c r="K321" s="41"/>
      <c r="L321" s="45"/>
      <c r="M321" s="244"/>
      <c r="N321" s="245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187</v>
      </c>
      <c r="AU321" s="18" t="s">
        <v>85</v>
      </c>
    </row>
    <row r="322" s="13" customFormat="1">
      <c r="A322" s="13"/>
      <c r="B322" s="246"/>
      <c r="C322" s="247"/>
      <c r="D322" s="241" t="s">
        <v>189</v>
      </c>
      <c r="E322" s="248" t="s">
        <v>1</v>
      </c>
      <c r="F322" s="249" t="s">
        <v>1831</v>
      </c>
      <c r="G322" s="247"/>
      <c r="H322" s="248" t="s">
        <v>1</v>
      </c>
      <c r="I322" s="250"/>
      <c r="J322" s="247"/>
      <c r="K322" s="247"/>
      <c r="L322" s="251"/>
      <c r="M322" s="252"/>
      <c r="N322" s="253"/>
      <c r="O322" s="253"/>
      <c r="P322" s="253"/>
      <c r="Q322" s="253"/>
      <c r="R322" s="253"/>
      <c r="S322" s="253"/>
      <c r="T322" s="25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5" t="s">
        <v>189</v>
      </c>
      <c r="AU322" s="255" t="s">
        <v>85</v>
      </c>
      <c r="AV322" s="13" t="s">
        <v>83</v>
      </c>
      <c r="AW322" s="13" t="s">
        <v>33</v>
      </c>
      <c r="AX322" s="13" t="s">
        <v>76</v>
      </c>
      <c r="AY322" s="255" t="s">
        <v>178</v>
      </c>
    </row>
    <row r="323" s="13" customFormat="1">
      <c r="A323" s="13"/>
      <c r="B323" s="246"/>
      <c r="C323" s="247"/>
      <c r="D323" s="241" t="s">
        <v>189</v>
      </c>
      <c r="E323" s="248" t="s">
        <v>1</v>
      </c>
      <c r="F323" s="249" t="s">
        <v>1620</v>
      </c>
      <c r="G323" s="247"/>
      <c r="H323" s="248" t="s">
        <v>1</v>
      </c>
      <c r="I323" s="250"/>
      <c r="J323" s="247"/>
      <c r="K323" s="247"/>
      <c r="L323" s="251"/>
      <c r="M323" s="252"/>
      <c r="N323" s="253"/>
      <c r="O323" s="253"/>
      <c r="P323" s="253"/>
      <c r="Q323" s="253"/>
      <c r="R323" s="253"/>
      <c r="S323" s="253"/>
      <c r="T323" s="25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5" t="s">
        <v>189</v>
      </c>
      <c r="AU323" s="255" t="s">
        <v>85</v>
      </c>
      <c r="AV323" s="13" t="s">
        <v>83</v>
      </c>
      <c r="AW323" s="13" t="s">
        <v>33</v>
      </c>
      <c r="AX323" s="13" t="s">
        <v>76</v>
      </c>
      <c r="AY323" s="255" t="s">
        <v>178</v>
      </c>
    </row>
    <row r="324" s="14" customFormat="1">
      <c r="A324" s="14"/>
      <c r="B324" s="256"/>
      <c r="C324" s="257"/>
      <c r="D324" s="241" t="s">
        <v>189</v>
      </c>
      <c r="E324" s="258" t="s">
        <v>1</v>
      </c>
      <c r="F324" s="259" t="s">
        <v>2082</v>
      </c>
      <c r="G324" s="257"/>
      <c r="H324" s="260">
        <v>4620.8999999999996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6" t="s">
        <v>189</v>
      </c>
      <c r="AU324" s="266" t="s">
        <v>85</v>
      </c>
      <c r="AV324" s="14" t="s">
        <v>85</v>
      </c>
      <c r="AW324" s="14" t="s">
        <v>33</v>
      </c>
      <c r="AX324" s="14" t="s">
        <v>76</v>
      </c>
      <c r="AY324" s="266" t="s">
        <v>178</v>
      </c>
    </row>
    <row r="325" s="15" customFormat="1">
      <c r="A325" s="15"/>
      <c r="B325" s="267"/>
      <c r="C325" s="268"/>
      <c r="D325" s="241" t="s">
        <v>189</v>
      </c>
      <c r="E325" s="269" t="s">
        <v>1</v>
      </c>
      <c r="F325" s="270" t="s">
        <v>193</v>
      </c>
      <c r="G325" s="268"/>
      <c r="H325" s="271">
        <v>4620.8999999999996</v>
      </c>
      <c r="I325" s="272"/>
      <c r="J325" s="268"/>
      <c r="K325" s="268"/>
      <c r="L325" s="273"/>
      <c r="M325" s="274"/>
      <c r="N325" s="275"/>
      <c r="O325" s="275"/>
      <c r="P325" s="275"/>
      <c r="Q325" s="275"/>
      <c r="R325" s="275"/>
      <c r="S325" s="275"/>
      <c r="T325" s="276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77" t="s">
        <v>189</v>
      </c>
      <c r="AU325" s="277" t="s">
        <v>85</v>
      </c>
      <c r="AV325" s="15" t="s">
        <v>185</v>
      </c>
      <c r="AW325" s="15" t="s">
        <v>33</v>
      </c>
      <c r="AX325" s="15" t="s">
        <v>83</v>
      </c>
      <c r="AY325" s="277" t="s">
        <v>178</v>
      </c>
    </row>
    <row r="326" s="2" customFormat="1" ht="14.4" customHeight="1">
      <c r="A326" s="39"/>
      <c r="B326" s="40"/>
      <c r="C326" s="278" t="s">
        <v>379</v>
      </c>
      <c r="D326" s="278" t="s">
        <v>386</v>
      </c>
      <c r="E326" s="279" t="s">
        <v>1622</v>
      </c>
      <c r="F326" s="280" t="s">
        <v>1623</v>
      </c>
      <c r="G326" s="281" t="s">
        <v>629</v>
      </c>
      <c r="H326" s="282">
        <v>142.786</v>
      </c>
      <c r="I326" s="283"/>
      <c r="J326" s="284">
        <f>ROUND(I326*H326,2)</f>
        <v>0</v>
      </c>
      <c r="K326" s="280" t="s">
        <v>184</v>
      </c>
      <c r="L326" s="285"/>
      <c r="M326" s="286" t="s">
        <v>1</v>
      </c>
      <c r="N326" s="287" t="s">
        <v>41</v>
      </c>
      <c r="O326" s="92"/>
      <c r="P326" s="237">
        <f>O326*H326</f>
        <v>0</v>
      </c>
      <c r="Q326" s="237">
        <v>0.001</v>
      </c>
      <c r="R326" s="237">
        <f>Q326*H326</f>
        <v>0.142786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244</v>
      </c>
      <c r="AT326" s="239" t="s">
        <v>386</v>
      </c>
      <c r="AU326" s="239" t="s">
        <v>85</v>
      </c>
      <c r="AY326" s="18" t="s">
        <v>178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83</v>
      </c>
      <c r="BK326" s="240">
        <f>ROUND(I326*H326,2)</f>
        <v>0</v>
      </c>
      <c r="BL326" s="18" t="s">
        <v>185</v>
      </c>
      <c r="BM326" s="239" t="s">
        <v>2083</v>
      </c>
    </row>
    <row r="327" s="2" customFormat="1">
      <c r="A327" s="39"/>
      <c r="B327" s="40"/>
      <c r="C327" s="41"/>
      <c r="D327" s="241" t="s">
        <v>187</v>
      </c>
      <c r="E327" s="41"/>
      <c r="F327" s="242" t="s">
        <v>1623</v>
      </c>
      <c r="G327" s="41"/>
      <c r="H327" s="41"/>
      <c r="I327" s="243"/>
      <c r="J327" s="41"/>
      <c r="K327" s="41"/>
      <c r="L327" s="45"/>
      <c r="M327" s="244"/>
      <c r="N327" s="245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187</v>
      </c>
      <c r="AU327" s="18" t="s">
        <v>85</v>
      </c>
    </row>
    <row r="328" s="13" customFormat="1">
      <c r="A328" s="13"/>
      <c r="B328" s="246"/>
      <c r="C328" s="247"/>
      <c r="D328" s="241" t="s">
        <v>189</v>
      </c>
      <c r="E328" s="248" t="s">
        <v>1</v>
      </c>
      <c r="F328" s="249" t="s">
        <v>2084</v>
      </c>
      <c r="G328" s="247"/>
      <c r="H328" s="248" t="s">
        <v>1</v>
      </c>
      <c r="I328" s="250"/>
      <c r="J328" s="247"/>
      <c r="K328" s="247"/>
      <c r="L328" s="251"/>
      <c r="M328" s="252"/>
      <c r="N328" s="253"/>
      <c r="O328" s="253"/>
      <c r="P328" s="253"/>
      <c r="Q328" s="253"/>
      <c r="R328" s="253"/>
      <c r="S328" s="253"/>
      <c r="T328" s="25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5" t="s">
        <v>189</v>
      </c>
      <c r="AU328" s="255" t="s">
        <v>85</v>
      </c>
      <c r="AV328" s="13" t="s">
        <v>83</v>
      </c>
      <c r="AW328" s="13" t="s">
        <v>33</v>
      </c>
      <c r="AX328" s="13" t="s">
        <v>76</v>
      </c>
      <c r="AY328" s="255" t="s">
        <v>178</v>
      </c>
    </row>
    <row r="329" s="14" customFormat="1">
      <c r="A329" s="14"/>
      <c r="B329" s="256"/>
      <c r="C329" s="257"/>
      <c r="D329" s="241" t="s">
        <v>189</v>
      </c>
      <c r="E329" s="258" t="s">
        <v>1</v>
      </c>
      <c r="F329" s="259" t="s">
        <v>2085</v>
      </c>
      <c r="G329" s="257"/>
      <c r="H329" s="260">
        <v>142.786</v>
      </c>
      <c r="I329" s="261"/>
      <c r="J329" s="257"/>
      <c r="K329" s="257"/>
      <c r="L329" s="262"/>
      <c r="M329" s="263"/>
      <c r="N329" s="264"/>
      <c r="O329" s="264"/>
      <c r="P329" s="264"/>
      <c r="Q329" s="264"/>
      <c r="R329" s="264"/>
      <c r="S329" s="264"/>
      <c r="T329" s="26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6" t="s">
        <v>189</v>
      </c>
      <c r="AU329" s="266" t="s">
        <v>85</v>
      </c>
      <c r="AV329" s="14" t="s">
        <v>85</v>
      </c>
      <c r="AW329" s="14" t="s">
        <v>33</v>
      </c>
      <c r="AX329" s="14" t="s">
        <v>76</v>
      </c>
      <c r="AY329" s="266" t="s">
        <v>178</v>
      </c>
    </row>
    <row r="330" s="15" customFormat="1">
      <c r="A330" s="15"/>
      <c r="B330" s="267"/>
      <c r="C330" s="268"/>
      <c r="D330" s="241" t="s">
        <v>189</v>
      </c>
      <c r="E330" s="269" t="s">
        <v>1</v>
      </c>
      <c r="F330" s="270" t="s">
        <v>193</v>
      </c>
      <c r="G330" s="268"/>
      <c r="H330" s="271">
        <v>142.786</v>
      </c>
      <c r="I330" s="272"/>
      <c r="J330" s="268"/>
      <c r="K330" s="268"/>
      <c r="L330" s="273"/>
      <c r="M330" s="274"/>
      <c r="N330" s="275"/>
      <c r="O330" s="275"/>
      <c r="P330" s="275"/>
      <c r="Q330" s="275"/>
      <c r="R330" s="275"/>
      <c r="S330" s="275"/>
      <c r="T330" s="276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77" t="s">
        <v>189</v>
      </c>
      <c r="AU330" s="277" t="s">
        <v>85</v>
      </c>
      <c r="AV330" s="15" t="s">
        <v>185</v>
      </c>
      <c r="AW330" s="15" t="s">
        <v>33</v>
      </c>
      <c r="AX330" s="15" t="s">
        <v>83</v>
      </c>
      <c r="AY330" s="277" t="s">
        <v>178</v>
      </c>
    </row>
    <row r="331" s="2" customFormat="1">
      <c r="A331" s="39"/>
      <c r="B331" s="40"/>
      <c r="C331" s="228" t="s">
        <v>385</v>
      </c>
      <c r="D331" s="228" t="s">
        <v>180</v>
      </c>
      <c r="E331" s="229" t="s">
        <v>1861</v>
      </c>
      <c r="F331" s="230" t="s">
        <v>1862</v>
      </c>
      <c r="G331" s="231" t="s">
        <v>268</v>
      </c>
      <c r="H331" s="232">
        <v>8026.8999999999996</v>
      </c>
      <c r="I331" s="233"/>
      <c r="J331" s="234">
        <f>ROUND(I331*H331,2)</f>
        <v>0</v>
      </c>
      <c r="K331" s="230" t="s">
        <v>184</v>
      </c>
      <c r="L331" s="45"/>
      <c r="M331" s="235" t="s">
        <v>1</v>
      </c>
      <c r="N331" s="236" t="s">
        <v>41</v>
      </c>
      <c r="O331" s="92"/>
      <c r="P331" s="237">
        <f>O331*H331</f>
        <v>0</v>
      </c>
      <c r="Q331" s="237">
        <v>0</v>
      </c>
      <c r="R331" s="237">
        <f>Q331*H331</f>
        <v>0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185</v>
      </c>
      <c r="AT331" s="239" t="s">
        <v>180</v>
      </c>
      <c r="AU331" s="239" t="s">
        <v>85</v>
      </c>
      <c r="AY331" s="18" t="s">
        <v>178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83</v>
      </c>
      <c r="BK331" s="240">
        <f>ROUND(I331*H331,2)</f>
        <v>0</v>
      </c>
      <c r="BL331" s="18" t="s">
        <v>185</v>
      </c>
      <c r="BM331" s="239" t="s">
        <v>2086</v>
      </c>
    </row>
    <row r="332" s="2" customFormat="1">
      <c r="A332" s="39"/>
      <c r="B332" s="40"/>
      <c r="C332" s="41"/>
      <c r="D332" s="241" t="s">
        <v>187</v>
      </c>
      <c r="E332" s="41"/>
      <c r="F332" s="242" t="s">
        <v>1864</v>
      </c>
      <c r="G332" s="41"/>
      <c r="H332" s="41"/>
      <c r="I332" s="243"/>
      <c r="J332" s="41"/>
      <c r="K332" s="41"/>
      <c r="L332" s="45"/>
      <c r="M332" s="244"/>
      <c r="N332" s="245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187</v>
      </c>
      <c r="AU332" s="18" t="s">
        <v>85</v>
      </c>
    </row>
    <row r="333" s="13" customFormat="1">
      <c r="A333" s="13"/>
      <c r="B333" s="246"/>
      <c r="C333" s="247"/>
      <c r="D333" s="241" t="s">
        <v>189</v>
      </c>
      <c r="E333" s="248" t="s">
        <v>1</v>
      </c>
      <c r="F333" s="249" t="s">
        <v>2087</v>
      </c>
      <c r="G333" s="247"/>
      <c r="H333" s="248" t="s">
        <v>1</v>
      </c>
      <c r="I333" s="250"/>
      <c r="J333" s="247"/>
      <c r="K333" s="247"/>
      <c r="L333" s="251"/>
      <c r="M333" s="252"/>
      <c r="N333" s="253"/>
      <c r="O333" s="253"/>
      <c r="P333" s="253"/>
      <c r="Q333" s="253"/>
      <c r="R333" s="253"/>
      <c r="S333" s="253"/>
      <c r="T333" s="25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5" t="s">
        <v>189</v>
      </c>
      <c r="AU333" s="255" t="s">
        <v>85</v>
      </c>
      <c r="AV333" s="13" t="s">
        <v>83</v>
      </c>
      <c r="AW333" s="13" t="s">
        <v>33</v>
      </c>
      <c r="AX333" s="13" t="s">
        <v>76</v>
      </c>
      <c r="AY333" s="255" t="s">
        <v>178</v>
      </c>
    </row>
    <row r="334" s="13" customFormat="1">
      <c r="A334" s="13"/>
      <c r="B334" s="246"/>
      <c r="C334" s="247"/>
      <c r="D334" s="241" t="s">
        <v>189</v>
      </c>
      <c r="E334" s="248" t="s">
        <v>1</v>
      </c>
      <c r="F334" s="249" t="s">
        <v>2088</v>
      </c>
      <c r="G334" s="247"/>
      <c r="H334" s="248" t="s">
        <v>1</v>
      </c>
      <c r="I334" s="250"/>
      <c r="J334" s="247"/>
      <c r="K334" s="247"/>
      <c r="L334" s="251"/>
      <c r="M334" s="252"/>
      <c r="N334" s="253"/>
      <c r="O334" s="253"/>
      <c r="P334" s="253"/>
      <c r="Q334" s="253"/>
      <c r="R334" s="253"/>
      <c r="S334" s="253"/>
      <c r="T334" s="25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5" t="s">
        <v>189</v>
      </c>
      <c r="AU334" s="255" t="s">
        <v>85</v>
      </c>
      <c r="AV334" s="13" t="s">
        <v>83</v>
      </c>
      <c r="AW334" s="13" t="s">
        <v>33</v>
      </c>
      <c r="AX334" s="13" t="s">
        <v>76</v>
      </c>
      <c r="AY334" s="255" t="s">
        <v>178</v>
      </c>
    </row>
    <row r="335" s="14" customFormat="1">
      <c r="A335" s="14"/>
      <c r="B335" s="256"/>
      <c r="C335" s="257"/>
      <c r="D335" s="241" t="s">
        <v>189</v>
      </c>
      <c r="E335" s="258" t="s">
        <v>1</v>
      </c>
      <c r="F335" s="259" t="s">
        <v>2089</v>
      </c>
      <c r="G335" s="257"/>
      <c r="H335" s="260">
        <v>8026.8999999999996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6" t="s">
        <v>189</v>
      </c>
      <c r="AU335" s="266" t="s">
        <v>85</v>
      </c>
      <c r="AV335" s="14" t="s">
        <v>85</v>
      </c>
      <c r="AW335" s="14" t="s">
        <v>33</v>
      </c>
      <c r="AX335" s="14" t="s">
        <v>76</v>
      </c>
      <c r="AY335" s="266" t="s">
        <v>178</v>
      </c>
    </row>
    <row r="336" s="15" customFormat="1">
      <c r="A336" s="15"/>
      <c r="B336" s="267"/>
      <c r="C336" s="268"/>
      <c r="D336" s="241" t="s">
        <v>189</v>
      </c>
      <c r="E336" s="269" t="s">
        <v>1</v>
      </c>
      <c r="F336" s="270" t="s">
        <v>193</v>
      </c>
      <c r="G336" s="268"/>
      <c r="H336" s="271">
        <v>8026.8999999999996</v>
      </c>
      <c r="I336" s="272"/>
      <c r="J336" s="268"/>
      <c r="K336" s="268"/>
      <c r="L336" s="273"/>
      <c r="M336" s="274"/>
      <c r="N336" s="275"/>
      <c r="O336" s="275"/>
      <c r="P336" s="275"/>
      <c r="Q336" s="275"/>
      <c r="R336" s="275"/>
      <c r="S336" s="275"/>
      <c r="T336" s="276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77" t="s">
        <v>189</v>
      </c>
      <c r="AU336" s="277" t="s">
        <v>85</v>
      </c>
      <c r="AV336" s="15" t="s">
        <v>185</v>
      </c>
      <c r="AW336" s="15" t="s">
        <v>33</v>
      </c>
      <c r="AX336" s="15" t="s">
        <v>83</v>
      </c>
      <c r="AY336" s="277" t="s">
        <v>178</v>
      </c>
    </row>
    <row r="337" s="2" customFormat="1" ht="14.4" customHeight="1">
      <c r="A337" s="39"/>
      <c r="B337" s="40"/>
      <c r="C337" s="278" t="s">
        <v>397</v>
      </c>
      <c r="D337" s="278" t="s">
        <v>386</v>
      </c>
      <c r="E337" s="279" t="s">
        <v>627</v>
      </c>
      <c r="F337" s="280" t="s">
        <v>628</v>
      </c>
      <c r="G337" s="281" t="s">
        <v>629</v>
      </c>
      <c r="H337" s="282">
        <v>248.03100000000001</v>
      </c>
      <c r="I337" s="283"/>
      <c r="J337" s="284">
        <f>ROUND(I337*H337,2)</f>
        <v>0</v>
      </c>
      <c r="K337" s="280" t="s">
        <v>184</v>
      </c>
      <c r="L337" s="285"/>
      <c r="M337" s="286" t="s">
        <v>1</v>
      </c>
      <c r="N337" s="287" t="s">
        <v>41</v>
      </c>
      <c r="O337" s="92"/>
      <c r="P337" s="237">
        <f>O337*H337</f>
        <v>0</v>
      </c>
      <c r="Q337" s="237">
        <v>0.001</v>
      </c>
      <c r="R337" s="237">
        <f>Q337*H337</f>
        <v>0.248031</v>
      </c>
      <c r="S337" s="237">
        <v>0</v>
      </c>
      <c r="T337" s="23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244</v>
      </c>
      <c r="AT337" s="239" t="s">
        <v>386</v>
      </c>
      <c r="AU337" s="239" t="s">
        <v>85</v>
      </c>
      <c r="AY337" s="18" t="s">
        <v>178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83</v>
      </c>
      <c r="BK337" s="240">
        <f>ROUND(I337*H337,2)</f>
        <v>0</v>
      </c>
      <c r="BL337" s="18" t="s">
        <v>185</v>
      </c>
      <c r="BM337" s="239" t="s">
        <v>2090</v>
      </c>
    </row>
    <row r="338" s="2" customFormat="1">
      <c r="A338" s="39"/>
      <c r="B338" s="40"/>
      <c r="C338" s="41"/>
      <c r="D338" s="241" t="s">
        <v>187</v>
      </c>
      <c r="E338" s="41"/>
      <c r="F338" s="242" t="s">
        <v>628</v>
      </c>
      <c r="G338" s="41"/>
      <c r="H338" s="41"/>
      <c r="I338" s="243"/>
      <c r="J338" s="41"/>
      <c r="K338" s="41"/>
      <c r="L338" s="45"/>
      <c r="M338" s="244"/>
      <c r="N338" s="245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187</v>
      </c>
      <c r="AU338" s="18" t="s">
        <v>85</v>
      </c>
    </row>
    <row r="339" s="13" customFormat="1">
      <c r="A339" s="13"/>
      <c r="B339" s="246"/>
      <c r="C339" s="247"/>
      <c r="D339" s="241" t="s">
        <v>189</v>
      </c>
      <c r="E339" s="248" t="s">
        <v>1</v>
      </c>
      <c r="F339" s="249" t="s">
        <v>1868</v>
      </c>
      <c r="G339" s="247"/>
      <c r="H339" s="248" t="s">
        <v>1</v>
      </c>
      <c r="I339" s="250"/>
      <c r="J339" s="247"/>
      <c r="K339" s="247"/>
      <c r="L339" s="251"/>
      <c r="M339" s="252"/>
      <c r="N339" s="253"/>
      <c r="O339" s="253"/>
      <c r="P339" s="253"/>
      <c r="Q339" s="253"/>
      <c r="R339" s="253"/>
      <c r="S339" s="253"/>
      <c r="T339" s="25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5" t="s">
        <v>189</v>
      </c>
      <c r="AU339" s="255" t="s">
        <v>85</v>
      </c>
      <c r="AV339" s="13" t="s">
        <v>83</v>
      </c>
      <c r="AW339" s="13" t="s">
        <v>33</v>
      </c>
      <c r="AX339" s="13" t="s">
        <v>76</v>
      </c>
      <c r="AY339" s="255" t="s">
        <v>178</v>
      </c>
    </row>
    <row r="340" s="14" customFormat="1">
      <c r="A340" s="14"/>
      <c r="B340" s="256"/>
      <c r="C340" s="257"/>
      <c r="D340" s="241" t="s">
        <v>189</v>
      </c>
      <c r="E340" s="258" t="s">
        <v>1</v>
      </c>
      <c r="F340" s="259" t="s">
        <v>2091</v>
      </c>
      <c r="G340" s="257"/>
      <c r="H340" s="260">
        <v>248.03100000000001</v>
      </c>
      <c r="I340" s="261"/>
      <c r="J340" s="257"/>
      <c r="K340" s="257"/>
      <c r="L340" s="262"/>
      <c r="M340" s="263"/>
      <c r="N340" s="264"/>
      <c r="O340" s="264"/>
      <c r="P340" s="264"/>
      <c r="Q340" s="264"/>
      <c r="R340" s="264"/>
      <c r="S340" s="264"/>
      <c r="T340" s="26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6" t="s">
        <v>189</v>
      </c>
      <c r="AU340" s="266" t="s">
        <v>85</v>
      </c>
      <c r="AV340" s="14" t="s">
        <v>85</v>
      </c>
      <c r="AW340" s="14" t="s">
        <v>33</v>
      </c>
      <c r="AX340" s="14" t="s">
        <v>76</v>
      </c>
      <c r="AY340" s="266" t="s">
        <v>178</v>
      </c>
    </row>
    <row r="341" s="15" customFormat="1">
      <c r="A341" s="15"/>
      <c r="B341" s="267"/>
      <c r="C341" s="268"/>
      <c r="D341" s="241" t="s">
        <v>189</v>
      </c>
      <c r="E341" s="269" t="s">
        <v>1</v>
      </c>
      <c r="F341" s="270" t="s">
        <v>193</v>
      </c>
      <c r="G341" s="268"/>
      <c r="H341" s="271">
        <v>248.03100000000001</v>
      </c>
      <c r="I341" s="272"/>
      <c r="J341" s="268"/>
      <c r="K341" s="268"/>
      <c r="L341" s="273"/>
      <c r="M341" s="274"/>
      <c r="N341" s="275"/>
      <c r="O341" s="275"/>
      <c r="P341" s="275"/>
      <c r="Q341" s="275"/>
      <c r="R341" s="275"/>
      <c r="S341" s="275"/>
      <c r="T341" s="276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77" t="s">
        <v>189</v>
      </c>
      <c r="AU341" s="277" t="s">
        <v>85</v>
      </c>
      <c r="AV341" s="15" t="s">
        <v>185</v>
      </c>
      <c r="AW341" s="15" t="s">
        <v>33</v>
      </c>
      <c r="AX341" s="15" t="s">
        <v>83</v>
      </c>
      <c r="AY341" s="277" t="s">
        <v>178</v>
      </c>
    </row>
    <row r="342" s="2" customFormat="1">
      <c r="A342" s="39"/>
      <c r="B342" s="40"/>
      <c r="C342" s="228" t="s">
        <v>404</v>
      </c>
      <c r="D342" s="228" t="s">
        <v>180</v>
      </c>
      <c r="E342" s="229" t="s">
        <v>1627</v>
      </c>
      <c r="F342" s="230" t="s">
        <v>1628</v>
      </c>
      <c r="G342" s="231" t="s">
        <v>268</v>
      </c>
      <c r="H342" s="232">
        <v>14645.9</v>
      </c>
      <c r="I342" s="233"/>
      <c r="J342" s="234">
        <f>ROUND(I342*H342,2)</f>
        <v>0</v>
      </c>
      <c r="K342" s="230" t="s">
        <v>184</v>
      </c>
      <c r="L342" s="45"/>
      <c r="M342" s="235" t="s">
        <v>1</v>
      </c>
      <c r="N342" s="236" t="s">
        <v>41</v>
      </c>
      <c r="O342" s="92"/>
      <c r="P342" s="237">
        <f>O342*H342</f>
        <v>0</v>
      </c>
      <c r="Q342" s="237">
        <v>0</v>
      </c>
      <c r="R342" s="237">
        <f>Q342*H342</f>
        <v>0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185</v>
      </c>
      <c r="AT342" s="239" t="s">
        <v>180</v>
      </c>
      <c r="AU342" s="239" t="s">
        <v>85</v>
      </c>
      <c r="AY342" s="18" t="s">
        <v>178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83</v>
      </c>
      <c r="BK342" s="240">
        <f>ROUND(I342*H342,2)</f>
        <v>0</v>
      </c>
      <c r="BL342" s="18" t="s">
        <v>185</v>
      </c>
      <c r="BM342" s="239" t="s">
        <v>2092</v>
      </c>
    </row>
    <row r="343" s="2" customFormat="1">
      <c r="A343" s="39"/>
      <c r="B343" s="40"/>
      <c r="C343" s="41"/>
      <c r="D343" s="241" t="s">
        <v>187</v>
      </c>
      <c r="E343" s="41"/>
      <c r="F343" s="242" t="s">
        <v>1630</v>
      </c>
      <c r="G343" s="41"/>
      <c r="H343" s="41"/>
      <c r="I343" s="243"/>
      <c r="J343" s="41"/>
      <c r="K343" s="41"/>
      <c r="L343" s="45"/>
      <c r="M343" s="244"/>
      <c r="N343" s="245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187</v>
      </c>
      <c r="AU343" s="18" t="s">
        <v>85</v>
      </c>
    </row>
    <row r="344" s="13" customFormat="1">
      <c r="A344" s="13"/>
      <c r="B344" s="246"/>
      <c r="C344" s="247"/>
      <c r="D344" s="241" t="s">
        <v>189</v>
      </c>
      <c r="E344" s="248" t="s">
        <v>1</v>
      </c>
      <c r="F344" s="249" t="s">
        <v>2011</v>
      </c>
      <c r="G344" s="247"/>
      <c r="H344" s="248" t="s">
        <v>1</v>
      </c>
      <c r="I344" s="250"/>
      <c r="J344" s="247"/>
      <c r="K344" s="247"/>
      <c r="L344" s="251"/>
      <c r="M344" s="252"/>
      <c r="N344" s="253"/>
      <c r="O344" s="253"/>
      <c r="P344" s="253"/>
      <c r="Q344" s="253"/>
      <c r="R344" s="253"/>
      <c r="S344" s="253"/>
      <c r="T344" s="25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5" t="s">
        <v>189</v>
      </c>
      <c r="AU344" s="255" t="s">
        <v>85</v>
      </c>
      <c r="AV344" s="13" t="s">
        <v>83</v>
      </c>
      <c r="AW344" s="13" t="s">
        <v>33</v>
      </c>
      <c r="AX344" s="13" t="s">
        <v>76</v>
      </c>
      <c r="AY344" s="255" t="s">
        <v>178</v>
      </c>
    </row>
    <row r="345" s="13" customFormat="1">
      <c r="A345" s="13"/>
      <c r="B345" s="246"/>
      <c r="C345" s="247"/>
      <c r="D345" s="241" t="s">
        <v>189</v>
      </c>
      <c r="E345" s="248" t="s">
        <v>1</v>
      </c>
      <c r="F345" s="249" t="s">
        <v>2093</v>
      </c>
      <c r="G345" s="247"/>
      <c r="H345" s="248" t="s">
        <v>1</v>
      </c>
      <c r="I345" s="250"/>
      <c r="J345" s="247"/>
      <c r="K345" s="247"/>
      <c r="L345" s="251"/>
      <c r="M345" s="252"/>
      <c r="N345" s="253"/>
      <c r="O345" s="253"/>
      <c r="P345" s="253"/>
      <c r="Q345" s="253"/>
      <c r="R345" s="253"/>
      <c r="S345" s="253"/>
      <c r="T345" s="25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5" t="s">
        <v>189</v>
      </c>
      <c r="AU345" s="255" t="s">
        <v>85</v>
      </c>
      <c r="AV345" s="13" t="s">
        <v>83</v>
      </c>
      <c r="AW345" s="13" t="s">
        <v>33</v>
      </c>
      <c r="AX345" s="13" t="s">
        <v>76</v>
      </c>
      <c r="AY345" s="255" t="s">
        <v>178</v>
      </c>
    </row>
    <row r="346" s="14" customFormat="1">
      <c r="A346" s="14"/>
      <c r="B346" s="256"/>
      <c r="C346" s="257"/>
      <c r="D346" s="241" t="s">
        <v>189</v>
      </c>
      <c r="E346" s="258" t="s">
        <v>1</v>
      </c>
      <c r="F346" s="259" t="s">
        <v>2094</v>
      </c>
      <c r="G346" s="257"/>
      <c r="H346" s="260">
        <v>10025</v>
      </c>
      <c r="I346" s="261"/>
      <c r="J346" s="257"/>
      <c r="K346" s="257"/>
      <c r="L346" s="262"/>
      <c r="M346" s="263"/>
      <c r="N346" s="264"/>
      <c r="O346" s="264"/>
      <c r="P346" s="264"/>
      <c r="Q346" s="264"/>
      <c r="R346" s="264"/>
      <c r="S346" s="264"/>
      <c r="T346" s="26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6" t="s">
        <v>189</v>
      </c>
      <c r="AU346" s="266" t="s">
        <v>85</v>
      </c>
      <c r="AV346" s="14" t="s">
        <v>85</v>
      </c>
      <c r="AW346" s="14" t="s">
        <v>33</v>
      </c>
      <c r="AX346" s="14" t="s">
        <v>76</v>
      </c>
      <c r="AY346" s="266" t="s">
        <v>178</v>
      </c>
    </row>
    <row r="347" s="13" customFormat="1">
      <c r="A347" s="13"/>
      <c r="B347" s="246"/>
      <c r="C347" s="247"/>
      <c r="D347" s="241" t="s">
        <v>189</v>
      </c>
      <c r="E347" s="248" t="s">
        <v>1</v>
      </c>
      <c r="F347" s="249" t="s">
        <v>1631</v>
      </c>
      <c r="G347" s="247"/>
      <c r="H347" s="248" t="s">
        <v>1</v>
      </c>
      <c r="I347" s="250"/>
      <c r="J347" s="247"/>
      <c r="K347" s="247"/>
      <c r="L347" s="251"/>
      <c r="M347" s="252"/>
      <c r="N347" s="253"/>
      <c r="O347" s="253"/>
      <c r="P347" s="253"/>
      <c r="Q347" s="253"/>
      <c r="R347" s="253"/>
      <c r="S347" s="253"/>
      <c r="T347" s="25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5" t="s">
        <v>189</v>
      </c>
      <c r="AU347" s="255" t="s">
        <v>85</v>
      </c>
      <c r="AV347" s="13" t="s">
        <v>83</v>
      </c>
      <c r="AW347" s="13" t="s">
        <v>33</v>
      </c>
      <c r="AX347" s="13" t="s">
        <v>76</v>
      </c>
      <c r="AY347" s="255" t="s">
        <v>178</v>
      </c>
    </row>
    <row r="348" s="14" customFormat="1">
      <c r="A348" s="14"/>
      <c r="B348" s="256"/>
      <c r="C348" s="257"/>
      <c r="D348" s="241" t="s">
        <v>189</v>
      </c>
      <c r="E348" s="258" t="s">
        <v>1</v>
      </c>
      <c r="F348" s="259" t="s">
        <v>2082</v>
      </c>
      <c r="G348" s="257"/>
      <c r="H348" s="260">
        <v>4620.8999999999996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6" t="s">
        <v>189</v>
      </c>
      <c r="AU348" s="266" t="s">
        <v>85</v>
      </c>
      <c r="AV348" s="14" t="s">
        <v>85</v>
      </c>
      <c r="AW348" s="14" t="s">
        <v>33</v>
      </c>
      <c r="AX348" s="14" t="s">
        <v>76</v>
      </c>
      <c r="AY348" s="266" t="s">
        <v>178</v>
      </c>
    </row>
    <row r="349" s="15" customFormat="1">
      <c r="A349" s="15"/>
      <c r="B349" s="267"/>
      <c r="C349" s="268"/>
      <c r="D349" s="241" t="s">
        <v>189</v>
      </c>
      <c r="E349" s="269" t="s">
        <v>1</v>
      </c>
      <c r="F349" s="270" t="s">
        <v>193</v>
      </c>
      <c r="G349" s="268"/>
      <c r="H349" s="271">
        <v>14645.9</v>
      </c>
      <c r="I349" s="272"/>
      <c r="J349" s="268"/>
      <c r="K349" s="268"/>
      <c r="L349" s="273"/>
      <c r="M349" s="274"/>
      <c r="N349" s="275"/>
      <c r="O349" s="275"/>
      <c r="P349" s="275"/>
      <c r="Q349" s="275"/>
      <c r="R349" s="275"/>
      <c r="S349" s="275"/>
      <c r="T349" s="276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7" t="s">
        <v>189</v>
      </c>
      <c r="AU349" s="277" t="s">
        <v>85</v>
      </c>
      <c r="AV349" s="15" t="s">
        <v>185</v>
      </c>
      <c r="AW349" s="15" t="s">
        <v>33</v>
      </c>
      <c r="AX349" s="15" t="s">
        <v>83</v>
      </c>
      <c r="AY349" s="277" t="s">
        <v>178</v>
      </c>
    </row>
    <row r="350" s="2" customFormat="1">
      <c r="A350" s="39"/>
      <c r="B350" s="40"/>
      <c r="C350" s="228" t="s">
        <v>413</v>
      </c>
      <c r="D350" s="228" t="s">
        <v>180</v>
      </c>
      <c r="E350" s="229" t="s">
        <v>266</v>
      </c>
      <c r="F350" s="230" t="s">
        <v>267</v>
      </c>
      <c r="G350" s="231" t="s">
        <v>268</v>
      </c>
      <c r="H350" s="232">
        <v>32.899999999999999</v>
      </c>
      <c r="I350" s="233"/>
      <c r="J350" s="234">
        <f>ROUND(I350*H350,2)</f>
        <v>0</v>
      </c>
      <c r="K350" s="230" t="s">
        <v>184</v>
      </c>
      <c r="L350" s="45"/>
      <c r="M350" s="235" t="s">
        <v>1</v>
      </c>
      <c r="N350" s="236" t="s">
        <v>41</v>
      </c>
      <c r="O350" s="92"/>
      <c r="P350" s="237">
        <f>O350*H350</f>
        <v>0</v>
      </c>
      <c r="Q350" s="237">
        <v>0</v>
      </c>
      <c r="R350" s="237">
        <f>Q350*H350</f>
        <v>0</v>
      </c>
      <c r="S350" s="237">
        <v>0</v>
      </c>
      <c r="T350" s="238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9" t="s">
        <v>185</v>
      </c>
      <c r="AT350" s="239" t="s">
        <v>180</v>
      </c>
      <c r="AU350" s="239" t="s">
        <v>85</v>
      </c>
      <c r="AY350" s="18" t="s">
        <v>178</v>
      </c>
      <c r="BE350" s="240">
        <f>IF(N350="základní",J350,0)</f>
        <v>0</v>
      </c>
      <c r="BF350" s="240">
        <f>IF(N350="snížená",J350,0)</f>
        <v>0</v>
      </c>
      <c r="BG350" s="240">
        <f>IF(N350="zákl. přenesená",J350,0)</f>
        <v>0</v>
      </c>
      <c r="BH350" s="240">
        <f>IF(N350="sníž. přenesená",J350,0)</f>
        <v>0</v>
      </c>
      <c r="BI350" s="240">
        <f>IF(N350="nulová",J350,0)</f>
        <v>0</v>
      </c>
      <c r="BJ350" s="18" t="s">
        <v>83</v>
      </c>
      <c r="BK350" s="240">
        <f>ROUND(I350*H350,2)</f>
        <v>0</v>
      </c>
      <c r="BL350" s="18" t="s">
        <v>185</v>
      </c>
      <c r="BM350" s="239" t="s">
        <v>2095</v>
      </c>
    </row>
    <row r="351" s="2" customFormat="1">
      <c r="A351" s="39"/>
      <c r="B351" s="40"/>
      <c r="C351" s="41"/>
      <c r="D351" s="241" t="s">
        <v>187</v>
      </c>
      <c r="E351" s="41"/>
      <c r="F351" s="242" t="s">
        <v>270</v>
      </c>
      <c r="G351" s="41"/>
      <c r="H351" s="41"/>
      <c r="I351" s="243"/>
      <c r="J351" s="41"/>
      <c r="K351" s="41"/>
      <c r="L351" s="45"/>
      <c r="M351" s="244"/>
      <c r="N351" s="245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187</v>
      </c>
      <c r="AU351" s="18" t="s">
        <v>85</v>
      </c>
    </row>
    <row r="352" s="13" customFormat="1">
      <c r="A352" s="13"/>
      <c r="B352" s="246"/>
      <c r="C352" s="247"/>
      <c r="D352" s="241" t="s">
        <v>189</v>
      </c>
      <c r="E352" s="248" t="s">
        <v>1</v>
      </c>
      <c r="F352" s="249" t="s">
        <v>1990</v>
      </c>
      <c r="G352" s="247"/>
      <c r="H352" s="248" t="s">
        <v>1</v>
      </c>
      <c r="I352" s="250"/>
      <c r="J352" s="247"/>
      <c r="K352" s="247"/>
      <c r="L352" s="251"/>
      <c r="M352" s="252"/>
      <c r="N352" s="253"/>
      <c r="O352" s="253"/>
      <c r="P352" s="253"/>
      <c r="Q352" s="253"/>
      <c r="R352" s="253"/>
      <c r="S352" s="253"/>
      <c r="T352" s="25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5" t="s">
        <v>189</v>
      </c>
      <c r="AU352" s="255" t="s">
        <v>85</v>
      </c>
      <c r="AV352" s="13" t="s">
        <v>83</v>
      </c>
      <c r="AW352" s="13" t="s">
        <v>33</v>
      </c>
      <c r="AX352" s="13" t="s">
        <v>76</v>
      </c>
      <c r="AY352" s="255" t="s">
        <v>178</v>
      </c>
    </row>
    <row r="353" s="13" customFormat="1">
      <c r="A353" s="13"/>
      <c r="B353" s="246"/>
      <c r="C353" s="247"/>
      <c r="D353" s="241" t="s">
        <v>189</v>
      </c>
      <c r="E353" s="248" t="s">
        <v>1</v>
      </c>
      <c r="F353" s="249" t="s">
        <v>1874</v>
      </c>
      <c r="G353" s="247"/>
      <c r="H353" s="248" t="s">
        <v>1</v>
      </c>
      <c r="I353" s="250"/>
      <c r="J353" s="247"/>
      <c r="K353" s="247"/>
      <c r="L353" s="251"/>
      <c r="M353" s="252"/>
      <c r="N353" s="253"/>
      <c r="O353" s="253"/>
      <c r="P353" s="253"/>
      <c r="Q353" s="253"/>
      <c r="R353" s="253"/>
      <c r="S353" s="253"/>
      <c r="T353" s="25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5" t="s">
        <v>189</v>
      </c>
      <c r="AU353" s="255" t="s">
        <v>85</v>
      </c>
      <c r="AV353" s="13" t="s">
        <v>83</v>
      </c>
      <c r="AW353" s="13" t="s">
        <v>33</v>
      </c>
      <c r="AX353" s="13" t="s">
        <v>76</v>
      </c>
      <c r="AY353" s="255" t="s">
        <v>178</v>
      </c>
    </row>
    <row r="354" s="14" customFormat="1">
      <c r="A354" s="14"/>
      <c r="B354" s="256"/>
      <c r="C354" s="257"/>
      <c r="D354" s="241" t="s">
        <v>189</v>
      </c>
      <c r="E354" s="258" t="s">
        <v>1</v>
      </c>
      <c r="F354" s="259" t="s">
        <v>2096</v>
      </c>
      <c r="G354" s="257"/>
      <c r="H354" s="260">
        <v>21.399999999999999</v>
      </c>
      <c r="I354" s="261"/>
      <c r="J354" s="257"/>
      <c r="K354" s="257"/>
      <c r="L354" s="262"/>
      <c r="M354" s="263"/>
      <c r="N354" s="264"/>
      <c r="O354" s="264"/>
      <c r="P354" s="264"/>
      <c r="Q354" s="264"/>
      <c r="R354" s="264"/>
      <c r="S354" s="264"/>
      <c r="T354" s="26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6" t="s">
        <v>189</v>
      </c>
      <c r="AU354" s="266" t="s">
        <v>85</v>
      </c>
      <c r="AV354" s="14" t="s">
        <v>85</v>
      </c>
      <c r="AW354" s="14" t="s">
        <v>33</v>
      </c>
      <c r="AX354" s="14" t="s">
        <v>76</v>
      </c>
      <c r="AY354" s="266" t="s">
        <v>178</v>
      </c>
    </row>
    <row r="355" s="13" customFormat="1">
      <c r="A355" s="13"/>
      <c r="B355" s="246"/>
      <c r="C355" s="247"/>
      <c r="D355" s="241" t="s">
        <v>189</v>
      </c>
      <c r="E355" s="248" t="s">
        <v>1</v>
      </c>
      <c r="F355" s="249" t="s">
        <v>2097</v>
      </c>
      <c r="G355" s="247"/>
      <c r="H355" s="248" t="s">
        <v>1</v>
      </c>
      <c r="I355" s="250"/>
      <c r="J355" s="247"/>
      <c r="K355" s="247"/>
      <c r="L355" s="251"/>
      <c r="M355" s="252"/>
      <c r="N355" s="253"/>
      <c r="O355" s="253"/>
      <c r="P355" s="253"/>
      <c r="Q355" s="253"/>
      <c r="R355" s="253"/>
      <c r="S355" s="253"/>
      <c r="T355" s="25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5" t="s">
        <v>189</v>
      </c>
      <c r="AU355" s="255" t="s">
        <v>85</v>
      </c>
      <c r="AV355" s="13" t="s">
        <v>83</v>
      </c>
      <c r="AW355" s="13" t="s">
        <v>33</v>
      </c>
      <c r="AX355" s="13" t="s">
        <v>76</v>
      </c>
      <c r="AY355" s="255" t="s">
        <v>178</v>
      </c>
    </row>
    <row r="356" s="14" customFormat="1">
      <c r="A356" s="14"/>
      <c r="B356" s="256"/>
      <c r="C356" s="257"/>
      <c r="D356" s="241" t="s">
        <v>189</v>
      </c>
      <c r="E356" s="258" t="s">
        <v>1</v>
      </c>
      <c r="F356" s="259" t="s">
        <v>476</v>
      </c>
      <c r="G356" s="257"/>
      <c r="H356" s="260">
        <v>11.5</v>
      </c>
      <c r="I356" s="261"/>
      <c r="J356" s="257"/>
      <c r="K356" s="257"/>
      <c r="L356" s="262"/>
      <c r="M356" s="263"/>
      <c r="N356" s="264"/>
      <c r="O356" s="264"/>
      <c r="P356" s="264"/>
      <c r="Q356" s="264"/>
      <c r="R356" s="264"/>
      <c r="S356" s="264"/>
      <c r="T356" s="26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6" t="s">
        <v>189</v>
      </c>
      <c r="AU356" s="266" t="s">
        <v>85</v>
      </c>
      <c r="AV356" s="14" t="s">
        <v>85</v>
      </c>
      <c r="AW356" s="14" t="s">
        <v>33</v>
      </c>
      <c r="AX356" s="14" t="s">
        <v>76</v>
      </c>
      <c r="AY356" s="266" t="s">
        <v>178</v>
      </c>
    </row>
    <row r="357" s="15" customFormat="1">
      <c r="A357" s="15"/>
      <c r="B357" s="267"/>
      <c r="C357" s="268"/>
      <c r="D357" s="241" t="s">
        <v>189</v>
      </c>
      <c r="E357" s="269" t="s">
        <v>1</v>
      </c>
      <c r="F357" s="270" t="s">
        <v>193</v>
      </c>
      <c r="G357" s="268"/>
      <c r="H357" s="271">
        <v>32.899999999999999</v>
      </c>
      <c r="I357" s="272"/>
      <c r="J357" s="268"/>
      <c r="K357" s="268"/>
      <c r="L357" s="273"/>
      <c r="M357" s="274"/>
      <c r="N357" s="275"/>
      <c r="O357" s="275"/>
      <c r="P357" s="275"/>
      <c r="Q357" s="275"/>
      <c r="R357" s="275"/>
      <c r="S357" s="275"/>
      <c r="T357" s="276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77" t="s">
        <v>189</v>
      </c>
      <c r="AU357" s="277" t="s">
        <v>85</v>
      </c>
      <c r="AV357" s="15" t="s">
        <v>185</v>
      </c>
      <c r="AW357" s="15" t="s">
        <v>33</v>
      </c>
      <c r="AX357" s="15" t="s">
        <v>83</v>
      </c>
      <c r="AY357" s="277" t="s">
        <v>178</v>
      </c>
    </row>
    <row r="358" s="2" customFormat="1">
      <c r="A358" s="39"/>
      <c r="B358" s="40"/>
      <c r="C358" s="228" t="s">
        <v>420</v>
      </c>
      <c r="D358" s="228" t="s">
        <v>180</v>
      </c>
      <c r="E358" s="229" t="s">
        <v>276</v>
      </c>
      <c r="F358" s="230" t="s">
        <v>277</v>
      </c>
      <c r="G358" s="231" t="s">
        <v>268</v>
      </c>
      <c r="H358" s="232">
        <v>1915.7000000000001</v>
      </c>
      <c r="I358" s="233"/>
      <c r="J358" s="234">
        <f>ROUND(I358*H358,2)</f>
        <v>0</v>
      </c>
      <c r="K358" s="230" t="s">
        <v>184</v>
      </c>
      <c r="L358" s="45"/>
      <c r="M358" s="235" t="s">
        <v>1</v>
      </c>
      <c r="N358" s="236" t="s">
        <v>41</v>
      </c>
      <c r="O358" s="92"/>
      <c r="P358" s="237">
        <f>O358*H358</f>
        <v>0</v>
      </c>
      <c r="Q358" s="237">
        <v>0</v>
      </c>
      <c r="R358" s="237">
        <f>Q358*H358</f>
        <v>0</v>
      </c>
      <c r="S358" s="237">
        <v>0</v>
      </c>
      <c r="T358" s="23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9" t="s">
        <v>185</v>
      </c>
      <c r="AT358" s="239" t="s">
        <v>180</v>
      </c>
      <c r="AU358" s="239" t="s">
        <v>85</v>
      </c>
      <c r="AY358" s="18" t="s">
        <v>178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83</v>
      </c>
      <c r="BK358" s="240">
        <f>ROUND(I358*H358,2)</f>
        <v>0</v>
      </c>
      <c r="BL358" s="18" t="s">
        <v>185</v>
      </c>
      <c r="BM358" s="239" t="s">
        <v>2098</v>
      </c>
    </row>
    <row r="359" s="2" customFormat="1">
      <c r="A359" s="39"/>
      <c r="B359" s="40"/>
      <c r="C359" s="41"/>
      <c r="D359" s="241" t="s">
        <v>187</v>
      </c>
      <c r="E359" s="41"/>
      <c r="F359" s="242" t="s">
        <v>279</v>
      </c>
      <c r="G359" s="41"/>
      <c r="H359" s="41"/>
      <c r="I359" s="243"/>
      <c r="J359" s="41"/>
      <c r="K359" s="41"/>
      <c r="L359" s="45"/>
      <c r="M359" s="244"/>
      <c r="N359" s="245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187</v>
      </c>
      <c r="AU359" s="18" t="s">
        <v>85</v>
      </c>
    </row>
    <row r="360" s="13" customFormat="1">
      <c r="A360" s="13"/>
      <c r="B360" s="246"/>
      <c r="C360" s="247"/>
      <c r="D360" s="241" t="s">
        <v>189</v>
      </c>
      <c r="E360" s="248" t="s">
        <v>1</v>
      </c>
      <c r="F360" s="249" t="s">
        <v>2011</v>
      </c>
      <c r="G360" s="247"/>
      <c r="H360" s="248" t="s">
        <v>1</v>
      </c>
      <c r="I360" s="250"/>
      <c r="J360" s="247"/>
      <c r="K360" s="247"/>
      <c r="L360" s="251"/>
      <c r="M360" s="252"/>
      <c r="N360" s="253"/>
      <c r="O360" s="253"/>
      <c r="P360" s="253"/>
      <c r="Q360" s="253"/>
      <c r="R360" s="253"/>
      <c r="S360" s="253"/>
      <c r="T360" s="25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5" t="s">
        <v>189</v>
      </c>
      <c r="AU360" s="255" t="s">
        <v>85</v>
      </c>
      <c r="AV360" s="13" t="s">
        <v>83</v>
      </c>
      <c r="AW360" s="13" t="s">
        <v>33</v>
      </c>
      <c r="AX360" s="13" t="s">
        <v>76</v>
      </c>
      <c r="AY360" s="255" t="s">
        <v>178</v>
      </c>
    </row>
    <row r="361" s="13" customFormat="1">
      <c r="A361" s="13"/>
      <c r="B361" s="246"/>
      <c r="C361" s="247"/>
      <c r="D361" s="241" t="s">
        <v>189</v>
      </c>
      <c r="E361" s="248" t="s">
        <v>1</v>
      </c>
      <c r="F361" s="249" t="s">
        <v>2093</v>
      </c>
      <c r="G361" s="247"/>
      <c r="H361" s="248" t="s">
        <v>1</v>
      </c>
      <c r="I361" s="250"/>
      <c r="J361" s="247"/>
      <c r="K361" s="247"/>
      <c r="L361" s="251"/>
      <c r="M361" s="252"/>
      <c r="N361" s="253"/>
      <c r="O361" s="253"/>
      <c r="P361" s="253"/>
      <c r="Q361" s="253"/>
      <c r="R361" s="253"/>
      <c r="S361" s="253"/>
      <c r="T361" s="25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5" t="s">
        <v>189</v>
      </c>
      <c r="AU361" s="255" t="s">
        <v>85</v>
      </c>
      <c r="AV361" s="13" t="s">
        <v>83</v>
      </c>
      <c r="AW361" s="13" t="s">
        <v>33</v>
      </c>
      <c r="AX361" s="13" t="s">
        <v>76</v>
      </c>
      <c r="AY361" s="255" t="s">
        <v>178</v>
      </c>
    </row>
    <row r="362" s="14" customFormat="1">
      <c r="A362" s="14"/>
      <c r="B362" s="256"/>
      <c r="C362" s="257"/>
      <c r="D362" s="241" t="s">
        <v>189</v>
      </c>
      <c r="E362" s="258" t="s">
        <v>1</v>
      </c>
      <c r="F362" s="259" t="s">
        <v>2099</v>
      </c>
      <c r="G362" s="257"/>
      <c r="H362" s="260">
        <v>1865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6" t="s">
        <v>189</v>
      </c>
      <c r="AU362" s="266" t="s">
        <v>85</v>
      </c>
      <c r="AV362" s="14" t="s">
        <v>85</v>
      </c>
      <c r="AW362" s="14" t="s">
        <v>33</v>
      </c>
      <c r="AX362" s="14" t="s">
        <v>76</v>
      </c>
      <c r="AY362" s="266" t="s">
        <v>178</v>
      </c>
    </row>
    <row r="363" s="13" customFormat="1">
      <c r="A363" s="13"/>
      <c r="B363" s="246"/>
      <c r="C363" s="247"/>
      <c r="D363" s="241" t="s">
        <v>189</v>
      </c>
      <c r="E363" s="248" t="s">
        <v>1</v>
      </c>
      <c r="F363" s="249" t="s">
        <v>1990</v>
      </c>
      <c r="G363" s="247"/>
      <c r="H363" s="248" t="s">
        <v>1</v>
      </c>
      <c r="I363" s="250"/>
      <c r="J363" s="247"/>
      <c r="K363" s="247"/>
      <c r="L363" s="251"/>
      <c r="M363" s="252"/>
      <c r="N363" s="253"/>
      <c r="O363" s="253"/>
      <c r="P363" s="253"/>
      <c r="Q363" s="253"/>
      <c r="R363" s="253"/>
      <c r="S363" s="253"/>
      <c r="T363" s="25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5" t="s">
        <v>189</v>
      </c>
      <c r="AU363" s="255" t="s">
        <v>85</v>
      </c>
      <c r="AV363" s="13" t="s">
        <v>83</v>
      </c>
      <c r="AW363" s="13" t="s">
        <v>33</v>
      </c>
      <c r="AX363" s="13" t="s">
        <v>76</v>
      </c>
      <c r="AY363" s="255" t="s">
        <v>178</v>
      </c>
    </row>
    <row r="364" s="13" customFormat="1">
      <c r="A364" s="13"/>
      <c r="B364" s="246"/>
      <c r="C364" s="247"/>
      <c r="D364" s="241" t="s">
        <v>189</v>
      </c>
      <c r="E364" s="248" t="s">
        <v>1</v>
      </c>
      <c r="F364" s="249" t="s">
        <v>283</v>
      </c>
      <c r="G364" s="247"/>
      <c r="H364" s="248" t="s">
        <v>1</v>
      </c>
      <c r="I364" s="250"/>
      <c r="J364" s="247"/>
      <c r="K364" s="247"/>
      <c r="L364" s="251"/>
      <c r="M364" s="252"/>
      <c r="N364" s="253"/>
      <c r="O364" s="253"/>
      <c r="P364" s="253"/>
      <c r="Q364" s="253"/>
      <c r="R364" s="253"/>
      <c r="S364" s="253"/>
      <c r="T364" s="25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5" t="s">
        <v>189</v>
      </c>
      <c r="AU364" s="255" t="s">
        <v>85</v>
      </c>
      <c r="AV364" s="13" t="s">
        <v>83</v>
      </c>
      <c r="AW364" s="13" t="s">
        <v>33</v>
      </c>
      <c r="AX364" s="13" t="s">
        <v>76</v>
      </c>
      <c r="AY364" s="255" t="s">
        <v>178</v>
      </c>
    </row>
    <row r="365" s="14" customFormat="1">
      <c r="A365" s="14"/>
      <c r="B365" s="256"/>
      <c r="C365" s="257"/>
      <c r="D365" s="241" t="s">
        <v>189</v>
      </c>
      <c r="E365" s="258" t="s">
        <v>1</v>
      </c>
      <c r="F365" s="259" t="s">
        <v>2100</v>
      </c>
      <c r="G365" s="257"/>
      <c r="H365" s="260">
        <v>50.700000000000003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6" t="s">
        <v>189</v>
      </c>
      <c r="AU365" s="266" t="s">
        <v>85</v>
      </c>
      <c r="AV365" s="14" t="s">
        <v>85</v>
      </c>
      <c r="AW365" s="14" t="s">
        <v>33</v>
      </c>
      <c r="AX365" s="14" t="s">
        <v>76</v>
      </c>
      <c r="AY365" s="266" t="s">
        <v>178</v>
      </c>
    </row>
    <row r="366" s="15" customFormat="1">
      <c r="A366" s="15"/>
      <c r="B366" s="267"/>
      <c r="C366" s="268"/>
      <c r="D366" s="241" t="s">
        <v>189</v>
      </c>
      <c r="E366" s="269" t="s">
        <v>1</v>
      </c>
      <c r="F366" s="270" t="s">
        <v>193</v>
      </c>
      <c r="G366" s="268"/>
      <c r="H366" s="271">
        <v>1915.7000000000001</v>
      </c>
      <c r="I366" s="272"/>
      <c r="J366" s="268"/>
      <c r="K366" s="268"/>
      <c r="L366" s="273"/>
      <c r="M366" s="274"/>
      <c r="N366" s="275"/>
      <c r="O366" s="275"/>
      <c r="P366" s="275"/>
      <c r="Q366" s="275"/>
      <c r="R366" s="275"/>
      <c r="S366" s="275"/>
      <c r="T366" s="276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7" t="s">
        <v>189</v>
      </c>
      <c r="AU366" s="277" t="s">
        <v>85</v>
      </c>
      <c r="AV366" s="15" t="s">
        <v>185</v>
      </c>
      <c r="AW366" s="15" t="s">
        <v>33</v>
      </c>
      <c r="AX366" s="15" t="s">
        <v>83</v>
      </c>
      <c r="AY366" s="277" t="s">
        <v>178</v>
      </c>
    </row>
    <row r="367" s="2" customFormat="1">
      <c r="A367" s="39"/>
      <c r="B367" s="40"/>
      <c r="C367" s="228" t="s">
        <v>427</v>
      </c>
      <c r="D367" s="228" t="s">
        <v>180</v>
      </c>
      <c r="E367" s="229" t="s">
        <v>1879</v>
      </c>
      <c r="F367" s="230" t="s">
        <v>1880</v>
      </c>
      <c r="G367" s="231" t="s">
        <v>268</v>
      </c>
      <c r="H367" s="232">
        <v>8026.8999999999996</v>
      </c>
      <c r="I367" s="233"/>
      <c r="J367" s="234">
        <f>ROUND(I367*H367,2)</f>
        <v>0</v>
      </c>
      <c r="K367" s="230" t="s">
        <v>184</v>
      </c>
      <c r="L367" s="45"/>
      <c r="M367" s="235" t="s">
        <v>1</v>
      </c>
      <c r="N367" s="236" t="s">
        <v>41</v>
      </c>
      <c r="O367" s="92"/>
      <c r="P367" s="237">
        <f>O367*H367</f>
        <v>0</v>
      </c>
      <c r="Q367" s="237">
        <v>0</v>
      </c>
      <c r="R367" s="237">
        <f>Q367*H367</f>
        <v>0</v>
      </c>
      <c r="S367" s="237">
        <v>0</v>
      </c>
      <c r="T367" s="238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9" t="s">
        <v>185</v>
      </c>
      <c r="AT367" s="239" t="s">
        <v>180</v>
      </c>
      <c r="AU367" s="239" t="s">
        <v>85</v>
      </c>
      <c r="AY367" s="18" t="s">
        <v>178</v>
      </c>
      <c r="BE367" s="240">
        <f>IF(N367="základní",J367,0)</f>
        <v>0</v>
      </c>
      <c r="BF367" s="240">
        <f>IF(N367="snížená",J367,0)</f>
        <v>0</v>
      </c>
      <c r="BG367" s="240">
        <f>IF(N367="zákl. přenesená",J367,0)</f>
        <v>0</v>
      </c>
      <c r="BH367" s="240">
        <f>IF(N367="sníž. přenesená",J367,0)</f>
        <v>0</v>
      </c>
      <c r="BI367" s="240">
        <f>IF(N367="nulová",J367,0)</f>
        <v>0</v>
      </c>
      <c r="BJ367" s="18" t="s">
        <v>83</v>
      </c>
      <c r="BK367" s="240">
        <f>ROUND(I367*H367,2)</f>
        <v>0</v>
      </c>
      <c r="BL367" s="18" t="s">
        <v>185</v>
      </c>
      <c r="BM367" s="239" t="s">
        <v>2101</v>
      </c>
    </row>
    <row r="368" s="2" customFormat="1">
      <c r="A368" s="39"/>
      <c r="B368" s="40"/>
      <c r="C368" s="41"/>
      <c r="D368" s="241" t="s">
        <v>187</v>
      </c>
      <c r="E368" s="41"/>
      <c r="F368" s="242" t="s">
        <v>1882</v>
      </c>
      <c r="G368" s="41"/>
      <c r="H368" s="41"/>
      <c r="I368" s="243"/>
      <c r="J368" s="41"/>
      <c r="K368" s="41"/>
      <c r="L368" s="45"/>
      <c r="M368" s="244"/>
      <c r="N368" s="245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187</v>
      </c>
      <c r="AU368" s="18" t="s">
        <v>85</v>
      </c>
    </row>
    <row r="369" s="13" customFormat="1">
      <c r="A369" s="13"/>
      <c r="B369" s="246"/>
      <c r="C369" s="247"/>
      <c r="D369" s="241" t="s">
        <v>189</v>
      </c>
      <c r="E369" s="248" t="s">
        <v>1</v>
      </c>
      <c r="F369" s="249" t="s">
        <v>2102</v>
      </c>
      <c r="G369" s="247"/>
      <c r="H369" s="248" t="s">
        <v>1</v>
      </c>
      <c r="I369" s="250"/>
      <c r="J369" s="247"/>
      <c r="K369" s="247"/>
      <c r="L369" s="251"/>
      <c r="M369" s="252"/>
      <c r="N369" s="253"/>
      <c r="O369" s="253"/>
      <c r="P369" s="253"/>
      <c r="Q369" s="253"/>
      <c r="R369" s="253"/>
      <c r="S369" s="253"/>
      <c r="T369" s="25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5" t="s">
        <v>189</v>
      </c>
      <c r="AU369" s="255" t="s">
        <v>85</v>
      </c>
      <c r="AV369" s="13" t="s">
        <v>83</v>
      </c>
      <c r="AW369" s="13" t="s">
        <v>33</v>
      </c>
      <c r="AX369" s="13" t="s">
        <v>76</v>
      </c>
      <c r="AY369" s="255" t="s">
        <v>178</v>
      </c>
    </row>
    <row r="370" s="13" customFormat="1">
      <c r="A370" s="13"/>
      <c r="B370" s="246"/>
      <c r="C370" s="247"/>
      <c r="D370" s="241" t="s">
        <v>189</v>
      </c>
      <c r="E370" s="248" t="s">
        <v>1</v>
      </c>
      <c r="F370" s="249" t="s">
        <v>2103</v>
      </c>
      <c r="G370" s="247"/>
      <c r="H370" s="248" t="s">
        <v>1</v>
      </c>
      <c r="I370" s="250"/>
      <c r="J370" s="247"/>
      <c r="K370" s="247"/>
      <c r="L370" s="251"/>
      <c r="M370" s="252"/>
      <c r="N370" s="253"/>
      <c r="O370" s="253"/>
      <c r="P370" s="253"/>
      <c r="Q370" s="253"/>
      <c r="R370" s="253"/>
      <c r="S370" s="253"/>
      <c r="T370" s="25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5" t="s">
        <v>189</v>
      </c>
      <c r="AU370" s="255" t="s">
        <v>85</v>
      </c>
      <c r="AV370" s="13" t="s">
        <v>83</v>
      </c>
      <c r="AW370" s="13" t="s">
        <v>33</v>
      </c>
      <c r="AX370" s="13" t="s">
        <v>76</v>
      </c>
      <c r="AY370" s="255" t="s">
        <v>178</v>
      </c>
    </row>
    <row r="371" s="14" customFormat="1">
      <c r="A371" s="14"/>
      <c r="B371" s="256"/>
      <c r="C371" s="257"/>
      <c r="D371" s="241" t="s">
        <v>189</v>
      </c>
      <c r="E371" s="258" t="s">
        <v>1</v>
      </c>
      <c r="F371" s="259" t="s">
        <v>2089</v>
      </c>
      <c r="G371" s="257"/>
      <c r="H371" s="260">
        <v>8026.8999999999996</v>
      </c>
      <c r="I371" s="261"/>
      <c r="J371" s="257"/>
      <c r="K371" s="257"/>
      <c r="L371" s="262"/>
      <c r="M371" s="263"/>
      <c r="N371" s="264"/>
      <c r="O371" s="264"/>
      <c r="P371" s="264"/>
      <c r="Q371" s="264"/>
      <c r="R371" s="264"/>
      <c r="S371" s="264"/>
      <c r="T371" s="26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6" t="s">
        <v>189</v>
      </c>
      <c r="AU371" s="266" t="s">
        <v>85</v>
      </c>
      <c r="AV371" s="14" t="s">
        <v>85</v>
      </c>
      <c r="AW371" s="14" t="s">
        <v>33</v>
      </c>
      <c r="AX371" s="14" t="s">
        <v>76</v>
      </c>
      <c r="AY371" s="266" t="s">
        <v>178</v>
      </c>
    </row>
    <row r="372" s="15" customFormat="1">
      <c r="A372" s="15"/>
      <c r="B372" s="267"/>
      <c r="C372" s="268"/>
      <c r="D372" s="241" t="s">
        <v>189</v>
      </c>
      <c r="E372" s="269" t="s">
        <v>1</v>
      </c>
      <c r="F372" s="270" t="s">
        <v>193</v>
      </c>
      <c r="G372" s="268"/>
      <c r="H372" s="271">
        <v>8026.8999999999996</v>
      </c>
      <c r="I372" s="272"/>
      <c r="J372" s="268"/>
      <c r="K372" s="268"/>
      <c r="L372" s="273"/>
      <c r="M372" s="274"/>
      <c r="N372" s="275"/>
      <c r="O372" s="275"/>
      <c r="P372" s="275"/>
      <c r="Q372" s="275"/>
      <c r="R372" s="275"/>
      <c r="S372" s="275"/>
      <c r="T372" s="276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7" t="s">
        <v>189</v>
      </c>
      <c r="AU372" s="277" t="s">
        <v>85</v>
      </c>
      <c r="AV372" s="15" t="s">
        <v>185</v>
      </c>
      <c r="AW372" s="15" t="s">
        <v>33</v>
      </c>
      <c r="AX372" s="15" t="s">
        <v>83</v>
      </c>
      <c r="AY372" s="277" t="s">
        <v>178</v>
      </c>
    </row>
    <row r="373" s="2" customFormat="1">
      <c r="A373" s="39"/>
      <c r="B373" s="40"/>
      <c r="C373" s="228" t="s">
        <v>435</v>
      </c>
      <c r="D373" s="228" t="s">
        <v>180</v>
      </c>
      <c r="E373" s="229" t="s">
        <v>1163</v>
      </c>
      <c r="F373" s="230" t="s">
        <v>1164</v>
      </c>
      <c r="G373" s="231" t="s">
        <v>438</v>
      </c>
      <c r="H373" s="232">
        <v>2</v>
      </c>
      <c r="I373" s="233"/>
      <c r="J373" s="234">
        <f>ROUND(I373*H373,2)</f>
        <v>0</v>
      </c>
      <c r="K373" s="230" t="s">
        <v>184</v>
      </c>
      <c r="L373" s="45"/>
      <c r="M373" s="235" t="s">
        <v>1</v>
      </c>
      <c r="N373" s="236" t="s">
        <v>41</v>
      </c>
      <c r="O373" s="92"/>
      <c r="P373" s="237">
        <f>O373*H373</f>
        <v>0</v>
      </c>
      <c r="Q373" s="237">
        <v>0</v>
      </c>
      <c r="R373" s="237">
        <f>Q373*H373</f>
        <v>0</v>
      </c>
      <c r="S373" s="237">
        <v>0</v>
      </c>
      <c r="T373" s="23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9" t="s">
        <v>185</v>
      </c>
      <c r="AT373" s="239" t="s">
        <v>180</v>
      </c>
      <c r="AU373" s="239" t="s">
        <v>85</v>
      </c>
      <c r="AY373" s="18" t="s">
        <v>178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83</v>
      </c>
      <c r="BK373" s="240">
        <f>ROUND(I373*H373,2)</f>
        <v>0</v>
      </c>
      <c r="BL373" s="18" t="s">
        <v>185</v>
      </c>
      <c r="BM373" s="239" t="s">
        <v>2104</v>
      </c>
    </row>
    <row r="374" s="2" customFormat="1">
      <c r="A374" s="39"/>
      <c r="B374" s="40"/>
      <c r="C374" s="41"/>
      <c r="D374" s="241" t="s">
        <v>187</v>
      </c>
      <c r="E374" s="41"/>
      <c r="F374" s="242" t="s">
        <v>1166</v>
      </c>
      <c r="G374" s="41"/>
      <c r="H374" s="41"/>
      <c r="I374" s="243"/>
      <c r="J374" s="41"/>
      <c r="K374" s="41"/>
      <c r="L374" s="45"/>
      <c r="M374" s="244"/>
      <c r="N374" s="245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187</v>
      </c>
      <c r="AU374" s="18" t="s">
        <v>85</v>
      </c>
    </row>
    <row r="375" s="13" customFormat="1">
      <c r="A375" s="13"/>
      <c r="B375" s="246"/>
      <c r="C375" s="247"/>
      <c r="D375" s="241" t="s">
        <v>189</v>
      </c>
      <c r="E375" s="248" t="s">
        <v>1</v>
      </c>
      <c r="F375" s="249" t="s">
        <v>1984</v>
      </c>
      <c r="G375" s="247"/>
      <c r="H375" s="248" t="s">
        <v>1</v>
      </c>
      <c r="I375" s="250"/>
      <c r="J375" s="247"/>
      <c r="K375" s="247"/>
      <c r="L375" s="251"/>
      <c r="M375" s="252"/>
      <c r="N375" s="253"/>
      <c r="O375" s="253"/>
      <c r="P375" s="253"/>
      <c r="Q375" s="253"/>
      <c r="R375" s="253"/>
      <c r="S375" s="253"/>
      <c r="T375" s="25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5" t="s">
        <v>189</v>
      </c>
      <c r="AU375" s="255" t="s">
        <v>85</v>
      </c>
      <c r="AV375" s="13" t="s">
        <v>83</v>
      </c>
      <c r="AW375" s="13" t="s">
        <v>33</v>
      </c>
      <c r="AX375" s="13" t="s">
        <v>76</v>
      </c>
      <c r="AY375" s="255" t="s">
        <v>178</v>
      </c>
    </row>
    <row r="376" s="13" customFormat="1">
      <c r="A376" s="13"/>
      <c r="B376" s="246"/>
      <c r="C376" s="247"/>
      <c r="D376" s="241" t="s">
        <v>189</v>
      </c>
      <c r="E376" s="248" t="s">
        <v>1</v>
      </c>
      <c r="F376" s="249" t="s">
        <v>1168</v>
      </c>
      <c r="G376" s="247"/>
      <c r="H376" s="248" t="s">
        <v>1</v>
      </c>
      <c r="I376" s="250"/>
      <c r="J376" s="247"/>
      <c r="K376" s="247"/>
      <c r="L376" s="251"/>
      <c r="M376" s="252"/>
      <c r="N376" s="253"/>
      <c r="O376" s="253"/>
      <c r="P376" s="253"/>
      <c r="Q376" s="253"/>
      <c r="R376" s="253"/>
      <c r="S376" s="253"/>
      <c r="T376" s="25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5" t="s">
        <v>189</v>
      </c>
      <c r="AU376" s="255" t="s">
        <v>85</v>
      </c>
      <c r="AV376" s="13" t="s">
        <v>83</v>
      </c>
      <c r="AW376" s="13" t="s">
        <v>33</v>
      </c>
      <c r="AX376" s="13" t="s">
        <v>76</v>
      </c>
      <c r="AY376" s="255" t="s">
        <v>178</v>
      </c>
    </row>
    <row r="377" s="14" customFormat="1">
      <c r="A377" s="14"/>
      <c r="B377" s="256"/>
      <c r="C377" s="257"/>
      <c r="D377" s="241" t="s">
        <v>189</v>
      </c>
      <c r="E377" s="258" t="s">
        <v>1</v>
      </c>
      <c r="F377" s="259" t="s">
        <v>85</v>
      </c>
      <c r="G377" s="257"/>
      <c r="H377" s="260">
        <v>2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6" t="s">
        <v>189</v>
      </c>
      <c r="AU377" s="266" t="s">
        <v>85</v>
      </c>
      <c r="AV377" s="14" t="s">
        <v>85</v>
      </c>
      <c r="AW377" s="14" t="s">
        <v>33</v>
      </c>
      <c r="AX377" s="14" t="s">
        <v>76</v>
      </c>
      <c r="AY377" s="266" t="s">
        <v>178</v>
      </c>
    </row>
    <row r="378" s="15" customFormat="1">
      <c r="A378" s="15"/>
      <c r="B378" s="267"/>
      <c r="C378" s="268"/>
      <c r="D378" s="241" t="s">
        <v>189</v>
      </c>
      <c r="E378" s="269" t="s">
        <v>1</v>
      </c>
      <c r="F378" s="270" t="s">
        <v>193</v>
      </c>
      <c r="G378" s="268"/>
      <c r="H378" s="271">
        <v>2</v>
      </c>
      <c r="I378" s="272"/>
      <c r="J378" s="268"/>
      <c r="K378" s="268"/>
      <c r="L378" s="273"/>
      <c r="M378" s="274"/>
      <c r="N378" s="275"/>
      <c r="O378" s="275"/>
      <c r="P378" s="275"/>
      <c r="Q378" s="275"/>
      <c r="R378" s="275"/>
      <c r="S378" s="275"/>
      <c r="T378" s="276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77" t="s">
        <v>189</v>
      </c>
      <c r="AU378" s="277" t="s">
        <v>85</v>
      </c>
      <c r="AV378" s="15" t="s">
        <v>185</v>
      </c>
      <c r="AW378" s="15" t="s">
        <v>33</v>
      </c>
      <c r="AX378" s="15" t="s">
        <v>83</v>
      </c>
      <c r="AY378" s="277" t="s">
        <v>178</v>
      </c>
    </row>
    <row r="379" s="2" customFormat="1">
      <c r="A379" s="39"/>
      <c r="B379" s="40"/>
      <c r="C379" s="228" t="s">
        <v>442</v>
      </c>
      <c r="D379" s="228" t="s">
        <v>180</v>
      </c>
      <c r="E379" s="229" t="s">
        <v>1170</v>
      </c>
      <c r="F379" s="230" t="s">
        <v>1171</v>
      </c>
      <c r="G379" s="231" t="s">
        <v>438</v>
      </c>
      <c r="H379" s="232">
        <v>2</v>
      </c>
      <c r="I379" s="233"/>
      <c r="J379" s="234">
        <f>ROUND(I379*H379,2)</f>
        <v>0</v>
      </c>
      <c r="K379" s="230" t="s">
        <v>184</v>
      </c>
      <c r="L379" s="45"/>
      <c r="M379" s="235" t="s">
        <v>1</v>
      </c>
      <c r="N379" s="236" t="s">
        <v>41</v>
      </c>
      <c r="O379" s="92"/>
      <c r="P379" s="237">
        <f>O379*H379</f>
        <v>0</v>
      </c>
      <c r="Q379" s="237">
        <v>0</v>
      </c>
      <c r="R379" s="237">
        <f>Q379*H379</f>
        <v>0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185</v>
      </c>
      <c r="AT379" s="239" t="s">
        <v>180</v>
      </c>
      <c r="AU379" s="239" t="s">
        <v>85</v>
      </c>
      <c r="AY379" s="18" t="s">
        <v>178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83</v>
      </c>
      <c r="BK379" s="240">
        <f>ROUND(I379*H379,2)</f>
        <v>0</v>
      </c>
      <c r="BL379" s="18" t="s">
        <v>185</v>
      </c>
      <c r="BM379" s="239" t="s">
        <v>2105</v>
      </c>
    </row>
    <row r="380" s="2" customFormat="1">
      <c r="A380" s="39"/>
      <c r="B380" s="40"/>
      <c r="C380" s="41"/>
      <c r="D380" s="241" t="s">
        <v>187</v>
      </c>
      <c r="E380" s="41"/>
      <c r="F380" s="242" t="s">
        <v>1173</v>
      </c>
      <c r="G380" s="41"/>
      <c r="H380" s="41"/>
      <c r="I380" s="243"/>
      <c r="J380" s="41"/>
      <c r="K380" s="41"/>
      <c r="L380" s="45"/>
      <c r="M380" s="244"/>
      <c r="N380" s="245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187</v>
      </c>
      <c r="AU380" s="18" t="s">
        <v>85</v>
      </c>
    </row>
    <row r="381" s="13" customFormat="1">
      <c r="A381" s="13"/>
      <c r="B381" s="246"/>
      <c r="C381" s="247"/>
      <c r="D381" s="241" t="s">
        <v>189</v>
      </c>
      <c r="E381" s="248" t="s">
        <v>1</v>
      </c>
      <c r="F381" s="249" t="s">
        <v>1984</v>
      </c>
      <c r="G381" s="247"/>
      <c r="H381" s="248" t="s">
        <v>1</v>
      </c>
      <c r="I381" s="250"/>
      <c r="J381" s="247"/>
      <c r="K381" s="247"/>
      <c r="L381" s="251"/>
      <c r="M381" s="252"/>
      <c r="N381" s="253"/>
      <c r="O381" s="253"/>
      <c r="P381" s="253"/>
      <c r="Q381" s="253"/>
      <c r="R381" s="253"/>
      <c r="S381" s="253"/>
      <c r="T381" s="25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5" t="s">
        <v>189</v>
      </c>
      <c r="AU381" s="255" t="s">
        <v>85</v>
      </c>
      <c r="AV381" s="13" t="s">
        <v>83</v>
      </c>
      <c r="AW381" s="13" t="s">
        <v>33</v>
      </c>
      <c r="AX381" s="13" t="s">
        <v>76</v>
      </c>
      <c r="AY381" s="255" t="s">
        <v>178</v>
      </c>
    </row>
    <row r="382" s="14" customFormat="1">
      <c r="A382" s="14"/>
      <c r="B382" s="256"/>
      <c r="C382" s="257"/>
      <c r="D382" s="241" t="s">
        <v>189</v>
      </c>
      <c r="E382" s="258" t="s">
        <v>1</v>
      </c>
      <c r="F382" s="259" t="s">
        <v>85</v>
      </c>
      <c r="G382" s="257"/>
      <c r="H382" s="260">
        <v>2</v>
      </c>
      <c r="I382" s="261"/>
      <c r="J382" s="257"/>
      <c r="K382" s="257"/>
      <c r="L382" s="262"/>
      <c r="M382" s="263"/>
      <c r="N382" s="264"/>
      <c r="O382" s="264"/>
      <c r="P382" s="264"/>
      <c r="Q382" s="264"/>
      <c r="R382" s="264"/>
      <c r="S382" s="264"/>
      <c r="T382" s="26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6" t="s">
        <v>189</v>
      </c>
      <c r="AU382" s="266" t="s">
        <v>85</v>
      </c>
      <c r="AV382" s="14" t="s">
        <v>85</v>
      </c>
      <c r="AW382" s="14" t="s">
        <v>33</v>
      </c>
      <c r="AX382" s="14" t="s">
        <v>76</v>
      </c>
      <c r="AY382" s="266" t="s">
        <v>178</v>
      </c>
    </row>
    <row r="383" s="15" customFormat="1">
      <c r="A383" s="15"/>
      <c r="B383" s="267"/>
      <c r="C383" s="268"/>
      <c r="D383" s="241" t="s">
        <v>189</v>
      </c>
      <c r="E383" s="269" t="s">
        <v>1</v>
      </c>
      <c r="F383" s="270" t="s">
        <v>193</v>
      </c>
      <c r="G383" s="268"/>
      <c r="H383" s="271">
        <v>2</v>
      </c>
      <c r="I383" s="272"/>
      <c r="J383" s="268"/>
      <c r="K383" s="268"/>
      <c r="L383" s="273"/>
      <c r="M383" s="274"/>
      <c r="N383" s="275"/>
      <c r="O383" s="275"/>
      <c r="P383" s="275"/>
      <c r="Q383" s="275"/>
      <c r="R383" s="275"/>
      <c r="S383" s="275"/>
      <c r="T383" s="276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77" t="s">
        <v>189</v>
      </c>
      <c r="AU383" s="277" t="s">
        <v>85</v>
      </c>
      <c r="AV383" s="15" t="s">
        <v>185</v>
      </c>
      <c r="AW383" s="15" t="s">
        <v>33</v>
      </c>
      <c r="AX383" s="15" t="s">
        <v>83</v>
      </c>
      <c r="AY383" s="277" t="s">
        <v>178</v>
      </c>
    </row>
    <row r="384" s="2" customFormat="1" ht="19.8" customHeight="1">
      <c r="A384" s="39"/>
      <c r="B384" s="40"/>
      <c r="C384" s="278" t="s">
        <v>448</v>
      </c>
      <c r="D384" s="278" t="s">
        <v>386</v>
      </c>
      <c r="E384" s="279" t="s">
        <v>2106</v>
      </c>
      <c r="F384" s="280" t="s">
        <v>2107</v>
      </c>
      <c r="G384" s="281" t="s">
        <v>438</v>
      </c>
      <c r="H384" s="282">
        <v>2</v>
      </c>
      <c r="I384" s="283"/>
      <c r="J384" s="284">
        <f>ROUND(I384*H384,2)</f>
        <v>0</v>
      </c>
      <c r="K384" s="280" t="s">
        <v>1</v>
      </c>
      <c r="L384" s="285"/>
      <c r="M384" s="286" t="s">
        <v>1</v>
      </c>
      <c r="N384" s="287" t="s">
        <v>41</v>
      </c>
      <c r="O384" s="92"/>
      <c r="P384" s="237">
        <f>O384*H384</f>
        <v>0</v>
      </c>
      <c r="Q384" s="237">
        <v>0.01</v>
      </c>
      <c r="R384" s="237">
        <f>Q384*H384</f>
        <v>0.02</v>
      </c>
      <c r="S384" s="237">
        <v>0</v>
      </c>
      <c r="T384" s="238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9" t="s">
        <v>244</v>
      </c>
      <c r="AT384" s="239" t="s">
        <v>386</v>
      </c>
      <c r="AU384" s="239" t="s">
        <v>85</v>
      </c>
      <c r="AY384" s="18" t="s">
        <v>178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83</v>
      </c>
      <c r="BK384" s="240">
        <f>ROUND(I384*H384,2)</f>
        <v>0</v>
      </c>
      <c r="BL384" s="18" t="s">
        <v>185</v>
      </c>
      <c r="BM384" s="239" t="s">
        <v>2108</v>
      </c>
    </row>
    <row r="385" s="2" customFormat="1">
      <c r="A385" s="39"/>
      <c r="B385" s="40"/>
      <c r="C385" s="41"/>
      <c r="D385" s="241" t="s">
        <v>187</v>
      </c>
      <c r="E385" s="41"/>
      <c r="F385" s="242" t="s">
        <v>2107</v>
      </c>
      <c r="G385" s="41"/>
      <c r="H385" s="41"/>
      <c r="I385" s="243"/>
      <c r="J385" s="41"/>
      <c r="K385" s="41"/>
      <c r="L385" s="45"/>
      <c r="M385" s="244"/>
      <c r="N385" s="245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187</v>
      </c>
      <c r="AU385" s="18" t="s">
        <v>85</v>
      </c>
    </row>
    <row r="386" s="13" customFormat="1">
      <c r="A386" s="13"/>
      <c r="B386" s="246"/>
      <c r="C386" s="247"/>
      <c r="D386" s="241" t="s">
        <v>189</v>
      </c>
      <c r="E386" s="248" t="s">
        <v>1</v>
      </c>
      <c r="F386" s="249" t="s">
        <v>1177</v>
      </c>
      <c r="G386" s="247"/>
      <c r="H386" s="248" t="s">
        <v>1</v>
      </c>
      <c r="I386" s="250"/>
      <c r="J386" s="247"/>
      <c r="K386" s="247"/>
      <c r="L386" s="251"/>
      <c r="M386" s="252"/>
      <c r="N386" s="253"/>
      <c r="O386" s="253"/>
      <c r="P386" s="253"/>
      <c r="Q386" s="253"/>
      <c r="R386" s="253"/>
      <c r="S386" s="253"/>
      <c r="T386" s="25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5" t="s">
        <v>189</v>
      </c>
      <c r="AU386" s="255" t="s">
        <v>85</v>
      </c>
      <c r="AV386" s="13" t="s">
        <v>83</v>
      </c>
      <c r="AW386" s="13" t="s">
        <v>33</v>
      </c>
      <c r="AX386" s="13" t="s">
        <v>76</v>
      </c>
      <c r="AY386" s="255" t="s">
        <v>178</v>
      </c>
    </row>
    <row r="387" s="14" customFormat="1">
      <c r="A387" s="14"/>
      <c r="B387" s="256"/>
      <c r="C387" s="257"/>
      <c r="D387" s="241" t="s">
        <v>189</v>
      </c>
      <c r="E387" s="258" t="s">
        <v>1</v>
      </c>
      <c r="F387" s="259" t="s">
        <v>85</v>
      </c>
      <c r="G387" s="257"/>
      <c r="H387" s="260">
        <v>2</v>
      </c>
      <c r="I387" s="261"/>
      <c r="J387" s="257"/>
      <c r="K387" s="257"/>
      <c r="L387" s="262"/>
      <c r="M387" s="263"/>
      <c r="N387" s="264"/>
      <c r="O387" s="264"/>
      <c r="P387" s="264"/>
      <c r="Q387" s="264"/>
      <c r="R387" s="264"/>
      <c r="S387" s="264"/>
      <c r="T387" s="26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6" t="s">
        <v>189</v>
      </c>
      <c r="AU387" s="266" t="s">
        <v>85</v>
      </c>
      <c r="AV387" s="14" t="s">
        <v>85</v>
      </c>
      <c r="AW387" s="14" t="s">
        <v>33</v>
      </c>
      <c r="AX387" s="14" t="s">
        <v>76</v>
      </c>
      <c r="AY387" s="266" t="s">
        <v>178</v>
      </c>
    </row>
    <row r="388" s="15" customFormat="1">
      <c r="A388" s="15"/>
      <c r="B388" s="267"/>
      <c r="C388" s="268"/>
      <c r="D388" s="241" t="s">
        <v>189</v>
      </c>
      <c r="E388" s="269" t="s">
        <v>1</v>
      </c>
      <c r="F388" s="270" t="s">
        <v>193</v>
      </c>
      <c r="G388" s="268"/>
      <c r="H388" s="271">
        <v>2</v>
      </c>
      <c r="I388" s="272"/>
      <c r="J388" s="268"/>
      <c r="K388" s="268"/>
      <c r="L388" s="273"/>
      <c r="M388" s="274"/>
      <c r="N388" s="275"/>
      <c r="O388" s="275"/>
      <c r="P388" s="275"/>
      <c r="Q388" s="275"/>
      <c r="R388" s="275"/>
      <c r="S388" s="275"/>
      <c r="T388" s="276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77" t="s">
        <v>189</v>
      </c>
      <c r="AU388" s="277" t="s">
        <v>85</v>
      </c>
      <c r="AV388" s="15" t="s">
        <v>185</v>
      </c>
      <c r="AW388" s="15" t="s">
        <v>33</v>
      </c>
      <c r="AX388" s="15" t="s">
        <v>83</v>
      </c>
      <c r="AY388" s="277" t="s">
        <v>178</v>
      </c>
    </row>
    <row r="389" s="2" customFormat="1" ht="19.8" customHeight="1">
      <c r="A389" s="39"/>
      <c r="B389" s="40"/>
      <c r="C389" s="228" t="s">
        <v>453</v>
      </c>
      <c r="D389" s="228" t="s">
        <v>180</v>
      </c>
      <c r="E389" s="229" t="s">
        <v>1188</v>
      </c>
      <c r="F389" s="230" t="s">
        <v>1189</v>
      </c>
      <c r="G389" s="231" t="s">
        <v>438</v>
      </c>
      <c r="H389" s="232">
        <v>2</v>
      </c>
      <c r="I389" s="233"/>
      <c r="J389" s="234">
        <f>ROUND(I389*H389,2)</f>
        <v>0</v>
      </c>
      <c r="K389" s="230" t="s">
        <v>184</v>
      </c>
      <c r="L389" s="45"/>
      <c r="M389" s="235" t="s">
        <v>1</v>
      </c>
      <c r="N389" s="236" t="s">
        <v>41</v>
      </c>
      <c r="O389" s="92"/>
      <c r="P389" s="237">
        <f>O389*H389</f>
        <v>0</v>
      </c>
      <c r="Q389" s="237">
        <v>6.0000000000000002E-05</v>
      </c>
      <c r="R389" s="237">
        <f>Q389*H389</f>
        <v>0.00012</v>
      </c>
      <c r="S389" s="237">
        <v>0</v>
      </c>
      <c r="T389" s="23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9" t="s">
        <v>185</v>
      </c>
      <c r="AT389" s="239" t="s">
        <v>180</v>
      </c>
      <c r="AU389" s="239" t="s">
        <v>85</v>
      </c>
      <c r="AY389" s="18" t="s">
        <v>178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8" t="s">
        <v>83</v>
      </c>
      <c r="BK389" s="240">
        <f>ROUND(I389*H389,2)</f>
        <v>0</v>
      </c>
      <c r="BL389" s="18" t="s">
        <v>185</v>
      </c>
      <c r="BM389" s="239" t="s">
        <v>2109</v>
      </c>
    </row>
    <row r="390" s="2" customFormat="1">
      <c r="A390" s="39"/>
      <c r="B390" s="40"/>
      <c r="C390" s="41"/>
      <c r="D390" s="241" t="s">
        <v>187</v>
      </c>
      <c r="E390" s="41"/>
      <c r="F390" s="242" t="s">
        <v>1191</v>
      </c>
      <c r="G390" s="41"/>
      <c r="H390" s="41"/>
      <c r="I390" s="243"/>
      <c r="J390" s="41"/>
      <c r="K390" s="41"/>
      <c r="L390" s="45"/>
      <c r="M390" s="244"/>
      <c r="N390" s="245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187</v>
      </c>
      <c r="AU390" s="18" t="s">
        <v>85</v>
      </c>
    </row>
    <row r="391" s="13" customFormat="1">
      <c r="A391" s="13"/>
      <c r="B391" s="246"/>
      <c r="C391" s="247"/>
      <c r="D391" s="241" t="s">
        <v>189</v>
      </c>
      <c r="E391" s="248" t="s">
        <v>1</v>
      </c>
      <c r="F391" s="249" t="s">
        <v>1984</v>
      </c>
      <c r="G391" s="247"/>
      <c r="H391" s="248" t="s">
        <v>1</v>
      </c>
      <c r="I391" s="250"/>
      <c r="J391" s="247"/>
      <c r="K391" s="247"/>
      <c r="L391" s="251"/>
      <c r="M391" s="252"/>
      <c r="N391" s="253"/>
      <c r="O391" s="253"/>
      <c r="P391" s="253"/>
      <c r="Q391" s="253"/>
      <c r="R391" s="253"/>
      <c r="S391" s="253"/>
      <c r="T391" s="25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5" t="s">
        <v>189</v>
      </c>
      <c r="AU391" s="255" t="s">
        <v>85</v>
      </c>
      <c r="AV391" s="13" t="s">
        <v>83</v>
      </c>
      <c r="AW391" s="13" t="s">
        <v>33</v>
      </c>
      <c r="AX391" s="13" t="s">
        <v>76</v>
      </c>
      <c r="AY391" s="255" t="s">
        <v>178</v>
      </c>
    </row>
    <row r="392" s="13" customFormat="1">
      <c r="A392" s="13"/>
      <c r="B392" s="246"/>
      <c r="C392" s="247"/>
      <c r="D392" s="241" t="s">
        <v>189</v>
      </c>
      <c r="E392" s="248" t="s">
        <v>1</v>
      </c>
      <c r="F392" s="249" t="s">
        <v>1192</v>
      </c>
      <c r="G392" s="247"/>
      <c r="H392" s="248" t="s">
        <v>1</v>
      </c>
      <c r="I392" s="250"/>
      <c r="J392" s="247"/>
      <c r="K392" s="247"/>
      <c r="L392" s="251"/>
      <c r="M392" s="252"/>
      <c r="N392" s="253"/>
      <c r="O392" s="253"/>
      <c r="P392" s="253"/>
      <c r="Q392" s="253"/>
      <c r="R392" s="253"/>
      <c r="S392" s="253"/>
      <c r="T392" s="25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5" t="s">
        <v>189</v>
      </c>
      <c r="AU392" s="255" t="s">
        <v>85</v>
      </c>
      <c r="AV392" s="13" t="s">
        <v>83</v>
      </c>
      <c r="AW392" s="13" t="s">
        <v>33</v>
      </c>
      <c r="AX392" s="13" t="s">
        <v>76</v>
      </c>
      <c r="AY392" s="255" t="s">
        <v>178</v>
      </c>
    </row>
    <row r="393" s="14" customFormat="1">
      <c r="A393" s="14"/>
      <c r="B393" s="256"/>
      <c r="C393" s="257"/>
      <c r="D393" s="241" t="s">
        <v>189</v>
      </c>
      <c r="E393" s="258" t="s">
        <v>1</v>
      </c>
      <c r="F393" s="259" t="s">
        <v>85</v>
      </c>
      <c r="G393" s="257"/>
      <c r="H393" s="260">
        <v>2</v>
      </c>
      <c r="I393" s="261"/>
      <c r="J393" s="257"/>
      <c r="K393" s="257"/>
      <c r="L393" s="262"/>
      <c r="M393" s="263"/>
      <c r="N393" s="264"/>
      <c r="O393" s="264"/>
      <c r="P393" s="264"/>
      <c r="Q393" s="264"/>
      <c r="R393" s="264"/>
      <c r="S393" s="264"/>
      <c r="T393" s="26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6" t="s">
        <v>189</v>
      </c>
      <c r="AU393" s="266" t="s">
        <v>85</v>
      </c>
      <c r="AV393" s="14" t="s">
        <v>85</v>
      </c>
      <c r="AW393" s="14" t="s">
        <v>33</v>
      </c>
      <c r="AX393" s="14" t="s">
        <v>76</v>
      </c>
      <c r="AY393" s="266" t="s">
        <v>178</v>
      </c>
    </row>
    <row r="394" s="15" customFormat="1">
      <c r="A394" s="15"/>
      <c r="B394" s="267"/>
      <c r="C394" s="268"/>
      <c r="D394" s="241" t="s">
        <v>189</v>
      </c>
      <c r="E394" s="269" t="s">
        <v>1</v>
      </c>
      <c r="F394" s="270" t="s">
        <v>193</v>
      </c>
      <c r="G394" s="268"/>
      <c r="H394" s="271">
        <v>2</v>
      </c>
      <c r="I394" s="272"/>
      <c r="J394" s="268"/>
      <c r="K394" s="268"/>
      <c r="L394" s="273"/>
      <c r="M394" s="274"/>
      <c r="N394" s="275"/>
      <c r="O394" s="275"/>
      <c r="P394" s="275"/>
      <c r="Q394" s="275"/>
      <c r="R394" s="275"/>
      <c r="S394" s="275"/>
      <c r="T394" s="276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77" t="s">
        <v>189</v>
      </c>
      <c r="AU394" s="277" t="s">
        <v>85</v>
      </c>
      <c r="AV394" s="15" t="s">
        <v>185</v>
      </c>
      <c r="AW394" s="15" t="s">
        <v>33</v>
      </c>
      <c r="AX394" s="15" t="s">
        <v>83</v>
      </c>
      <c r="AY394" s="277" t="s">
        <v>178</v>
      </c>
    </row>
    <row r="395" s="2" customFormat="1">
      <c r="A395" s="39"/>
      <c r="B395" s="40"/>
      <c r="C395" s="278" t="s">
        <v>463</v>
      </c>
      <c r="D395" s="278" t="s">
        <v>386</v>
      </c>
      <c r="E395" s="279" t="s">
        <v>2110</v>
      </c>
      <c r="F395" s="280" t="s">
        <v>2111</v>
      </c>
      <c r="G395" s="281" t="s">
        <v>438</v>
      </c>
      <c r="H395" s="282">
        <v>6</v>
      </c>
      <c r="I395" s="283"/>
      <c r="J395" s="284">
        <f>ROUND(I395*H395,2)</f>
        <v>0</v>
      </c>
      <c r="K395" s="280" t="s">
        <v>1</v>
      </c>
      <c r="L395" s="285"/>
      <c r="M395" s="286" t="s">
        <v>1</v>
      </c>
      <c r="N395" s="287" t="s">
        <v>41</v>
      </c>
      <c r="O395" s="92"/>
      <c r="P395" s="237">
        <f>O395*H395</f>
        <v>0</v>
      </c>
      <c r="Q395" s="237">
        <v>0.0058999999999999999</v>
      </c>
      <c r="R395" s="237">
        <f>Q395*H395</f>
        <v>0.035400000000000001</v>
      </c>
      <c r="S395" s="237">
        <v>0</v>
      </c>
      <c r="T395" s="238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9" t="s">
        <v>244</v>
      </c>
      <c r="AT395" s="239" t="s">
        <v>386</v>
      </c>
      <c r="AU395" s="239" t="s">
        <v>85</v>
      </c>
      <c r="AY395" s="18" t="s">
        <v>178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8" t="s">
        <v>83</v>
      </c>
      <c r="BK395" s="240">
        <f>ROUND(I395*H395,2)</f>
        <v>0</v>
      </c>
      <c r="BL395" s="18" t="s">
        <v>185</v>
      </c>
      <c r="BM395" s="239" t="s">
        <v>2112</v>
      </c>
    </row>
    <row r="396" s="2" customFormat="1">
      <c r="A396" s="39"/>
      <c r="B396" s="40"/>
      <c r="C396" s="41"/>
      <c r="D396" s="241" t="s">
        <v>187</v>
      </c>
      <c r="E396" s="41"/>
      <c r="F396" s="242" t="s">
        <v>2111</v>
      </c>
      <c r="G396" s="41"/>
      <c r="H396" s="41"/>
      <c r="I396" s="243"/>
      <c r="J396" s="41"/>
      <c r="K396" s="41"/>
      <c r="L396" s="45"/>
      <c r="M396" s="244"/>
      <c r="N396" s="245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187</v>
      </c>
      <c r="AU396" s="18" t="s">
        <v>85</v>
      </c>
    </row>
    <row r="397" s="13" customFormat="1">
      <c r="A397" s="13"/>
      <c r="B397" s="246"/>
      <c r="C397" s="247"/>
      <c r="D397" s="241" t="s">
        <v>189</v>
      </c>
      <c r="E397" s="248" t="s">
        <v>1</v>
      </c>
      <c r="F397" s="249" t="s">
        <v>1197</v>
      </c>
      <c r="G397" s="247"/>
      <c r="H397" s="248" t="s">
        <v>1</v>
      </c>
      <c r="I397" s="250"/>
      <c r="J397" s="247"/>
      <c r="K397" s="247"/>
      <c r="L397" s="251"/>
      <c r="M397" s="252"/>
      <c r="N397" s="253"/>
      <c r="O397" s="253"/>
      <c r="P397" s="253"/>
      <c r="Q397" s="253"/>
      <c r="R397" s="253"/>
      <c r="S397" s="253"/>
      <c r="T397" s="25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5" t="s">
        <v>189</v>
      </c>
      <c r="AU397" s="255" t="s">
        <v>85</v>
      </c>
      <c r="AV397" s="13" t="s">
        <v>83</v>
      </c>
      <c r="AW397" s="13" t="s">
        <v>33</v>
      </c>
      <c r="AX397" s="13" t="s">
        <v>76</v>
      </c>
      <c r="AY397" s="255" t="s">
        <v>178</v>
      </c>
    </row>
    <row r="398" s="14" customFormat="1">
      <c r="A398" s="14"/>
      <c r="B398" s="256"/>
      <c r="C398" s="257"/>
      <c r="D398" s="241" t="s">
        <v>189</v>
      </c>
      <c r="E398" s="258" t="s">
        <v>1</v>
      </c>
      <c r="F398" s="259" t="s">
        <v>1114</v>
      </c>
      <c r="G398" s="257"/>
      <c r="H398" s="260">
        <v>6</v>
      </c>
      <c r="I398" s="261"/>
      <c r="J398" s="257"/>
      <c r="K398" s="257"/>
      <c r="L398" s="262"/>
      <c r="M398" s="263"/>
      <c r="N398" s="264"/>
      <c r="O398" s="264"/>
      <c r="P398" s="264"/>
      <c r="Q398" s="264"/>
      <c r="R398" s="264"/>
      <c r="S398" s="264"/>
      <c r="T398" s="26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6" t="s">
        <v>189</v>
      </c>
      <c r="AU398" s="266" t="s">
        <v>85</v>
      </c>
      <c r="AV398" s="14" t="s">
        <v>85</v>
      </c>
      <c r="AW398" s="14" t="s">
        <v>33</v>
      </c>
      <c r="AX398" s="14" t="s">
        <v>76</v>
      </c>
      <c r="AY398" s="266" t="s">
        <v>178</v>
      </c>
    </row>
    <row r="399" s="15" customFormat="1">
      <c r="A399" s="15"/>
      <c r="B399" s="267"/>
      <c r="C399" s="268"/>
      <c r="D399" s="241" t="s">
        <v>189</v>
      </c>
      <c r="E399" s="269" t="s">
        <v>1</v>
      </c>
      <c r="F399" s="270" t="s">
        <v>193</v>
      </c>
      <c r="G399" s="268"/>
      <c r="H399" s="271">
        <v>6</v>
      </c>
      <c r="I399" s="272"/>
      <c r="J399" s="268"/>
      <c r="K399" s="268"/>
      <c r="L399" s="273"/>
      <c r="M399" s="274"/>
      <c r="N399" s="275"/>
      <c r="O399" s="275"/>
      <c r="P399" s="275"/>
      <c r="Q399" s="275"/>
      <c r="R399" s="275"/>
      <c r="S399" s="275"/>
      <c r="T399" s="276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77" t="s">
        <v>189</v>
      </c>
      <c r="AU399" s="277" t="s">
        <v>85</v>
      </c>
      <c r="AV399" s="15" t="s">
        <v>185</v>
      </c>
      <c r="AW399" s="15" t="s">
        <v>33</v>
      </c>
      <c r="AX399" s="15" t="s">
        <v>83</v>
      </c>
      <c r="AY399" s="277" t="s">
        <v>178</v>
      </c>
    </row>
    <row r="400" s="2" customFormat="1" ht="14.4" customHeight="1">
      <c r="A400" s="39"/>
      <c r="B400" s="40"/>
      <c r="C400" s="278" t="s">
        <v>470</v>
      </c>
      <c r="D400" s="278" t="s">
        <v>386</v>
      </c>
      <c r="E400" s="279" t="s">
        <v>1199</v>
      </c>
      <c r="F400" s="280" t="s">
        <v>1200</v>
      </c>
      <c r="G400" s="281" t="s">
        <v>299</v>
      </c>
      <c r="H400" s="282">
        <v>4</v>
      </c>
      <c r="I400" s="283"/>
      <c r="J400" s="284">
        <f>ROUND(I400*H400,2)</f>
        <v>0</v>
      </c>
      <c r="K400" s="280" t="s">
        <v>1</v>
      </c>
      <c r="L400" s="285"/>
      <c r="M400" s="286" t="s">
        <v>1</v>
      </c>
      <c r="N400" s="287" t="s">
        <v>41</v>
      </c>
      <c r="O400" s="92"/>
      <c r="P400" s="237">
        <f>O400*H400</f>
        <v>0</v>
      </c>
      <c r="Q400" s="237">
        <v>0.001</v>
      </c>
      <c r="R400" s="237">
        <f>Q400*H400</f>
        <v>0.0040000000000000001</v>
      </c>
      <c r="S400" s="237">
        <v>0</v>
      </c>
      <c r="T400" s="23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9" t="s">
        <v>244</v>
      </c>
      <c r="AT400" s="239" t="s">
        <v>386</v>
      </c>
      <c r="AU400" s="239" t="s">
        <v>85</v>
      </c>
      <c r="AY400" s="18" t="s">
        <v>178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8" t="s">
        <v>83</v>
      </c>
      <c r="BK400" s="240">
        <f>ROUND(I400*H400,2)</f>
        <v>0</v>
      </c>
      <c r="BL400" s="18" t="s">
        <v>185</v>
      </c>
      <c r="BM400" s="239" t="s">
        <v>2113</v>
      </c>
    </row>
    <row r="401" s="2" customFormat="1">
      <c r="A401" s="39"/>
      <c r="B401" s="40"/>
      <c r="C401" s="41"/>
      <c r="D401" s="241" t="s">
        <v>187</v>
      </c>
      <c r="E401" s="41"/>
      <c r="F401" s="242" t="s">
        <v>1202</v>
      </c>
      <c r="G401" s="41"/>
      <c r="H401" s="41"/>
      <c r="I401" s="243"/>
      <c r="J401" s="41"/>
      <c r="K401" s="41"/>
      <c r="L401" s="45"/>
      <c r="M401" s="244"/>
      <c r="N401" s="245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187</v>
      </c>
      <c r="AU401" s="18" t="s">
        <v>85</v>
      </c>
    </row>
    <row r="402" s="13" customFormat="1">
      <c r="A402" s="13"/>
      <c r="B402" s="246"/>
      <c r="C402" s="247"/>
      <c r="D402" s="241" t="s">
        <v>189</v>
      </c>
      <c r="E402" s="248" t="s">
        <v>1</v>
      </c>
      <c r="F402" s="249" t="s">
        <v>1197</v>
      </c>
      <c r="G402" s="247"/>
      <c r="H402" s="248" t="s">
        <v>1</v>
      </c>
      <c r="I402" s="250"/>
      <c r="J402" s="247"/>
      <c r="K402" s="247"/>
      <c r="L402" s="251"/>
      <c r="M402" s="252"/>
      <c r="N402" s="253"/>
      <c r="O402" s="253"/>
      <c r="P402" s="253"/>
      <c r="Q402" s="253"/>
      <c r="R402" s="253"/>
      <c r="S402" s="253"/>
      <c r="T402" s="25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5" t="s">
        <v>189</v>
      </c>
      <c r="AU402" s="255" t="s">
        <v>85</v>
      </c>
      <c r="AV402" s="13" t="s">
        <v>83</v>
      </c>
      <c r="AW402" s="13" t="s">
        <v>33</v>
      </c>
      <c r="AX402" s="13" t="s">
        <v>76</v>
      </c>
      <c r="AY402" s="255" t="s">
        <v>178</v>
      </c>
    </row>
    <row r="403" s="14" customFormat="1">
      <c r="A403" s="14"/>
      <c r="B403" s="256"/>
      <c r="C403" s="257"/>
      <c r="D403" s="241" t="s">
        <v>189</v>
      </c>
      <c r="E403" s="258" t="s">
        <v>1</v>
      </c>
      <c r="F403" s="259" t="s">
        <v>1129</v>
      </c>
      <c r="G403" s="257"/>
      <c r="H403" s="260">
        <v>4</v>
      </c>
      <c r="I403" s="261"/>
      <c r="J403" s="257"/>
      <c r="K403" s="257"/>
      <c r="L403" s="262"/>
      <c r="M403" s="263"/>
      <c r="N403" s="264"/>
      <c r="O403" s="264"/>
      <c r="P403" s="264"/>
      <c r="Q403" s="264"/>
      <c r="R403" s="264"/>
      <c r="S403" s="264"/>
      <c r="T403" s="26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6" t="s">
        <v>189</v>
      </c>
      <c r="AU403" s="266" t="s">
        <v>85</v>
      </c>
      <c r="AV403" s="14" t="s">
        <v>85</v>
      </c>
      <c r="AW403" s="14" t="s">
        <v>33</v>
      </c>
      <c r="AX403" s="14" t="s">
        <v>76</v>
      </c>
      <c r="AY403" s="266" t="s">
        <v>178</v>
      </c>
    </row>
    <row r="404" s="15" customFormat="1">
      <c r="A404" s="15"/>
      <c r="B404" s="267"/>
      <c r="C404" s="268"/>
      <c r="D404" s="241" t="s">
        <v>189</v>
      </c>
      <c r="E404" s="269" t="s">
        <v>1</v>
      </c>
      <c r="F404" s="270" t="s">
        <v>193</v>
      </c>
      <c r="G404" s="268"/>
      <c r="H404" s="271">
        <v>4</v>
      </c>
      <c r="I404" s="272"/>
      <c r="J404" s="268"/>
      <c r="K404" s="268"/>
      <c r="L404" s="273"/>
      <c r="M404" s="274"/>
      <c r="N404" s="275"/>
      <c r="O404" s="275"/>
      <c r="P404" s="275"/>
      <c r="Q404" s="275"/>
      <c r="R404" s="275"/>
      <c r="S404" s="275"/>
      <c r="T404" s="276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77" t="s">
        <v>189</v>
      </c>
      <c r="AU404" s="277" t="s">
        <v>85</v>
      </c>
      <c r="AV404" s="15" t="s">
        <v>185</v>
      </c>
      <c r="AW404" s="15" t="s">
        <v>33</v>
      </c>
      <c r="AX404" s="15" t="s">
        <v>83</v>
      </c>
      <c r="AY404" s="277" t="s">
        <v>178</v>
      </c>
    </row>
    <row r="405" s="2" customFormat="1" ht="14.4" customHeight="1">
      <c r="A405" s="39"/>
      <c r="B405" s="40"/>
      <c r="C405" s="278" t="s">
        <v>479</v>
      </c>
      <c r="D405" s="278" t="s">
        <v>386</v>
      </c>
      <c r="E405" s="279" t="s">
        <v>1204</v>
      </c>
      <c r="F405" s="280" t="s">
        <v>1205</v>
      </c>
      <c r="G405" s="281" t="s">
        <v>183</v>
      </c>
      <c r="H405" s="282">
        <v>0.014999999999999999</v>
      </c>
      <c r="I405" s="283"/>
      <c r="J405" s="284">
        <f>ROUND(I405*H405,2)</f>
        <v>0</v>
      </c>
      <c r="K405" s="280" t="s">
        <v>184</v>
      </c>
      <c r="L405" s="285"/>
      <c r="M405" s="286" t="s">
        <v>1</v>
      </c>
      <c r="N405" s="287" t="s">
        <v>41</v>
      </c>
      <c r="O405" s="92"/>
      <c r="P405" s="237">
        <f>O405*H405</f>
        <v>0</v>
      </c>
      <c r="Q405" s="237">
        <v>0.65000000000000002</v>
      </c>
      <c r="R405" s="237">
        <f>Q405*H405</f>
        <v>0.00975</v>
      </c>
      <c r="S405" s="237">
        <v>0</v>
      </c>
      <c r="T405" s="238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9" t="s">
        <v>244</v>
      </c>
      <c r="AT405" s="239" t="s">
        <v>386</v>
      </c>
      <c r="AU405" s="239" t="s">
        <v>85</v>
      </c>
      <c r="AY405" s="18" t="s">
        <v>178</v>
      </c>
      <c r="BE405" s="240">
        <f>IF(N405="základní",J405,0)</f>
        <v>0</v>
      </c>
      <c r="BF405" s="240">
        <f>IF(N405="snížená",J405,0)</f>
        <v>0</v>
      </c>
      <c r="BG405" s="240">
        <f>IF(N405="zákl. přenesená",J405,0)</f>
        <v>0</v>
      </c>
      <c r="BH405" s="240">
        <f>IF(N405="sníž. přenesená",J405,0)</f>
        <v>0</v>
      </c>
      <c r="BI405" s="240">
        <f>IF(N405="nulová",J405,0)</f>
        <v>0</v>
      </c>
      <c r="BJ405" s="18" t="s">
        <v>83</v>
      </c>
      <c r="BK405" s="240">
        <f>ROUND(I405*H405,2)</f>
        <v>0</v>
      </c>
      <c r="BL405" s="18" t="s">
        <v>185</v>
      </c>
      <c r="BM405" s="239" t="s">
        <v>2114</v>
      </c>
    </row>
    <row r="406" s="2" customFormat="1">
      <c r="A406" s="39"/>
      <c r="B406" s="40"/>
      <c r="C406" s="41"/>
      <c r="D406" s="241" t="s">
        <v>187</v>
      </c>
      <c r="E406" s="41"/>
      <c r="F406" s="242" t="s">
        <v>1205</v>
      </c>
      <c r="G406" s="41"/>
      <c r="H406" s="41"/>
      <c r="I406" s="243"/>
      <c r="J406" s="41"/>
      <c r="K406" s="41"/>
      <c r="L406" s="45"/>
      <c r="M406" s="244"/>
      <c r="N406" s="245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187</v>
      </c>
      <c r="AU406" s="18" t="s">
        <v>85</v>
      </c>
    </row>
    <row r="407" s="13" customFormat="1">
      <c r="A407" s="13"/>
      <c r="B407" s="246"/>
      <c r="C407" s="247"/>
      <c r="D407" s="241" t="s">
        <v>189</v>
      </c>
      <c r="E407" s="248" t="s">
        <v>1</v>
      </c>
      <c r="F407" s="249" t="s">
        <v>1984</v>
      </c>
      <c r="G407" s="247"/>
      <c r="H407" s="248" t="s">
        <v>1</v>
      </c>
      <c r="I407" s="250"/>
      <c r="J407" s="247"/>
      <c r="K407" s="247"/>
      <c r="L407" s="251"/>
      <c r="M407" s="252"/>
      <c r="N407" s="253"/>
      <c r="O407" s="253"/>
      <c r="P407" s="253"/>
      <c r="Q407" s="253"/>
      <c r="R407" s="253"/>
      <c r="S407" s="253"/>
      <c r="T407" s="25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5" t="s">
        <v>189</v>
      </c>
      <c r="AU407" s="255" t="s">
        <v>85</v>
      </c>
      <c r="AV407" s="13" t="s">
        <v>83</v>
      </c>
      <c r="AW407" s="13" t="s">
        <v>33</v>
      </c>
      <c r="AX407" s="13" t="s">
        <v>76</v>
      </c>
      <c r="AY407" s="255" t="s">
        <v>178</v>
      </c>
    </row>
    <row r="408" s="14" customFormat="1">
      <c r="A408" s="14"/>
      <c r="B408" s="256"/>
      <c r="C408" s="257"/>
      <c r="D408" s="241" t="s">
        <v>189</v>
      </c>
      <c r="E408" s="258" t="s">
        <v>1</v>
      </c>
      <c r="F408" s="259" t="s">
        <v>2115</v>
      </c>
      <c r="G408" s="257"/>
      <c r="H408" s="260">
        <v>0.014999999999999999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6" t="s">
        <v>189</v>
      </c>
      <c r="AU408" s="266" t="s">
        <v>85</v>
      </c>
      <c r="AV408" s="14" t="s">
        <v>85</v>
      </c>
      <c r="AW408" s="14" t="s">
        <v>33</v>
      </c>
      <c r="AX408" s="14" t="s">
        <v>76</v>
      </c>
      <c r="AY408" s="266" t="s">
        <v>178</v>
      </c>
    </row>
    <row r="409" s="15" customFormat="1">
      <c r="A409" s="15"/>
      <c r="B409" s="267"/>
      <c r="C409" s="268"/>
      <c r="D409" s="241" t="s">
        <v>189</v>
      </c>
      <c r="E409" s="269" t="s">
        <v>1</v>
      </c>
      <c r="F409" s="270" t="s">
        <v>193</v>
      </c>
      <c r="G409" s="268"/>
      <c r="H409" s="271">
        <v>0.014999999999999999</v>
      </c>
      <c r="I409" s="272"/>
      <c r="J409" s="268"/>
      <c r="K409" s="268"/>
      <c r="L409" s="273"/>
      <c r="M409" s="274"/>
      <c r="N409" s="275"/>
      <c r="O409" s="275"/>
      <c r="P409" s="275"/>
      <c r="Q409" s="275"/>
      <c r="R409" s="275"/>
      <c r="S409" s="275"/>
      <c r="T409" s="276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77" t="s">
        <v>189</v>
      </c>
      <c r="AU409" s="277" t="s">
        <v>85</v>
      </c>
      <c r="AV409" s="15" t="s">
        <v>185</v>
      </c>
      <c r="AW409" s="15" t="s">
        <v>33</v>
      </c>
      <c r="AX409" s="15" t="s">
        <v>83</v>
      </c>
      <c r="AY409" s="277" t="s">
        <v>178</v>
      </c>
    </row>
    <row r="410" s="2" customFormat="1">
      <c r="A410" s="39"/>
      <c r="B410" s="40"/>
      <c r="C410" s="228" t="s">
        <v>487</v>
      </c>
      <c r="D410" s="228" t="s">
        <v>180</v>
      </c>
      <c r="E410" s="229" t="s">
        <v>1208</v>
      </c>
      <c r="F410" s="230" t="s">
        <v>1209</v>
      </c>
      <c r="G410" s="231" t="s">
        <v>438</v>
      </c>
      <c r="H410" s="232">
        <v>2</v>
      </c>
      <c r="I410" s="233"/>
      <c r="J410" s="234">
        <f>ROUND(I410*H410,2)</f>
        <v>0</v>
      </c>
      <c r="K410" s="230" t="s">
        <v>184</v>
      </c>
      <c r="L410" s="45"/>
      <c r="M410" s="235" t="s">
        <v>1</v>
      </c>
      <c r="N410" s="236" t="s">
        <v>41</v>
      </c>
      <c r="O410" s="92"/>
      <c r="P410" s="237">
        <f>O410*H410</f>
        <v>0</v>
      </c>
      <c r="Q410" s="237">
        <v>0</v>
      </c>
      <c r="R410" s="237">
        <f>Q410*H410</f>
        <v>0</v>
      </c>
      <c r="S410" s="237">
        <v>0</v>
      </c>
      <c r="T410" s="23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185</v>
      </c>
      <c r="AT410" s="239" t="s">
        <v>180</v>
      </c>
      <c r="AU410" s="239" t="s">
        <v>85</v>
      </c>
      <c r="AY410" s="18" t="s">
        <v>178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83</v>
      </c>
      <c r="BK410" s="240">
        <f>ROUND(I410*H410,2)</f>
        <v>0</v>
      </c>
      <c r="BL410" s="18" t="s">
        <v>185</v>
      </c>
      <c r="BM410" s="239" t="s">
        <v>2116</v>
      </c>
    </row>
    <row r="411" s="2" customFormat="1">
      <c r="A411" s="39"/>
      <c r="B411" s="40"/>
      <c r="C411" s="41"/>
      <c r="D411" s="241" t="s">
        <v>187</v>
      </c>
      <c r="E411" s="41"/>
      <c r="F411" s="242" t="s">
        <v>1211</v>
      </c>
      <c r="G411" s="41"/>
      <c r="H411" s="41"/>
      <c r="I411" s="243"/>
      <c r="J411" s="41"/>
      <c r="K411" s="41"/>
      <c r="L411" s="45"/>
      <c r="M411" s="244"/>
      <c r="N411" s="245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187</v>
      </c>
      <c r="AU411" s="18" t="s">
        <v>85</v>
      </c>
    </row>
    <row r="412" s="13" customFormat="1">
      <c r="A412" s="13"/>
      <c r="B412" s="246"/>
      <c r="C412" s="247"/>
      <c r="D412" s="241" t="s">
        <v>189</v>
      </c>
      <c r="E412" s="248" t="s">
        <v>1</v>
      </c>
      <c r="F412" s="249" t="s">
        <v>1984</v>
      </c>
      <c r="G412" s="247"/>
      <c r="H412" s="248" t="s">
        <v>1</v>
      </c>
      <c r="I412" s="250"/>
      <c r="J412" s="247"/>
      <c r="K412" s="247"/>
      <c r="L412" s="251"/>
      <c r="M412" s="252"/>
      <c r="N412" s="253"/>
      <c r="O412" s="253"/>
      <c r="P412" s="253"/>
      <c r="Q412" s="253"/>
      <c r="R412" s="253"/>
      <c r="S412" s="253"/>
      <c r="T412" s="25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5" t="s">
        <v>189</v>
      </c>
      <c r="AU412" s="255" t="s">
        <v>85</v>
      </c>
      <c r="AV412" s="13" t="s">
        <v>83</v>
      </c>
      <c r="AW412" s="13" t="s">
        <v>33</v>
      </c>
      <c r="AX412" s="13" t="s">
        <v>76</v>
      </c>
      <c r="AY412" s="255" t="s">
        <v>178</v>
      </c>
    </row>
    <row r="413" s="13" customFormat="1">
      <c r="A413" s="13"/>
      <c r="B413" s="246"/>
      <c r="C413" s="247"/>
      <c r="D413" s="241" t="s">
        <v>189</v>
      </c>
      <c r="E413" s="248" t="s">
        <v>1</v>
      </c>
      <c r="F413" s="249" t="s">
        <v>1212</v>
      </c>
      <c r="G413" s="247"/>
      <c r="H413" s="248" t="s">
        <v>1</v>
      </c>
      <c r="I413" s="250"/>
      <c r="J413" s="247"/>
      <c r="K413" s="247"/>
      <c r="L413" s="251"/>
      <c r="M413" s="252"/>
      <c r="N413" s="253"/>
      <c r="O413" s="253"/>
      <c r="P413" s="253"/>
      <c r="Q413" s="253"/>
      <c r="R413" s="253"/>
      <c r="S413" s="253"/>
      <c r="T413" s="25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5" t="s">
        <v>189</v>
      </c>
      <c r="AU413" s="255" t="s">
        <v>85</v>
      </c>
      <c r="AV413" s="13" t="s">
        <v>83</v>
      </c>
      <c r="AW413" s="13" t="s">
        <v>33</v>
      </c>
      <c r="AX413" s="13" t="s">
        <v>76</v>
      </c>
      <c r="AY413" s="255" t="s">
        <v>178</v>
      </c>
    </row>
    <row r="414" s="14" customFormat="1">
      <c r="A414" s="14"/>
      <c r="B414" s="256"/>
      <c r="C414" s="257"/>
      <c r="D414" s="241" t="s">
        <v>189</v>
      </c>
      <c r="E414" s="258" t="s">
        <v>1</v>
      </c>
      <c r="F414" s="259" t="s">
        <v>85</v>
      </c>
      <c r="G414" s="257"/>
      <c r="H414" s="260">
        <v>2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6" t="s">
        <v>189</v>
      </c>
      <c r="AU414" s="266" t="s">
        <v>85</v>
      </c>
      <c r="AV414" s="14" t="s">
        <v>85</v>
      </c>
      <c r="AW414" s="14" t="s">
        <v>33</v>
      </c>
      <c r="AX414" s="14" t="s">
        <v>76</v>
      </c>
      <c r="AY414" s="266" t="s">
        <v>178</v>
      </c>
    </row>
    <row r="415" s="15" customFormat="1">
      <c r="A415" s="15"/>
      <c r="B415" s="267"/>
      <c r="C415" s="268"/>
      <c r="D415" s="241" t="s">
        <v>189</v>
      </c>
      <c r="E415" s="269" t="s">
        <v>1</v>
      </c>
      <c r="F415" s="270" t="s">
        <v>193</v>
      </c>
      <c r="G415" s="268"/>
      <c r="H415" s="271">
        <v>2</v>
      </c>
      <c r="I415" s="272"/>
      <c r="J415" s="268"/>
      <c r="K415" s="268"/>
      <c r="L415" s="273"/>
      <c r="M415" s="274"/>
      <c r="N415" s="275"/>
      <c r="O415" s="275"/>
      <c r="P415" s="275"/>
      <c r="Q415" s="275"/>
      <c r="R415" s="275"/>
      <c r="S415" s="275"/>
      <c r="T415" s="276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77" t="s">
        <v>189</v>
      </c>
      <c r="AU415" s="277" t="s">
        <v>85</v>
      </c>
      <c r="AV415" s="15" t="s">
        <v>185</v>
      </c>
      <c r="AW415" s="15" t="s">
        <v>33</v>
      </c>
      <c r="AX415" s="15" t="s">
        <v>83</v>
      </c>
      <c r="AY415" s="277" t="s">
        <v>178</v>
      </c>
    </row>
    <row r="416" s="2" customFormat="1">
      <c r="A416" s="39"/>
      <c r="B416" s="40"/>
      <c r="C416" s="228" t="s">
        <v>493</v>
      </c>
      <c r="D416" s="228" t="s">
        <v>180</v>
      </c>
      <c r="E416" s="229" t="s">
        <v>1213</v>
      </c>
      <c r="F416" s="230" t="s">
        <v>1214</v>
      </c>
      <c r="G416" s="231" t="s">
        <v>268</v>
      </c>
      <c r="H416" s="232">
        <v>1.1299999999999999</v>
      </c>
      <c r="I416" s="233"/>
      <c r="J416" s="234">
        <f>ROUND(I416*H416,2)</f>
        <v>0</v>
      </c>
      <c r="K416" s="230" t="s">
        <v>184</v>
      </c>
      <c r="L416" s="45"/>
      <c r="M416" s="235" t="s">
        <v>1</v>
      </c>
      <c r="N416" s="236" t="s">
        <v>41</v>
      </c>
      <c r="O416" s="92"/>
      <c r="P416" s="237">
        <f>O416*H416</f>
        <v>0</v>
      </c>
      <c r="Q416" s="237">
        <v>0.00036000000000000002</v>
      </c>
      <c r="R416" s="237">
        <f>Q416*H416</f>
        <v>0.00040679999999999997</v>
      </c>
      <c r="S416" s="237">
        <v>0</v>
      </c>
      <c r="T416" s="238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9" t="s">
        <v>185</v>
      </c>
      <c r="AT416" s="239" t="s">
        <v>180</v>
      </c>
      <c r="AU416" s="239" t="s">
        <v>85</v>
      </c>
      <c r="AY416" s="18" t="s">
        <v>178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8" t="s">
        <v>83</v>
      </c>
      <c r="BK416" s="240">
        <f>ROUND(I416*H416,2)</f>
        <v>0</v>
      </c>
      <c r="BL416" s="18" t="s">
        <v>185</v>
      </c>
      <c r="BM416" s="239" t="s">
        <v>2117</v>
      </c>
    </row>
    <row r="417" s="2" customFormat="1">
      <c r="A417" s="39"/>
      <c r="B417" s="40"/>
      <c r="C417" s="41"/>
      <c r="D417" s="241" t="s">
        <v>187</v>
      </c>
      <c r="E417" s="41"/>
      <c r="F417" s="242" t="s">
        <v>1216</v>
      </c>
      <c r="G417" s="41"/>
      <c r="H417" s="41"/>
      <c r="I417" s="243"/>
      <c r="J417" s="41"/>
      <c r="K417" s="41"/>
      <c r="L417" s="45"/>
      <c r="M417" s="244"/>
      <c r="N417" s="245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187</v>
      </c>
      <c r="AU417" s="18" t="s">
        <v>85</v>
      </c>
    </row>
    <row r="418" s="13" customFormat="1">
      <c r="A418" s="13"/>
      <c r="B418" s="246"/>
      <c r="C418" s="247"/>
      <c r="D418" s="241" t="s">
        <v>189</v>
      </c>
      <c r="E418" s="248" t="s">
        <v>1</v>
      </c>
      <c r="F418" s="249" t="s">
        <v>1984</v>
      </c>
      <c r="G418" s="247"/>
      <c r="H418" s="248" t="s">
        <v>1</v>
      </c>
      <c r="I418" s="250"/>
      <c r="J418" s="247"/>
      <c r="K418" s="247"/>
      <c r="L418" s="251"/>
      <c r="M418" s="252"/>
      <c r="N418" s="253"/>
      <c r="O418" s="253"/>
      <c r="P418" s="253"/>
      <c r="Q418" s="253"/>
      <c r="R418" s="253"/>
      <c r="S418" s="253"/>
      <c r="T418" s="25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5" t="s">
        <v>189</v>
      </c>
      <c r="AU418" s="255" t="s">
        <v>85</v>
      </c>
      <c r="AV418" s="13" t="s">
        <v>83</v>
      </c>
      <c r="AW418" s="13" t="s">
        <v>33</v>
      </c>
      <c r="AX418" s="13" t="s">
        <v>76</v>
      </c>
      <c r="AY418" s="255" t="s">
        <v>178</v>
      </c>
    </row>
    <row r="419" s="13" customFormat="1">
      <c r="A419" s="13"/>
      <c r="B419" s="246"/>
      <c r="C419" s="247"/>
      <c r="D419" s="241" t="s">
        <v>189</v>
      </c>
      <c r="E419" s="248" t="s">
        <v>1</v>
      </c>
      <c r="F419" s="249" t="s">
        <v>1217</v>
      </c>
      <c r="G419" s="247"/>
      <c r="H419" s="248" t="s">
        <v>1</v>
      </c>
      <c r="I419" s="250"/>
      <c r="J419" s="247"/>
      <c r="K419" s="247"/>
      <c r="L419" s="251"/>
      <c r="M419" s="252"/>
      <c r="N419" s="253"/>
      <c r="O419" s="253"/>
      <c r="P419" s="253"/>
      <c r="Q419" s="253"/>
      <c r="R419" s="253"/>
      <c r="S419" s="253"/>
      <c r="T419" s="25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5" t="s">
        <v>189</v>
      </c>
      <c r="AU419" s="255" t="s">
        <v>85</v>
      </c>
      <c r="AV419" s="13" t="s">
        <v>83</v>
      </c>
      <c r="AW419" s="13" t="s">
        <v>33</v>
      </c>
      <c r="AX419" s="13" t="s">
        <v>76</v>
      </c>
      <c r="AY419" s="255" t="s">
        <v>178</v>
      </c>
    </row>
    <row r="420" s="14" customFormat="1">
      <c r="A420" s="14"/>
      <c r="B420" s="256"/>
      <c r="C420" s="257"/>
      <c r="D420" s="241" t="s">
        <v>189</v>
      </c>
      <c r="E420" s="258" t="s">
        <v>1</v>
      </c>
      <c r="F420" s="259" t="s">
        <v>2118</v>
      </c>
      <c r="G420" s="257"/>
      <c r="H420" s="260">
        <v>1.1299999999999999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6" t="s">
        <v>189</v>
      </c>
      <c r="AU420" s="266" t="s">
        <v>85</v>
      </c>
      <c r="AV420" s="14" t="s">
        <v>85</v>
      </c>
      <c r="AW420" s="14" t="s">
        <v>33</v>
      </c>
      <c r="AX420" s="14" t="s">
        <v>76</v>
      </c>
      <c r="AY420" s="266" t="s">
        <v>178</v>
      </c>
    </row>
    <row r="421" s="15" customFormat="1">
      <c r="A421" s="15"/>
      <c r="B421" s="267"/>
      <c r="C421" s="268"/>
      <c r="D421" s="241" t="s">
        <v>189</v>
      </c>
      <c r="E421" s="269" t="s">
        <v>1</v>
      </c>
      <c r="F421" s="270" t="s">
        <v>193</v>
      </c>
      <c r="G421" s="268"/>
      <c r="H421" s="271">
        <v>1.1299999999999999</v>
      </c>
      <c r="I421" s="272"/>
      <c r="J421" s="268"/>
      <c r="K421" s="268"/>
      <c r="L421" s="273"/>
      <c r="M421" s="274"/>
      <c r="N421" s="275"/>
      <c r="O421" s="275"/>
      <c r="P421" s="275"/>
      <c r="Q421" s="275"/>
      <c r="R421" s="275"/>
      <c r="S421" s="275"/>
      <c r="T421" s="276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77" t="s">
        <v>189</v>
      </c>
      <c r="AU421" s="277" t="s">
        <v>85</v>
      </c>
      <c r="AV421" s="15" t="s">
        <v>185</v>
      </c>
      <c r="AW421" s="15" t="s">
        <v>33</v>
      </c>
      <c r="AX421" s="15" t="s">
        <v>83</v>
      </c>
      <c r="AY421" s="277" t="s">
        <v>178</v>
      </c>
    </row>
    <row r="422" s="2" customFormat="1">
      <c r="A422" s="39"/>
      <c r="B422" s="40"/>
      <c r="C422" s="228" t="s">
        <v>500</v>
      </c>
      <c r="D422" s="228" t="s">
        <v>180</v>
      </c>
      <c r="E422" s="229" t="s">
        <v>1318</v>
      </c>
      <c r="F422" s="230" t="s">
        <v>1319</v>
      </c>
      <c r="G422" s="231" t="s">
        <v>438</v>
      </c>
      <c r="H422" s="232">
        <v>6</v>
      </c>
      <c r="I422" s="233"/>
      <c r="J422" s="234">
        <f>ROUND(I422*H422,2)</f>
        <v>0</v>
      </c>
      <c r="K422" s="230" t="s">
        <v>184</v>
      </c>
      <c r="L422" s="45"/>
      <c r="M422" s="235" t="s">
        <v>1</v>
      </c>
      <c r="N422" s="236" t="s">
        <v>41</v>
      </c>
      <c r="O422" s="92"/>
      <c r="P422" s="237">
        <f>O422*H422</f>
        <v>0</v>
      </c>
      <c r="Q422" s="237">
        <v>0</v>
      </c>
      <c r="R422" s="237">
        <f>Q422*H422</f>
        <v>0</v>
      </c>
      <c r="S422" s="237">
        <v>0</v>
      </c>
      <c r="T422" s="238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9" t="s">
        <v>185</v>
      </c>
      <c r="AT422" s="239" t="s">
        <v>180</v>
      </c>
      <c r="AU422" s="239" t="s">
        <v>85</v>
      </c>
      <c r="AY422" s="18" t="s">
        <v>178</v>
      </c>
      <c r="BE422" s="240">
        <f>IF(N422="základní",J422,0)</f>
        <v>0</v>
      </c>
      <c r="BF422" s="240">
        <f>IF(N422="snížená",J422,0)</f>
        <v>0</v>
      </c>
      <c r="BG422" s="240">
        <f>IF(N422="zákl. přenesená",J422,0)</f>
        <v>0</v>
      </c>
      <c r="BH422" s="240">
        <f>IF(N422="sníž. přenesená",J422,0)</f>
        <v>0</v>
      </c>
      <c r="BI422" s="240">
        <f>IF(N422="nulová",J422,0)</f>
        <v>0</v>
      </c>
      <c r="BJ422" s="18" t="s">
        <v>83</v>
      </c>
      <c r="BK422" s="240">
        <f>ROUND(I422*H422,2)</f>
        <v>0</v>
      </c>
      <c r="BL422" s="18" t="s">
        <v>185</v>
      </c>
      <c r="BM422" s="239" t="s">
        <v>2119</v>
      </c>
    </row>
    <row r="423" s="2" customFormat="1">
      <c r="A423" s="39"/>
      <c r="B423" s="40"/>
      <c r="C423" s="41"/>
      <c r="D423" s="241" t="s">
        <v>187</v>
      </c>
      <c r="E423" s="41"/>
      <c r="F423" s="242" t="s">
        <v>2120</v>
      </c>
      <c r="G423" s="41"/>
      <c r="H423" s="41"/>
      <c r="I423" s="243"/>
      <c r="J423" s="41"/>
      <c r="K423" s="41"/>
      <c r="L423" s="45"/>
      <c r="M423" s="244"/>
      <c r="N423" s="245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187</v>
      </c>
      <c r="AU423" s="18" t="s">
        <v>85</v>
      </c>
    </row>
    <row r="424" s="13" customFormat="1">
      <c r="A424" s="13"/>
      <c r="B424" s="246"/>
      <c r="C424" s="247"/>
      <c r="D424" s="241" t="s">
        <v>189</v>
      </c>
      <c r="E424" s="248" t="s">
        <v>1</v>
      </c>
      <c r="F424" s="249" t="s">
        <v>1984</v>
      </c>
      <c r="G424" s="247"/>
      <c r="H424" s="248" t="s">
        <v>1</v>
      </c>
      <c r="I424" s="250"/>
      <c r="J424" s="247"/>
      <c r="K424" s="247"/>
      <c r="L424" s="251"/>
      <c r="M424" s="252"/>
      <c r="N424" s="253"/>
      <c r="O424" s="253"/>
      <c r="P424" s="253"/>
      <c r="Q424" s="253"/>
      <c r="R424" s="253"/>
      <c r="S424" s="253"/>
      <c r="T424" s="25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5" t="s">
        <v>189</v>
      </c>
      <c r="AU424" s="255" t="s">
        <v>85</v>
      </c>
      <c r="AV424" s="13" t="s">
        <v>83</v>
      </c>
      <c r="AW424" s="13" t="s">
        <v>33</v>
      </c>
      <c r="AX424" s="13" t="s">
        <v>76</v>
      </c>
      <c r="AY424" s="255" t="s">
        <v>178</v>
      </c>
    </row>
    <row r="425" s="13" customFormat="1">
      <c r="A425" s="13"/>
      <c r="B425" s="246"/>
      <c r="C425" s="247"/>
      <c r="D425" s="241" t="s">
        <v>189</v>
      </c>
      <c r="E425" s="248" t="s">
        <v>1</v>
      </c>
      <c r="F425" s="249" t="s">
        <v>2121</v>
      </c>
      <c r="G425" s="247"/>
      <c r="H425" s="248" t="s">
        <v>1</v>
      </c>
      <c r="I425" s="250"/>
      <c r="J425" s="247"/>
      <c r="K425" s="247"/>
      <c r="L425" s="251"/>
      <c r="M425" s="252"/>
      <c r="N425" s="253"/>
      <c r="O425" s="253"/>
      <c r="P425" s="253"/>
      <c r="Q425" s="253"/>
      <c r="R425" s="253"/>
      <c r="S425" s="253"/>
      <c r="T425" s="25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5" t="s">
        <v>189</v>
      </c>
      <c r="AU425" s="255" t="s">
        <v>85</v>
      </c>
      <c r="AV425" s="13" t="s">
        <v>83</v>
      </c>
      <c r="AW425" s="13" t="s">
        <v>33</v>
      </c>
      <c r="AX425" s="13" t="s">
        <v>76</v>
      </c>
      <c r="AY425" s="255" t="s">
        <v>178</v>
      </c>
    </row>
    <row r="426" s="14" customFormat="1">
      <c r="A426" s="14"/>
      <c r="B426" s="256"/>
      <c r="C426" s="257"/>
      <c r="D426" s="241" t="s">
        <v>189</v>
      </c>
      <c r="E426" s="258" t="s">
        <v>1</v>
      </c>
      <c r="F426" s="259" t="s">
        <v>1114</v>
      </c>
      <c r="G426" s="257"/>
      <c r="H426" s="260">
        <v>6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6" t="s">
        <v>189</v>
      </c>
      <c r="AU426" s="266" t="s">
        <v>85</v>
      </c>
      <c r="AV426" s="14" t="s">
        <v>85</v>
      </c>
      <c r="AW426" s="14" t="s">
        <v>33</v>
      </c>
      <c r="AX426" s="14" t="s">
        <v>76</v>
      </c>
      <c r="AY426" s="266" t="s">
        <v>178</v>
      </c>
    </row>
    <row r="427" s="15" customFormat="1">
      <c r="A427" s="15"/>
      <c r="B427" s="267"/>
      <c r="C427" s="268"/>
      <c r="D427" s="241" t="s">
        <v>189</v>
      </c>
      <c r="E427" s="269" t="s">
        <v>1</v>
      </c>
      <c r="F427" s="270" t="s">
        <v>193</v>
      </c>
      <c r="G427" s="268"/>
      <c r="H427" s="271">
        <v>6</v>
      </c>
      <c r="I427" s="272"/>
      <c r="J427" s="268"/>
      <c r="K427" s="268"/>
      <c r="L427" s="273"/>
      <c r="M427" s="274"/>
      <c r="N427" s="275"/>
      <c r="O427" s="275"/>
      <c r="P427" s="275"/>
      <c r="Q427" s="275"/>
      <c r="R427" s="275"/>
      <c r="S427" s="275"/>
      <c r="T427" s="276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77" t="s">
        <v>189</v>
      </c>
      <c r="AU427" s="277" t="s">
        <v>85</v>
      </c>
      <c r="AV427" s="15" t="s">
        <v>185</v>
      </c>
      <c r="AW427" s="15" t="s">
        <v>33</v>
      </c>
      <c r="AX427" s="15" t="s">
        <v>83</v>
      </c>
      <c r="AY427" s="277" t="s">
        <v>178</v>
      </c>
    </row>
    <row r="428" s="2" customFormat="1" ht="30" customHeight="1">
      <c r="A428" s="39"/>
      <c r="B428" s="40"/>
      <c r="C428" s="228" t="s">
        <v>745</v>
      </c>
      <c r="D428" s="228" t="s">
        <v>180</v>
      </c>
      <c r="E428" s="229" t="s">
        <v>1219</v>
      </c>
      <c r="F428" s="230" t="s">
        <v>1220</v>
      </c>
      <c r="G428" s="231" t="s">
        <v>268</v>
      </c>
      <c r="H428" s="232">
        <v>2</v>
      </c>
      <c r="I428" s="233"/>
      <c r="J428" s="234">
        <f>ROUND(I428*H428,2)</f>
        <v>0</v>
      </c>
      <c r="K428" s="230" t="s">
        <v>184</v>
      </c>
      <c r="L428" s="45"/>
      <c r="M428" s="235" t="s">
        <v>1</v>
      </c>
      <c r="N428" s="236" t="s">
        <v>41</v>
      </c>
      <c r="O428" s="92"/>
      <c r="P428" s="237">
        <f>O428*H428</f>
        <v>0</v>
      </c>
      <c r="Q428" s="237">
        <v>0</v>
      </c>
      <c r="R428" s="237">
        <f>Q428*H428</f>
        <v>0</v>
      </c>
      <c r="S428" s="237">
        <v>0</v>
      </c>
      <c r="T428" s="238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9" t="s">
        <v>185</v>
      </c>
      <c r="AT428" s="239" t="s">
        <v>180</v>
      </c>
      <c r="AU428" s="239" t="s">
        <v>85</v>
      </c>
      <c r="AY428" s="18" t="s">
        <v>178</v>
      </c>
      <c r="BE428" s="240">
        <f>IF(N428="základní",J428,0)</f>
        <v>0</v>
      </c>
      <c r="BF428" s="240">
        <f>IF(N428="snížená",J428,0)</f>
        <v>0</v>
      </c>
      <c r="BG428" s="240">
        <f>IF(N428="zákl. přenesená",J428,0)</f>
        <v>0</v>
      </c>
      <c r="BH428" s="240">
        <f>IF(N428="sníž. přenesená",J428,0)</f>
        <v>0</v>
      </c>
      <c r="BI428" s="240">
        <f>IF(N428="nulová",J428,0)</f>
        <v>0</v>
      </c>
      <c r="BJ428" s="18" t="s">
        <v>83</v>
      </c>
      <c r="BK428" s="240">
        <f>ROUND(I428*H428,2)</f>
        <v>0</v>
      </c>
      <c r="BL428" s="18" t="s">
        <v>185</v>
      </c>
      <c r="BM428" s="239" t="s">
        <v>2122</v>
      </c>
    </row>
    <row r="429" s="2" customFormat="1">
      <c r="A429" s="39"/>
      <c r="B429" s="40"/>
      <c r="C429" s="41"/>
      <c r="D429" s="241" t="s">
        <v>187</v>
      </c>
      <c r="E429" s="41"/>
      <c r="F429" s="242" t="s">
        <v>1222</v>
      </c>
      <c r="G429" s="41"/>
      <c r="H429" s="41"/>
      <c r="I429" s="243"/>
      <c r="J429" s="41"/>
      <c r="K429" s="41"/>
      <c r="L429" s="45"/>
      <c r="M429" s="244"/>
      <c r="N429" s="245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187</v>
      </c>
      <c r="AU429" s="18" t="s">
        <v>85</v>
      </c>
    </row>
    <row r="430" s="13" customFormat="1">
      <c r="A430" s="13"/>
      <c r="B430" s="246"/>
      <c r="C430" s="247"/>
      <c r="D430" s="241" t="s">
        <v>189</v>
      </c>
      <c r="E430" s="248" t="s">
        <v>1</v>
      </c>
      <c r="F430" s="249" t="s">
        <v>1984</v>
      </c>
      <c r="G430" s="247"/>
      <c r="H430" s="248" t="s">
        <v>1</v>
      </c>
      <c r="I430" s="250"/>
      <c r="J430" s="247"/>
      <c r="K430" s="247"/>
      <c r="L430" s="251"/>
      <c r="M430" s="252"/>
      <c r="N430" s="253"/>
      <c r="O430" s="253"/>
      <c r="P430" s="253"/>
      <c r="Q430" s="253"/>
      <c r="R430" s="253"/>
      <c r="S430" s="253"/>
      <c r="T430" s="25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5" t="s">
        <v>189</v>
      </c>
      <c r="AU430" s="255" t="s">
        <v>85</v>
      </c>
      <c r="AV430" s="13" t="s">
        <v>83</v>
      </c>
      <c r="AW430" s="13" t="s">
        <v>33</v>
      </c>
      <c r="AX430" s="13" t="s">
        <v>76</v>
      </c>
      <c r="AY430" s="255" t="s">
        <v>178</v>
      </c>
    </row>
    <row r="431" s="13" customFormat="1">
      <c r="A431" s="13"/>
      <c r="B431" s="246"/>
      <c r="C431" s="247"/>
      <c r="D431" s="241" t="s">
        <v>189</v>
      </c>
      <c r="E431" s="248" t="s">
        <v>1</v>
      </c>
      <c r="F431" s="249" t="s">
        <v>1223</v>
      </c>
      <c r="G431" s="247"/>
      <c r="H431" s="248" t="s">
        <v>1</v>
      </c>
      <c r="I431" s="250"/>
      <c r="J431" s="247"/>
      <c r="K431" s="247"/>
      <c r="L431" s="251"/>
      <c r="M431" s="252"/>
      <c r="N431" s="253"/>
      <c r="O431" s="253"/>
      <c r="P431" s="253"/>
      <c r="Q431" s="253"/>
      <c r="R431" s="253"/>
      <c r="S431" s="253"/>
      <c r="T431" s="25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5" t="s">
        <v>189</v>
      </c>
      <c r="AU431" s="255" t="s">
        <v>85</v>
      </c>
      <c r="AV431" s="13" t="s">
        <v>83</v>
      </c>
      <c r="AW431" s="13" t="s">
        <v>33</v>
      </c>
      <c r="AX431" s="13" t="s">
        <v>76</v>
      </c>
      <c r="AY431" s="255" t="s">
        <v>178</v>
      </c>
    </row>
    <row r="432" s="14" customFormat="1">
      <c r="A432" s="14"/>
      <c r="B432" s="256"/>
      <c r="C432" s="257"/>
      <c r="D432" s="241" t="s">
        <v>189</v>
      </c>
      <c r="E432" s="258" t="s">
        <v>1</v>
      </c>
      <c r="F432" s="259" t="s">
        <v>85</v>
      </c>
      <c r="G432" s="257"/>
      <c r="H432" s="260">
        <v>2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6" t="s">
        <v>189</v>
      </c>
      <c r="AU432" s="266" t="s">
        <v>85</v>
      </c>
      <c r="AV432" s="14" t="s">
        <v>85</v>
      </c>
      <c r="AW432" s="14" t="s">
        <v>33</v>
      </c>
      <c r="AX432" s="14" t="s">
        <v>76</v>
      </c>
      <c r="AY432" s="266" t="s">
        <v>178</v>
      </c>
    </row>
    <row r="433" s="15" customFormat="1">
      <c r="A433" s="15"/>
      <c r="B433" s="267"/>
      <c r="C433" s="268"/>
      <c r="D433" s="241" t="s">
        <v>189</v>
      </c>
      <c r="E433" s="269" t="s">
        <v>1</v>
      </c>
      <c r="F433" s="270" t="s">
        <v>193</v>
      </c>
      <c r="G433" s="268"/>
      <c r="H433" s="271">
        <v>2</v>
      </c>
      <c r="I433" s="272"/>
      <c r="J433" s="268"/>
      <c r="K433" s="268"/>
      <c r="L433" s="273"/>
      <c r="M433" s="274"/>
      <c r="N433" s="275"/>
      <c r="O433" s="275"/>
      <c r="P433" s="275"/>
      <c r="Q433" s="275"/>
      <c r="R433" s="275"/>
      <c r="S433" s="275"/>
      <c r="T433" s="276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77" t="s">
        <v>189</v>
      </c>
      <c r="AU433" s="277" t="s">
        <v>85</v>
      </c>
      <c r="AV433" s="15" t="s">
        <v>185</v>
      </c>
      <c r="AW433" s="15" t="s">
        <v>33</v>
      </c>
      <c r="AX433" s="15" t="s">
        <v>83</v>
      </c>
      <c r="AY433" s="277" t="s">
        <v>178</v>
      </c>
    </row>
    <row r="434" s="2" customFormat="1" ht="30" customHeight="1">
      <c r="A434" s="39"/>
      <c r="B434" s="40"/>
      <c r="C434" s="228" t="s">
        <v>751</v>
      </c>
      <c r="D434" s="228" t="s">
        <v>180</v>
      </c>
      <c r="E434" s="229" t="s">
        <v>1224</v>
      </c>
      <c r="F434" s="230" t="s">
        <v>1225</v>
      </c>
      <c r="G434" s="231" t="s">
        <v>438</v>
      </c>
      <c r="H434" s="232">
        <v>2</v>
      </c>
      <c r="I434" s="233"/>
      <c r="J434" s="234">
        <f>ROUND(I434*H434,2)</f>
        <v>0</v>
      </c>
      <c r="K434" s="230" t="s">
        <v>1</v>
      </c>
      <c r="L434" s="45"/>
      <c r="M434" s="235" t="s">
        <v>1</v>
      </c>
      <c r="N434" s="236" t="s">
        <v>41</v>
      </c>
      <c r="O434" s="92"/>
      <c r="P434" s="237">
        <f>O434*H434</f>
        <v>0</v>
      </c>
      <c r="Q434" s="237">
        <v>0.0020799999999999998</v>
      </c>
      <c r="R434" s="237">
        <f>Q434*H434</f>
        <v>0.0041599999999999996</v>
      </c>
      <c r="S434" s="237">
        <v>0</v>
      </c>
      <c r="T434" s="238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9" t="s">
        <v>185</v>
      </c>
      <c r="AT434" s="239" t="s">
        <v>180</v>
      </c>
      <c r="AU434" s="239" t="s">
        <v>85</v>
      </c>
      <c r="AY434" s="18" t="s">
        <v>178</v>
      </c>
      <c r="BE434" s="240">
        <f>IF(N434="základní",J434,0)</f>
        <v>0</v>
      </c>
      <c r="BF434" s="240">
        <f>IF(N434="snížená",J434,0)</f>
        <v>0</v>
      </c>
      <c r="BG434" s="240">
        <f>IF(N434="zákl. přenesená",J434,0)</f>
        <v>0</v>
      </c>
      <c r="BH434" s="240">
        <f>IF(N434="sníž. přenesená",J434,0)</f>
        <v>0</v>
      </c>
      <c r="BI434" s="240">
        <f>IF(N434="nulová",J434,0)</f>
        <v>0</v>
      </c>
      <c r="BJ434" s="18" t="s">
        <v>83</v>
      </c>
      <c r="BK434" s="240">
        <f>ROUND(I434*H434,2)</f>
        <v>0</v>
      </c>
      <c r="BL434" s="18" t="s">
        <v>185</v>
      </c>
      <c r="BM434" s="239" t="s">
        <v>2123</v>
      </c>
    </row>
    <row r="435" s="2" customFormat="1">
      <c r="A435" s="39"/>
      <c r="B435" s="40"/>
      <c r="C435" s="41"/>
      <c r="D435" s="241" t="s">
        <v>187</v>
      </c>
      <c r="E435" s="41"/>
      <c r="F435" s="242" t="s">
        <v>1227</v>
      </c>
      <c r="G435" s="41"/>
      <c r="H435" s="41"/>
      <c r="I435" s="243"/>
      <c r="J435" s="41"/>
      <c r="K435" s="41"/>
      <c r="L435" s="45"/>
      <c r="M435" s="244"/>
      <c r="N435" s="245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187</v>
      </c>
      <c r="AU435" s="18" t="s">
        <v>85</v>
      </c>
    </row>
    <row r="436" s="13" customFormat="1">
      <c r="A436" s="13"/>
      <c r="B436" s="246"/>
      <c r="C436" s="247"/>
      <c r="D436" s="241" t="s">
        <v>189</v>
      </c>
      <c r="E436" s="248" t="s">
        <v>1</v>
      </c>
      <c r="F436" s="249" t="s">
        <v>1984</v>
      </c>
      <c r="G436" s="247"/>
      <c r="H436" s="248" t="s">
        <v>1</v>
      </c>
      <c r="I436" s="250"/>
      <c r="J436" s="247"/>
      <c r="K436" s="247"/>
      <c r="L436" s="251"/>
      <c r="M436" s="252"/>
      <c r="N436" s="253"/>
      <c r="O436" s="253"/>
      <c r="P436" s="253"/>
      <c r="Q436" s="253"/>
      <c r="R436" s="253"/>
      <c r="S436" s="253"/>
      <c r="T436" s="25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5" t="s">
        <v>189</v>
      </c>
      <c r="AU436" s="255" t="s">
        <v>85</v>
      </c>
      <c r="AV436" s="13" t="s">
        <v>83</v>
      </c>
      <c r="AW436" s="13" t="s">
        <v>33</v>
      </c>
      <c r="AX436" s="13" t="s">
        <v>76</v>
      </c>
      <c r="AY436" s="255" t="s">
        <v>178</v>
      </c>
    </row>
    <row r="437" s="14" customFormat="1">
      <c r="A437" s="14"/>
      <c r="B437" s="256"/>
      <c r="C437" s="257"/>
      <c r="D437" s="241" t="s">
        <v>189</v>
      </c>
      <c r="E437" s="258" t="s">
        <v>1</v>
      </c>
      <c r="F437" s="259" t="s">
        <v>85</v>
      </c>
      <c r="G437" s="257"/>
      <c r="H437" s="260">
        <v>2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6" t="s">
        <v>189</v>
      </c>
      <c r="AU437" s="266" t="s">
        <v>85</v>
      </c>
      <c r="AV437" s="14" t="s">
        <v>85</v>
      </c>
      <c r="AW437" s="14" t="s">
        <v>33</v>
      </c>
      <c r="AX437" s="14" t="s">
        <v>76</v>
      </c>
      <c r="AY437" s="266" t="s">
        <v>178</v>
      </c>
    </row>
    <row r="438" s="15" customFormat="1">
      <c r="A438" s="15"/>
      <c r="B438" s="267"/>
      <c r="C438" s="268"/>
      <c r="D438" s="241" t="s">
        <v>189</v>
      </c>
      <c r="E438" s="269" t="s">
        <v>1</v>
      </c>
      <c r="F438" s="270" t="s">
        <v>193</v>
      </c>
      <c r="G438" s="268"/>
      <c r="H438" s="271">
        <v>2</v>
      </c>
      <c r="I438" s="272"/>
      <c r="J438" s="268"/>
      <c r="K438" s="268"/>
      <c r="L438" s="273"/>
      <c r="M438" s="274"/>
      <c r="N438" s="275"/>
      <c r="O438" s="275"/>
      <c r="P438" s="275"/>
      <c r="Q438" s="275"/>
      <c r="R438" s="275"/>
      <c r="S438" s="275"/>
      <c r="T438" s="276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77" t="s">
        <v>189</v>
      </c>
      <c r="AU438" s="277" t="s">
        <v>85</v>
      </c>
      <c r="AV438" s="15" t="s">
        <v>185</v>
      </c>
      <c r="AW438" s="15" t="s">
        <v>33</v>
      </c>
      <c r="AX438" s="15" t="s">
        <v>83</v>
      </c>
      <c r="AY438" s="277" t="s">
        <v>178</v>
      </c>
    </row>
    <row r="439" s="2" customFormat="1">
      <c r="A439" s="39"/>
      <c r="B439" s="40"/>
      <c r="C439" s="228" t="s">
        <v>753</v>
      </c>
      <c r="D439" s="228" t="s">
        <v>180</v>
      </c>
      <c r="E439" s="229" t="s">
        <v>1228</v>
      </c>
      <c r="F439" s="230" t="s">
        <v>1229</v>
      </c>
      <c r="G439" s="231" t="s">
        <v>268</v>
      </c>
      <c r="H439" s="232">
        <v>1</v>
      </c>
      <c r="I439" s="233"/>
      <c r="J439" s="234">
        <f>ROUND(I439*H439,2)</f>
        <v>0</v>
      </c>
      <c r="K439" s="230" t="s">
        <v>184</v>
      </c>
      <c r="L439" s="45"/>
      <c r="M439" s="235" t="s">
        <v>1</v>
      </c>
      <c r="N439" s="236" t="s">
        <v>41</v>
      </c>
      <c r="O439" s="92"/>
      <c r="P439" s="237">
        <f>O439*H439</f>
        <v>0</v>
      </c>
      <c r="Q439" s="237">
        <v>0</v>
      </c>
      <c r="R439" s="237">
        <f>Q439*H439</f>
        <v>0</v>
      </c>
      <c r="S439" s="237">
        <v>0</v>
      </c>
      <c r="T439" s="238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9" t="s">
        <v>185</v>
      </c>
      <c r="AT439" s="239" t="s">
        <v>180</v>
      </c>
      <c r="AU439" s="239" t="s">
        <v>85</v>
      </c>
      <c r="AY439" s="18" t="s">
        <v>178</v>
      </c>
      <c r="BE439" s="240">
        <f>IF(N439="základní",J439,0)</f>
        <v>0</v>
      </c>
      <c r="BF439" s="240">
        <f>IF(N439="snížená",J439,0)</f>
        <v>0</v>
      </c>
      <c r="BG439" s="240">
        <f>IF(N439="zákl. přenesená",J439,0)</f>
        <v>0</v>
      </c>
      <c r="BH439" s="240">
        <f>IF(N439="sníž. přenesená",J439,0)</f>
        <v>0</v>
      </c>
      <c r="BI439" s="240">
        <f>IF(N439="nulová",J439,0)</f>
        <v>0</v>
      </c>
      <c r="BJ439" s="18" t="s">
        <v>83</v>
      </c>
      <c r="BK439" s="240">
        <f>ROUND(I439*H439,2)</f>
        <v>0</v>
      </c>
      <c r="BL439" s="18" t="s">
        <v>185</v>
      </c>
      <c r="BM439" s="239" t="s">
        <v>2124</v>
      </c>
    </row>
    <row r="440" s="2" customFormat="1">
      <c r="A440" s="39"/>
      <c r="B440" s="40"/>
      <c r="C440" s="41"/>
      <c r="D440" s="241" t="s">
        <v>187</v>
      </c>
      <c r="E440" s="41"/>
      <c r="F440" s="242" t="s">
        <v>1231</v>
      </c>
      <c r="G440" s="41"/>
      <c r="H440" s="41"/>
      <c r="I440" s="243"/>
      <c r="J440" s="41"/>
      <c r="K440" s="41"/>
      <c r="L440" s="45"/>
      <c r="M440" s="244"/>
      <c r="N440" s="245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187</v>
      </c>
      <c r="AU440" s="18" t="s">
        <v>85</v>
      </c>
    </row>
    <row r="441" s="13" customFormat="1">
      <c r="A441" s="13"/>
      <c r="B441" s="246"/>
      <c r="C441" s="247"/>
      <c r="D441" s="241" t="s">
        <v>189</v>
      </c>
      <c r="E441" s="248" t="s">
        <v>1</v>
      </c>
      <c r="F441" s="249" t="s">
        <v>1984</v>
      </c>
      <c r="G441" s="247"/>
      <c r="H441" s="248" t="s">
        <v>1</v>
      </c>
      <c r="I441" s="250"/>
      <c r="J441" s="247"/>
      <c r="K441" s="247"/>
      <c r="L441" s="251"/>
      <c r="M441" s="252"/>
      <c r="N441" s="253"/>
      <c r="O441" s="253"/>
      <c r="P441" s="253"/>
      <c r="Q441" s="253"/>
      <c r="R441" s="253"/>
      <c r="S441" s="253"/>
      <c r="T441" s="25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5" t="s">
        <v>189</v>
      </c>
      <c r="AU441" s="255" t="s">
        <v>85</v>
      </c>
      <c r="AV441" s="13" t="s">
        <v>83</v>
      </c>
      <c r="AW441" s="13" t="s">
        <v>33</v>
      </c>
      <c r="AX441" s="13" t="s">
        <v>76</v>
      </c>
      <c r="AY441" s="255" t="s">
        <v>178</v>
      </c>
    </row>
    <row r="442" s="13" customFormat="1">
      <c r="A442" s="13"/>
      <c r="B442" s="246"/>
      <c r="C442" s="247"/>
      <c r="D442" s="241" t="s">
        <v>189</v>
      </c>
      <c r="E442" s="248" t="s">
        <v>1</v>
      </c>
      <c r="F442" s="249" t="s">
        <v>1232</v>
      </c>
      <c r="G442" s="247"/>
      <c r="H442" s="248" t="s">
        <v>1</v>
      </c>
      <c r="I442" s="250"/>
      <c r="J442" s="247"/>
      <c r="K442" s="247"/>
      <c r="L442" s="251"/>
      <c r="M442" s="252"/>
      <c r="N442" s="253"/>
      <c r="O442" s="253"/>
      <c r="P442" s="253"/>
      <c r="Q442" s="253"/>
      <c r="R442" s="253"/>
      <c r="S442" s="253"/>
      <c r="T442" s="25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5" t="s">
        <v>189</v>
      </c>
      <c r="AU442" s="255" t="s">
        <v>85</v>
      </c>
      <c r="AV442" s="13" t="s">
        <v>83</v>
      </c>
      <c r="AW442" s="13" t="s">
        <v>33</v>
      </c>
      <c r="AX442" s="13" t="s">
        <v>76</v>
      </c>
      <c r="AY442" s="255" t="s">
        <v>178</v>
      </c>
    </row>
    <row r="443" s="14" customFormat="1">
      <c r="A443" s="14"/>
      <c r="B443" s="256"/>
      <c r="C443" s="257"/>
      <c r="D443" s="241" t="s">
        <v>189</v>
      </c>
      <c r="E443" s="258" t="s">
        <v>1</v>
      </c>
      <c r="F443" s="259" t="s">
        <v>2125</v>
      </c>
      <c r="G443" s="257"/>
      <c r="H443" s="260">
        <v>1</v>
      </c>
      <c r="I443" s="261"/>
      <c r="J443" s="257"/>
      <c r="K443" s="257"/>
      <c r="L443" s="262"/>
      <c r="M443" s="263"/>
      <c r="N443" s="264"/>
      <c r="O443" s="264"/>
      <c r="P443" s="264"/>
      <c r="Q443" s="264"/>
      <c r="R443" s="264"/>
      <c r="S443" s="264"/>
      <c r="T443" s="26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6" t="s">
        <v>189</v>
      </c>
      <c r="AU443" s="266" t="s">
        <v>85</v>
      </c>
      <c r="AV443" s="14" t="s">
        <v>85</v>
      </c>
      <c r="AW443" s="14" t="s">
        <v>33</v>
      </c>
      <c r="AX443" s="14" t="s">
        <v>76</v>
      </c>
      <c r="AY443" s="266" t="s">
        <v>178</v>
      </c>
    </row>
    <row r="444" s="15" customFormat="1">
      <c r="A444" s="15"/>
      <c r="B444" s="267"/>
      <c r="C444" s="268"/>
      <c r="D444" s="241" t="s">
        <v>189</v>
      </c>
      <c r="E444" s="269" t="s">
        <v>1</v>
      </c>
      <c r="F444" s="270" t="s">
        <v>193</v>
      </c>
      <c r="G444" s="268"/>
      <c r="H444" s="271">
        <v>1</v>
      </c>
      <c r="I444" s="272"/>
      <c r="J444" s="268"/>
      <c r="K444" s="268"/>
      <c r="L444" s="273"/>
      <c r="M444" s="274"/>
      <c r="N444" s="275"/>
      <c r="O444" s="275"/>
      <c r="P444" s="275"/>
      <c r="Q444" s="275"/>
      <c r="R444" s="275"/>
      <c r="S444" s="275"/>
      <c r="T444" s="276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77" t="s">
        <v>189</v>
      </c>
      <c r="AU444" s="277" t="s">
        <v>85</v>
      </c>
      <c r="AV444" s="15" t="s">
        <v>185</v>
      </c>
      <c r="AW444" s="15" t="s">
        <v>33</v>
      </c>
      <c r="AX444" s="15" t="s">
        <v>83</v>
      </c>
      <c r="AY444" s="277" t="s">
        <v>178</v>
      </c>
    </row>
    <row r="445" s="2" customFormat="1" ht="14.4" customHeight="1">
      <c r="A445" s="39"/>
      <c r="B445" s="40"/>
      <c r="C445" s="278" t="s">
        <v>757</v>
      </c>
      <c r="D445" s="278" t="s">
        <v>386</v>
      </c>
      <c r="E445" s="279" t="s">
        <v>1234</v>
      </c>
      <c r="F445" s="280" t="s">
        <v>1235</v>
      </c>
      <c r="G445" s="281" t="s">
        <v>183</v>
      </c>
      <c r="H445" s="282">
        <v>0.14999999999999999</v>
      </c>
      <c r="I445" s="283"/>
      <c r="J445" s="284">
        <f>ROUND(I445*H445,2)</f>
        <v>0</v>
      </c>
      <c r="K445" s="280" t="s">
        <v>184</v>
      </c>
      <c r="L445" s="285"/>
      <c r="M445" s="286" t="s">
        <v>1</v>
      </c>
      <c r="N445" s="287" t="s">
        <v>41</v>
      </c>
      <c r="O445" s="92"/>
      <c r="P445" s="237">
        <f>O445*H445</f>
        <v>0</v>
      </c>
      <c r="Q445" s="237">
        <v>0.20000000000000001</v>
      </c>
      <c r="R445" s="237">
        <f>Q445*H445</f>
        <v>0.029999999999999999</v>
      </c>
      <c r="S445" s="237">
        <v>0</v>
      </c>
      <c r="T445" s="238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9" t="s">
        <v>244</v>
      </c>
      <c r="AT445" s="239" t="s">
        <v>386</v>
      </c>
      <c r="AU445" s="239" t="s">
        <v>85</v>
      </c>
      <c r="AY445" s="18" t="s">
        <v>178</v>
      </c>
      <c r="BE445" s="240">
        <f>IF(N445="základní",J445,0)</f>
        <v>0</v>
      </c>
      <c r="BF445" s="240">
        <f>IF(N445="snížená",J445,0)</f>
        <v>0</v>
      </c>
      <c r="BG445" s="240">
        <f>IF(N445="zákl. přenesená",J445,0)</f>
        <v>0</v>
      </c>
      <c r="BH445" s="240">
        <f>IF(N445="sníž. přenesená",J445,0)</f>
        <v>0</v>
      </c>
      <c r="BI445" s="240">
        <f>IF(N445="nulová",J445,0)</f>
        <v>0</v>
      </c>
      <c r="BJ445" s="18" t="s">
        <v>83</v>
      </c>
      <c r="BK445" s="240">
        <f>ROUND(I445*H445,2)</f>
        <v>0</v>
      </c>
      <c r="BL445" s="18" t="s">
        <v>185</v>
      </c>
      <c r="BM445" s="239" t="s">
        <v>2126</v>
      </c>
    </row>
    <row r="446" s="2" customFormat="1">
      <c r="A446" s="39"/>
      <c r="B446" s="40"/>
      <c r="C446" s="41"/>
      <c r="D446" s="241" t="s">
        <v>187</v>
      </c>
      <c r="E446" s="41"/>
      <c r="F446" s="242" t="s">
        <v>1235</v>
      </c>
      <c r="G446" s="41"/>
      <c r="H446" s="41"/>
      <c r="I446" s="243"/>
      <c r="J446" s="41"/>
      <c r="K446" s="41"/>
      <c r="L446" s="45"/>
      <c r="M446" s="244"/>
      <c r="N446" s="245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187</v>
      </c>
      <c r="AU446" s="18" t="s">
        <v>85</v>
      </c>
    </row>
    <row r="447" s="13" customFormat="1">
      <c r="A447" s="13"/>
      <c r="B447" s="246"/>
      <c r="C447" s="247"/>
      <c r="D447" s="241" t="s">
        <v>189</v>
      </c>
      <c r="E447" s="248" t="s">
        <v>1</v>
      </c>
      <c r="F447" s="249" t="s">
        <v>1237</v>
      </c>
      <c r="G447" s="247"/>
      <c r="H447" s="248" t="s">
        <v>1</v>
      </c>
      <c r="I447" s="250"/>
      <c r="J447" s="247"/>
      <c r="K447" s="247"/>
      <c r="L447" s="251"/>
      <c r="M447" s="252"/>
      <c r="N447" s="253"/>
      <c r="O447" s="253"/>
      <c r="P447" s="253"/>
      <c r="Q447" s="253"/>
      <c r="R447" s="253"/>
      <c r="S447" s="253"/>
      <c r="T447" s="25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5" t="s">
        <v>189</v>
      </c>
      <c r="AU447" s="255" t="s">
        <v>85</v>
      </c>
      <c r="AV447" s="13" t="s">
        <v>83</v>
      </c>
      <c r="AW447" s="13" t="s">
        <v>33</v>
      </c>
      <c r="AX447" s="13" t="s">
        <v>76</v>
      </c>
      <c r="AY447" s="255" t="s">
        <v>178</v>
      </c>
    </row>
    <row r="448" s="14" customFormat="1">
      <c r="A448" s="14"/>
      <c r="B448" s="256"/>
      <c r="C448" s="257"/>
      <c r="D448" s="241" t="s">
        <v>189</v>
      </c>
      <c r="E448" s="258" t="s">
        <v>1</v>
      </c>
      <c r="F448" s="259" t="s">
        <v>2127</v>
      </c>
      <c r="G448" s="257"/>
      <c r="H448" s="260">
        <v>0.14999999999999999</v>
      </c>
      <c r="I448" s="261"/>
      <c r="J448" s="257"/>
      <c r="K448" s="257"/>
      <c r="L448" s="262"/>
      <c r="M448" s="263"/>
      <c r="N448" s="264"/>
      <c r="O448" s="264"/>
      <c r="P448" s="264"/>
      <c r="Q448" s="264"/>
      <c r="R448" s="264"/>
      <c r="S448" s="264"/>
      <c r="T448" s="26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6" t="s">
        <v>189</v>
      </c>
      <c r="AU448" s="266" t="s">
        <v>85</v>
      </c>
      <c r="AV448" s="14" t="s">
        <v>85</v>
      </c>
      <c r="AW448" s="14" t="s">
        <v>33</v>
      </c>
      <c r="AX448" s="14" t="s">
        <v>76</v>
      </c>
      <c r="AY448" s="266" t="s">
        <v>178</v>
      </c>
    </row>
    <row r="449" s="15" customFormat="1">
      <c r="A449" s="15"/>
      <c r="B449" s="267"/>
      <c r="C449" s="268"/>
      <c r="D449" s="241" t="s">
        <v>189</v>
      </c>
      <c r="E449" s="269" t="s">
        <v>1</v>
      </c>
      <c r="F449" s="270" t="s">
        <v>193</v>
      </c>
      <c r="G449" s="268"/>
      <c r="H449" s="271">
        <v>0.14999999999999999</v>
      </c>
      <c r="I449" s="272"/>
      <c r="J449" s="268"/>
      <c r="K449" s="268"/>
      <c r="L449" s="273"/>
      <c r="M449" s="274"/>
      <c r="N449" s="275"/>
      <c r="O449" s="275"/>
      <c r="P449" s="275"/>
      <c r="Q449" s="275"/>
      <c r="R449" s="275"/>
      <c r="S449" s="275"/>
      <c r="T449" s="276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77" t="s">
        <v>189</v>
      </c>
      <c r="AU449" s="277" t="s">
        <v>85</v>
      </c>
      <c r="AV449" s="15" t="s">
        <v>185</v>
      </c>
      <c r="AW449" s="15" t="s">
        <v>33</v>
      </c>
      <c r="AX449" s="15" t="s">
        <v>83</v>
      </c>
      <c r="AY449" s="277" t="s">
        <v>178</v>
      </c>
    </row>
    <row r="450" s="2" customFormat="1" ht="14.4" customHeight="1">
      <c r="A450" s="39"/>
      <c r="B450" s="40"/>
      <c r="C450" s="228" t="s">
        <v>764</v>
      </c>
      <c r="D450" s="228" t="s">
        <v>180</v>
      </c>
      <c r="E450" s="229" t="s">
        <v>1239</v>
      </c>
      <c r="F450" s="230" t="s">
        <v>1240</v>
      </c>
      <c r="G450" s="231" t="s">
        <v>438</v>
      </c>
      <c r="H450" s="232">
        <v>10</v>
      </c>
      <c r="I450" s="233"/>
      <c r="J450" s="234">
        <f>ROUND(I450*H450,2)</f>
        <v>0</v>
      </c>
      <c r="K450" s="230" t="s">
        <v>1</v>
      </c>
      <c r="L450" s="45"/>
      <c r="M450" s="235" t="s">
        <v>1</v>
      </c>
      <c r="N450" s="236" t="s">
        <v>41</v>
      </c>
      <c r="O450" s="92"/>
      <c r="P450" s="237">
        <f>O450*H450</f>
        <v>0</v>
      </c>
      <c r="Q450" s="237">
        <v>0</v>
      </c>
      <c r="R450" s="237">
        <f>Q450*H450</f>
        <v>0</v>
      </c>
      <c r="S450" s="237">
        <v>0</v>
      </c>
      <c r="T450" s="238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9" t="s">
        <v>185</v>
      </c>
      <c r="AT450" s="239" t="s">
        <v>180</v>
      </c>
      <c r="AU450" s="239" t="s">
        <v>85</v>
      </c>
      <c r="AY450" s="18" t="s">
        <v>178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8" t="s">
        <v>83</v>
      </c>
      <c r="BK450" s="240">
        <f>ROUND(I450*H450,2)</f>
        <v>0</v>
      </c>
      <c r="BL450" s="18" t="s">
        <v>185</v>
      </c>
      <c r="BM450" s="239" t="s">
        <v>2128</v>
      </c>
    </row>
    <row r="451" s="2" customFormat="1">
      <c r="A451" s="39"/>
      <c r="B451" s="40"/>
      <c r="C451" s="41"/>
      <c r="D451" s="241" t="s">
        <v>187</v>
      </c>
      <c r="E451" s="41"/>
      <c r="F451" s="242" t="s">
        <v>1242</v>
      </c>
      <c r="G451" s="41"/>
      <c r="H451" s="41"/>
      <c r="I451" s="243"/>
      <c r="J451" s="41"/>
      <c r="K451" s="41"/>
      <c r="L451" s="45"/>
      <c r="M451" s="244"/>
      <c r="N451" s="245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187</v>
      </c>
      <c r="AU451" s="18" t="s">
        <v>85</v>
      </c>
    </row>
    <row r="452" s="13" customFormat="1">
      <c r="A452" s="13"/>
      <c r="B452" s="246"/>
      <c r="C452" s="247"/>
      <c r="D452" s="241" t="s">
        <v>189</v>
      </c>
      <c r="E452" s="248" t="s">
        <v>1</v>
      </c>
      <c r="F452" s="249" t="s">
        <v>1984</v>
      </c>
      <c r="G452" s="247"/>
      <c r="H452" s="248" t="s">
        <v>1</v>
      </c>
      <c r="I452" s="250"/>
      <c r="J452" s="247"/>
      <c r="K452" s="247"/>
      <c r="L452" s="251"/>
      <c r="M452" s="252"/>
      <c r="N452" s="253"/>
      <c r="O452" s="253"/>
      <c r="P452" s="253"/>
      <c r="Q452" s="253"/>
      <c r="R452" s="253"/>
      <c r="S452" s="253"/>
      <c r="T452" s="25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5" t="s">
        <v>189</v>
      </c>
      <c r="AU452" s="255" t="s">
        <v>85</v>
      </c>
      <c r="AV452" s="13" t="s">
        <v>83</v>
      </c>
      <c r="AW452" s="13" t="s">
        <v>33</v>
      </c>
      <c r="AX452" s="13" t="s">
        <v>76</v>
      </c>
      <c r="AY452" s="255" t="s">
        <v>178</v>
      </c>
    </row>
    <row r="453" s="13" customFormat="1">
      <c r="A453" s="13"/>
      <c r="B453" s="246"/>
      <c r="C453" s="247"/>
      <c r="D453" s="241" t="s">
        <v>189</v>
      </c>
      <c r="E453" s="248" t="s">
        <v>1</v>
      </c>
      <c r="F453" s="249" t="s">
        <v>1223</v>
      </c>
      <c r="G453" s="247"/>
      <c r="H453" s="248" t="s">
        <v>1</v>
      </c>
      <c r="I453" s="250"/>
      <c r="J453" s="247"/>
      <c r="K453" s="247"/>
      <c r="L453" s="251"/>
      <c r="M453" s="252"/>
      <c r="N453" s="253"/>
      <c r="O453" s="253"/>
      <c r="P453" s="253"/>
      <c r="Q453" s="253"/>
      <c r="R453" s="253"/>
      <c r="S453" s="253"/>
      <c r="T453" s="25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5" t="s">
        <v>189</v>
      </c>
      <c r="AU453" s="255" t="s">
        <v>85</v>
      </c>
      <c r="AV453" s="13" t="s">
        <v>83</v>
      </c>
      <c r="AW453" s="13" t="s">
        <v>33</v>
      </c>
      <c r="AX453" s="13" t="s">
        <v>76</v>
      </c>
      <c r="AY453" s="255" t="s">
        <v>178</v>
      </c>
    </row>
    <row r="454" s="14" customFormat="1">
      <c r="A454" s="14"/>
      <c r="B454" s="256"/>
      <c r="C454" s="257"/>
      <c r="D454" s="241" t="s">
        <v>189</v>
      </c>
      <c r="E454" s="258" t="s">
        <v>1</v>
      </c>
      <c r="F454" s="259" t="s">
        <v>829</v>
      </c>
      <c r="G454" s="257"/>
      <c r="H454" s="260">
        <v>10</v>
      </c>
      <c r="I454" s="261"/>
      <c r="J454" s="257"/>
      <c r="K454" s="257"/>
      <c r="L454" s="262"/>
      <c r="M454" s="263"/>
      <c r="N454" s="264"/>
      <c r="O454" s="264"/>
      <c r="P454" s="264"/>
      <c r="Q454" s="264"/>
      <c r="R454" s="264"/>
      <c r="S454" s="264"/>
      <c r="T454" s="26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6" t="s">
        <v>189</v>
      </c>
      <c r="AU454" s="266" t="s">
        <v>85</v>
      </c>
      <c r="AV454" s="14" t="s">
        <v>85</v>
      </c>
      <c r="AW454" s="14" t="s">
        <v>33</v>
      </c>
      <c r="AX454" s="14" t="s">
        <v>76</v>
      </c>
      <c r="AY454" s="266" t="s">
        <v>178</v>
      </c>
    </row>
    <row r="455" s="15" customFormat="1">
      <c r="A455" s="15"/>
      <c r="B455" s="267"/>
      <c r="C455" s="268"/>
      <c r="D455" s="241" t="s">
        <v>189</v>
      </c>
      <c r="E455" s="269" t="s">
        <v>1</v>
      </c>
      <c r="F455" s="270" t="s">
        <v>193</v>
      </c>
      <c r="G455" s="268"/>
      <c r="H455" s="271">
        <v>10</v>
      </c>
      <c r="I455" s="272"/>
      <c r="J455" s="268"/>
      <c r="K455" s="268"/>
      <c r="L455" s="273"/>
      <c r="M455" s="274"/>
      <c r="N455" s="275"/>
      <c r="O455" s="275"/>
      <c r="P455" s="275"/>
      <c r="Q455" s="275"/>
      <c r="R455" s="275"/>
      <c r="S455" s="275"/>
      <c r="T455" s="276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77" t="s">
        <v>189</v>
      </c>
      <c r="AU455" s="277" t="s">
        <v>85</v>
      </c>
      <c r="AV455" s="15" t="s">
        <v>185</v>
      </c>
      <c r="AW455" s="15" t="s">
        <v>33</v>
      </c>
      <c r="AX455" s="15" t="s">
        <v>83</v>
      </c>
      <c r="AY455" s="277" t="s">
        <v>178</v>
      </c>
    </row>
    <row r="456" s="2" customFormat="1" ht="14.4" customHeight="1">
      <c r="A456" s="39"/>
      <c r="B456" s="40"/>
      <c r="C456" s="278" t="s">
        <v>769</v>
      </c>
      <c r="D456" s="278" t="s">
        <v>386</v>
      </c>
      <c r="E456" s="279" t="s">
        <v>1244</v>
      </c>
      <c r="F456" s="280" t="s">
        <v>1245</v>
      </c>
      <c r="G456" s="281" t="s">
        <v>438</v>
      </c>
      <c r="H456" s="282">
        <v>10</v>
      </c>
      <c r="I456" s="283"/>
      <c r="J456" s="284">
        <f>ROUND(I456*H456,2)</f>
        <v>0</v>
      </c>
      <c r="K456" s="280" t="s">
        <v>1</v>
      </c>
      <c r="L456" s="285"/>
      <c r="M456" s="286" t="s">
        <v>1</v>
      </c>
      <c r="N456" s="287" t="s">
        <v>41</v>
      </c>
      <c r="O456" s="92"/>
      <c r="P456" s="237">
        <f>O456*H456</f>
        <v>0</v>
      </c>
      <c r="Q456" s="237">
        <v>0.001</v>
      </c>
      <c r="R456" s="237">
        <f>Q456*H456</f>
        <v>0.01</v>
      </c>
      <c r="S456" s="237">
        <v>0</v>
      </c>
      <c r="T456" s="238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9" t="s">
        <v>244</v>
      </c>
      <c r="AT456" s="239" t="s">
        <v>386</v>
      </c>
      <c r="AU456" s="239" t="s">
        <v>85</v>
      </c>
      <c r="AY456" s="18" t="s">
        <v>178</v>
      </c>
      <c r="BE456" s="240">
        <f>IF(N456="základní",J456,0)</f>
        <v>0</v>
      </c>
      <c r="BF456" s="240">
        <f>IF(N456="snížená",J456,0)</f>
        <v>0</v>
      </c>
      <c r="BG456" s="240">
        <f>IF(N456="zákl. přenesená",J456,0)</f>
        <v>0</v>
      </c>
      <c r="BH456" s="240">
        <f>IF(N456="sníž. přenesená",J456,0)</f>
        <v>0</v>
      </c>
      <c r="BI456" s="240">
        <f>IF(N456="nulová",J456,0)</f>
        <v>0</v>
      </c>
      <c r="BJ456" s="18" t="s">
        <v>83</v>
      </c>
      <c r="BK456" s="240">
        <f>ROUND(I456*H456,2)</f>
        <v>0</v>
      </c>
      <c r="BL456" s="18" t="s">
        <v>185</v>
      </c>
      <c r="BM456" s="239" t="s">
        <v>2129</v>
      </c>
    </row>
    <row r="457" s="2" customFormat="1">
      <c r="A457" s="39"/>
      <c r="B457" s="40"/>
      <c r="C457" s="41"/>
      <c r="D457" s="241" t="s">
        <v>187</v>
      </c>
      <c r="E457" s="41"/>
      <c r="F457" s="242" t="s">
        <v>1247</v>
      </c>
      <c r="G457" s="41"/>
      <c r="H457" s="41"/>
      <c r="I457" s="243"/>
      <c r="J457" s="41"/>
      <c r="K457" s="41"/>
      <c r="L457" s="45"/>
      <c r="M457" s="244"/>
      <c r="N457" s="245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187</v>
      </c>
      <c r="AU457" s="18" t="s">
        <v>85</v>
      </c>
    </row>
    <row r="458" s="13" customFormat="1">
      <c r="A458" s="13"/>
      <c r="B458" s="246"/>
      <c r="C458" s="247"/>
      <c r="D458" s="241" t="s">
        <v>189</v>
      </c>
      <c r="E458" s="248" t="s">
        <v>1</v>
      </c>
      <c r="F458" s="249" t="s">
        <v>1248</v>
      </c>
      <c r="G458" s="247"/>
      <c r="H458" s="248" t="s">
        <v>1</v>
      </c>
      <c r="I458" s="250"/>
      <c r="J458" s="247"/>
      <c r="K458" s="247"/>
      <c r="L458" s="251"/>
      <c r="M458" s="252"/>
      <c r="N458" s="253"/>
      <c r="O458" s="253"/>
      <c r="P458" s="253"/>
      <c r="Q458" s="253"/>
      <c r="R458" s="253"/>
      <c r="S458" s="253"/>
      <c r="T458" s="25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5" t="s">
        <v>189</v>
      </c>
      <c r="AU458" s="255" t="s">
        <v>85</v>
      </c>
      <c r="AV458" s="13" t="s">
        <v>83</v>
      </c>
      <c r="AW458" s="13" t="s">
        <v>33</v>
      </c>
      <c r="AX458" s="13" t="s">
        <v>76</v>
      </c>
      <c r="AY458" s="255" t="s">
        <v>178</v>
      </c>
    </row>
    <row r="459" s="13" customFormat="1">
      <c r="A459" s="13"/>
      <c r="B459" s="246"/>
      <c r="C459" s="247"/>
      <c r="D459" s="241" t="s">
        <v>189</v>
      </c>
      <c r="E459" s="248" t="s">
        <v>1</v>
      </c>
      <c r="F459" s="249" t="s">
        <v>1352</v>
      </c>
      <c r="G459" s="247"/>
      <c r="H459" s="248" t="s">
        <v>1</v>
      </c>
      <c r="I459" s="250"/>
      <c r="J459" s="247"/>
      <c r="K459" s="247"/>
      <c r="L459" s="251"/>
      <c r="M459" s="252"/>
      <c r="N459" s="253"/>
      <c r="O459" s="253"/>
      <c r="P459" s="253"/>
      <c r="Q459" s="253"/>
      <c r="R459" s="253"/>
      <c r="S459" s="253"/>
      <c r="T459" s="25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5" t="s">
        <v>189</v>
      </c>
      <c r="AU459" s="255" t="s">
        <v>85</v>
      </c>
      <c r="AV459" s="13" t="s">
        <v>83</v>
      </c>
      <c r="AW459" s="13" t="s">
        <v>33</v>
      </c>
      <c r="AX459" s="13" t="s">
        <v>76</v>
      </c>
      <c r="AY459" s="255" t="s">
        <v>178</v>
      </c>
    </row>
    <row r="460" s="14" customFormat="1">
      <c r="A460" s="14"/>
      <c r="B460" s="256"/>
      <c r="C460" s="257"/>
      <c r="D460" s="241" t="s">
        <v>189</v>
      </c>
      <c r="E460" s="258" t="s">
        <v>1</v>
      </c>
      <c r="F460" s="259" t="s">
        <v>258</v>
      </c>
      <c r="G460" s="257"/>
      <c r="H460" s="260">
        <v>10</v>
      </c>
      <c r="I460" s="261"/>
      <c r="J460" s="257"/>
      <c r="K460" s="257"/>
      <c r="L460" s="262"/>
      <c r="M460" s="263"/>
      <c r="N460" s="264"/>
      <c r="O460" s="264"/>
      <c r="P460" s="264"/>
      <c r="Q460" s="264"/>
      <c r="R460" s="264"/>
      <c r="S460" s="264"/>
      <c r="T460" s="265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6" t="s">
        <v>189</v>
      </c>
      <c r="AU460" s="266" t="s">
        <v>85</v>
      </c>
      <c r="AV460" s="14" t="s">
        <v>85</v>
      </c>
      <c r="AW460" s="14" t="s">
        <v>33</v>
      </c>
      <c r="AX460" s="14" t="s">
        <v>76</v>
      </c>
      <c r="AY460" s="266" t="s">
        <v>178</v>
      </c>
    </row>
    <row r="461" s="15" customFormat="1">
      <c r="A461" s="15"/>
      <c r="B461" s="267"/>
      <c r="C461" s="268"/>
      <c r="D461" s="241" t="s">
        <v>189</v>
      </c>
      <c r="E461" s="269" t="s">
        <v>1</v>
      </c>
      <c r="F461" s="270" t="s">
        <v>193</v>
      </c>
      <c r="G461" s="268"/>
      <c r="H461" s="271">
        <v>10</v>
      </c>
      <c r="I461" s="272"/>
      <c r="J461" s="268"/>
      <c r="K461" s="268"/>
      <c r="L461" s="273"/>
      <c r="M461" s="274"/>
      <c r="N461" s="275"/>
      <c r="O461" s="275"/>
      <c r="P461" s="275"/>
      <c r="Q461" s="275"/>
      <c r="R461" s="275"/>
      <c r="S461" s="275"/>
      <c r="T461" s="276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77" t="s">
        <v>189</v>
      </c>
      <c r="AU461" s="277" t="s">
        <v>85</v>
      </c>
      <c r="AV461" s="15" t="s">
        <v>185</v>
      </c>
      <c r="AW461" s="15" t="s">
        <v>33</v>
      </c>
      <c r="AX461" s="15" t="s">
        <v>83</v>
      </c>
      <c r="AY461" s="277" t="s">
        <v>178</v>
      </c>
    </row>
    <row r="462" s="2" customFormat="1" ht="14.4" customHeight="1">
      <c r="A462" s="39"/>
      <c r="B462" s="40"/>
      <c r="C462" s="228" t="s">
        <v>772</v>
      </c>
      <c r="D462" s="228" t="s">
        <v>180</v>
      </c>
      <c r="E462" s="229" t="s">
        <v>1251</v>
      </c>
      <c r="F462" s="230" t="s">
        <v>1252</v>
      </c>
      <c r="G462" s="231" t="s">
        <v>183</v>
      </c>
      <c r="H462" s="232">
        <v>0.40000000000000002</v>
      </c>
      <c r="I462" s="233"/>
      <c r="J462" s="234">
        <f>ROUND(I462*H462,2)</f>
        <v>0</v>
      </c>
      <c r="K462" s="230" t="s">
        <v>184</v>
      </c>
      <c r="L462" s="45"/>
      <c r="M462" s="235" t="s">
        <v>1</v>
      </c>
      <c r="N462" s="236" t="s">
        <v>41</v>
      </c>
      <c r="O462" s="92"/>
      <c r="P462" s="237">
        <f>O462*H462</f>
        <v>0</v>
      </c>
      <c r="Q462" s="237">
        <v>0</v>
      </c>
      <c r="R462" s="237">
        <f>Q462*H462</f>
        <v>0</v>
      </c>
      <c r="S462" s="237">
        <v>0</v>
      </c>
      <c r="T462" s="238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9" t="s">
        <v>185</v>
      </c>
      <c r="AT462" s="239" t="s">
        <v>180</v>
      </c>
      <c r="AU462" s="239" t="s">
        <v>85</v>
      </c>
      <c r="AY462" s="18" t="s">
        <v>178</v>
      </c>
      <c r="BE462" s="240">
        <f>IF(N462="základní",J462,0)</f>
        <v>0</v>
      </c>
      <c r="BF462" s="240">
        <f>IF(N462="snížená",J462,0)</f>
        <v>0</v>
      </c>
      <c r="BG462" s="240">
        <f>IF(N462="zákl. přenesená",J462,0)</f>
        <v>0</v>
      </c>
      <c r="BH462" s="240">
        <f>IF(N462="sníž. přenesená",J462,0)</f>
        <v>0</v>
      </c>
      <c r="BI462" s="240">
        <f>IF(N462="nulová",J462,0)</f>
        <v>0</v>
      </c>
      <c r="BJ462" s="18" t="s">
        <v>83</v>
      </c>
      <c r="BK462" s="240">
        <f>ROUND(I462*H462,2)</f>
        <v>0</v>
      </c>
      <c r="BL462" s="18" t="s">
        <v>185</v>
      </c>
      <c r="BM462" s="239" t="s">
        <v>2130</v>
      </c>
    </row>
    <row r="463" s="2" customFormat="1">
      <c r="A463" s="39"/>
      <c r="B463" s="40"/>
      <c r="C463" s="41"/>
      <c r="D463" s="241" t="s">
        <v>187</v>
      </c>
      <c r="E463" s="41"/>
      <c r="F463" s="242" t="s">
        <v>1254</v>
      </c>
      <c r="G463" s="41"/>
      <c r="H463" s="41"/>
      <c r="I463" s="243"/>
      <c r="J463" s="41"/>
      <c r="K463" s="41"/>
      <c r="L463" s="45"/>
      <c r="M463" s="244"/>
      <c r="N463" s="245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187</v>
      </c>
      <c r="AU463" s="18" t="s">
        <v>85</v>
      </c>
    </row>
    <row r="464" s="13" customFormat="1">
      <c r="A464" s="13"/>
      <c r="B464" s="246"/>
      <c r="C464" s="247"/>
      <c r="D464" s="241" t="s">
        <v>189</v>
      </c>
      <c r="E464" s="248" t="s">
        <v>1</v>
      </c>
      <c r="F464" s="249" t="s">
        <v>1984</v>
      </c>
      <c r="G464" s="247"/>
      <c r="H464" s="248" t="s">
        <v>1</v>
      </c>
      <c r="I464" s="250"/>
      <c r="J464" s="247"/>
      <c r="K464" s="247"/>
      <c r="L464" s="251"/>
      <c r="M464" s="252"/>
      <c r="N464" s="253"/>
      <c r="O464" s="253"/>
      <c r="P464" s="253"/>
      <c r="Q464" s="253"/>
      <c r="R464" s="253"/>
      <c r="S464" s="253"/>
      <c r="T464" s="25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5" t="s">
        <v>189</v>
      </c>
      <c r="AU464" s="255" t="s">
        <v>85</v>
      </c>
      <c r="AV464" s="13" t="s">
        <v>83</v>
      </c>
      <c r="AW464" s="13" t="s">
        <v>33</v>
      </c>
      <c r="AX464" s="13" t="s">
        <v>76</v>
      </c>
      <c r="AY464" s="255" t="s">
        <v>178</v>
      </c>
    </row>
    <row r="465" s="13" customFormat="1">
      <c r="A465" s="13"/>
      <c r="B465" s="246"/>
      <c r="C465" s="247"/>
      <c r="D465" s="241" t="s">
        <v>189</v>
      </c>
      <c r="E465" s="248" t="s">
        <v>1</v>
      </c>
      <c r="F465" s="249" t="s">
        <v>1255</v>
      </c>
      <c r="G465" s="247"/>
      <c r="H465" s="248" t="s">
        <v>1</v>
      </c>
      <c r="I465" s="250"/>
      <c r="J465" s="247"/>
      <c r="K465" s="247"/>
      <c r="L465" s="251"/>
      <c r="M465" s="252"/>
      <c r="N465" s="253"/>
      <c r="O465" s="253"/>
      <c r="P465" s="253"/>
      <c r="Q465" s="253"/>
      <c r="R465" s="253"/>
      <c r="S465" s="253"/>
      <c r="T465" s="25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5" t="s">
        <v>189</v>
      </c>
      <c r="AU465" s="255" t="s">
        <v>85</v>
      </c>
      <c r="AV465" s="13" t="s">
        <v>83</v>
      </c>
      <c r="AW465" s="13" t="s">
        <v>33</v>
      </c>
      <c r="AX465" s="13" t="s">
        <v>76</v>
      </c>
      <c r="AY465" s="255" t="s">
        <v>178</v>
      </c>
    </row>
    <row r="466" s="14" customFormat="1">
      <c r="A466" s="14"/>
      <c r="B466" s="256"/>
      <c r="C466" s="257"/>
      <c r="D466" s="241" t="s">
        <v>189</v>
      </c>
      <c r="E466" s="258" t="s">
        <v>1</v>
      </c>
      <c r="F466" s="259" t="s">
        <v>2131</v>
      </c>
      <c r="G466" s="257"/>
      <c r="H466" s="260">
        <v>0.10000000000000001</v>
      </c>
      <c r="I466" s="261"/>
      <c r="J466" s="257"/>
      <c r="K466" s="257"/>
      <c r="L466" s="262"/>
      <c r="M466" s="263"/>
      <c r="N466" s="264"/>
      <c r="O466" s="264"/>
      <c r="P466" s="264"/>
      <c r="Q466" s="264"/>
      <c r="R466" s="264"/>
      <c r="S466" s="264"/>
      <c r="T466" s="26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6" t="s">
        <v>189</v>
      </c>
      <c r="AU466" s="266" t="s">
        <v>85</v>
      </c>
      <c r="AV466" s="14" t="s">
        <v>85</v>
      </c>
      <c r="AW466" s="14" t="s">
        <v>33</v>
      </c>
      <c r="AX466" s="14" t="s">
        <v>76</v>
      </c>
      <c r="AY466" s="266" t="s">
        <v>178</v>
      </c>
    </row>
    <row r="467" s="13" customFormat="1">
      <c r="A467" s="13"/>
      <c r="B467" s="246"/>
      <c r="C467" s="247"/>
      <c r="D467" s="241" t="s">
        <v>189</v>
      </c>
      <c r="E467" s="248" t="s">
        <v>1</v>
      </c>
      <c r="F467" s="249" t="s">
        <v>2121</v>
      </c>
      <c r="G467" s="247"/>
      <c r="H467" s="248" t="s">
        <v>1</v>
      </c>
      <c r="I467" s="250"/>
      <c r="J467" s="247"/>
      <c r="K467" s="247"/>
      <c r="L467" s="251"/>
      <c r="M467" s="252"/>
      <c r="N467" s="253"/>
      <c r="O467" s="253"/>
      <c r="P467" s="253"/>
      <c r="Q467" s="253"/>
      <c r="R467" s="253"/>
      <c r="S467" s="253"/>
      <c r="T467" s="25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5" t="s">
        <v>189</v>
      </c>
      <c r="AU467" s="255" t="s">
        <v>85</v>
      </c>
      <c r="AV467" s="13" t="s">
        <v>83</v>
      </c>
      <c r="AW467" s="13" t="s">
        <v>33</v>
      </c>
      <c r="AX467" s="13" t="s">
        <v>76</v>
      </c>
      <c r="AY467" s="255" t="s">
        <v>178</v>
      </c>
    </row>
    <row r="468" s="14" customFormat="1">
      <c r="A468" s="14"/>
      <c r="B468" s="256"/>
      <c r="C468" s="257"/>
      <c r="D468" s="241" t="s">
        <v>189</v>
      </c>
      <c r="E468" s="258" t="s">
        <v>1</v>
      </c>
      <c r="F468" s="259" t="s">
        <v>2132</v>
      </c>
      <c r="G468" s="257"/>
      <c r="H468" s="260">
        <v>0.29999999999999999</v>
      </c>
      <c r="I468" s="261"/>
      <c r="J468" s="257"/>
      <c r="K468" s="257"/>
      <c r="L468" s="262"/>
      <c r="M468" s="263"/>
      <c r="N468" s="264"/>
      <c r="O468" s="264"/>
      <c r="P468" s="264"/>
      <c r="Q468" s="264"/>
      <c r="R468" s="264"/>
      <c r="S468" s="264"/>
      <c r="T468" s="26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6" t="s">
        <v>189</v>
      </c>
      <c r="AU468" s="266" t="s">
        <v>85</v>
      </c>
      <c r="AV468" s="14" t="s">
        <v>85</v>
      </c>
      <c r="AW468" s="14" t="s">
        <v>33</v>
      </c>
      <c r="AX468" s="14" t="s">
        <v>76</v>
      </c>
      <c r="AY468" s="266" t="s">
        <v>178</v>
      </c>
    </row>
    <row r="469" s="15" customFormat="1">
      <c r="A469" s="15"/>
      <c r="B469" s="267"/>
      <c r="C469" s="268"/>
      <c r="D469" s="241" t="s">
        <v>189</v>
      </c>
      <c r="E469" s="269" t="s">
        <v>1</v>
      </c>
      <c r="F469" s="270" t="s">
        <v>193</v>
      </c>
      <c r="G469" s="268"/>
      <c r="H469" s="271">
        <v>0.40000000000000002</v>
      </c>
      <c r="I469" s="272"/>
      <c r="J469" s="268"/>
      <c r="K469" s="268"/>
      <c r="L469" s="273"/>
      <c r="M469" s="274"/>
      <c r="N469" s="275"/>
      <c r="O469" s="275"/>
      <c r="P469" s="275"/>
      <c r="Q469" s="275"/>
      <c r="R469" s="275"/>
      <c r="S469" s="275"/>
      <c r="T469" s="276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77" t="s">
        <v>189</v>
      </c>
      <c r="AU469" s="277" t="s">
        <v>85</v>
      </c>
      <c r="AV469" s="15" t="s">
        <v>185</v>
      </c>
      <c r="AW469" s="15" t="s">
        <v>33</v>
      </c>
      <c r="AX469" s="15" t="s">
        <v>83</v>
      </c>
      <c r="AY469" s="277" t="s">
        <v>178</v>
      </c>
    </row>
    <row r="470" s="2" customFormat="1" ht="19.8" customHeight="1">
      <c r="A470" s="39"/>
      <c r="B470" s="40"/>
      <c r="C470" s="228" t="s">
        <v>779</v>
      </c>
      <c r="D470" s="228" t="s">
        <v>180</v>
      </c>
      <c r="E470" s="229" t="s">
        <v>1257</v>
      </c>
      <c r="F470" s="230" t="s">
        <v>1258</v>
      </c>
      <c r="G470" s="231" t="s">
        <v>183</v>
      </c>
      <c r="H470" s="232">
        <v>0.40000000000000002</v>
      </c>
      <c r="I470" s="233"/>
      <c r="J470" s="234">
        <f>ROUND(I470*H470,2)</f>
        <v>0</v>
      </c>
      <c r="K470" s="230" t="s">
        <v>184</v>
      </c>
      <c r="L470" s="45"/>
      <c r="M470" s="235" t="s">
        <v>1</v>
      </c>
      <c r="N470" s="236" t="s">
        <v>41</v>
      </c>
      <c r="O470" s="92"/>
      <c r="P470" s="237">
        <f>O470*H470</f>
        <v>0</v>
      </c>
      <c r="Q470" s="237">
        <v>0</v>
      </c>
      <c r="R470" s="237">
        <f>Q470*H470</f>
        <v>0</v>
      </c>
      <c r="S470" s="237">
        <v>0</v>
      </c>
      <c r="T470" s="238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9" t="s">
        <v>185</v>
      </c>
      <c r="AT470" s="239" t="s">
        <v>180</v>
      </c>
      <c r="AU470" s="239" t="s">
        <v>85</v>
      </c>
      <c r="AY470" s="18" t="s">
        <v>178</v>
      </c>
      <c r="BE470" s="240">
        <f>IF(N470="základní",J470,0)</f>
        <v>0</v>
      </c>
      <c r="BF470" s="240">
        <f>IF(N470="snížená",J470,0)</f>
        <v>0</v>
      </c>
      <c r="BG470" s="240">
        <f>IF(N470="zákl. přenesená",J470,0)</f>
        <v>0</v>
      </c>
      <c r="BH470" s="240">
        <f>IF(N470="sníž. přenesená",J470,0)</f>
        <v>0</v>
      </c>
      <c r="BI470" s="240">
        <f>IF(N470="nulová",J470,0)</f>
        <v>0</v>
      </c>
      <c r="BJ470" s="18" t="s">
        <v>83</v>
      </c>
      <c r="BK470" s="240">
        <f>ROUND(I470*H470,2)</f>
        <v>0</v>
      </c>
      <c r="BL470" s="18" t="s">
        <v>185</v>
      </c>
      <c r="BM470" s="239" t="s">
        <v>2133</v>
      </c>
    </row>
    <row r="471" s="2" customFormat="1">
      <c r="A471" s="39"/>
      <c r="B471" s="40"/>
      <c r="C471" s="41"/>
      <c r="D471" s="241" t="s">
        <v>187</v>
      </c>
      <c r="E471" s="41"/>
      <c r="F471" s="242" t="s">
        <v>1260</v>
      </c>
      <c r="G471" s="41"/>
      <c r="H471" s="41"/>
      <c r="I471" s="243"/>
      <c r="J471" s="41"/>
      <c r="K471" s="41"/>
      <c r="L471" s="45"/>
      <c r="M471" s="244"/>
      <c r="N471" s="245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187</v>
      </c>
      <c r="AU471" s="18" t="s">
        <v>85</v>
      </c>
    </row>
    <row r="472" s="13" customFormat="1">
      <c r="A472" s="13"/>
      <c r="B472" s="246"/>
      <c r="C472" s="247"/>
      <c r="D472" s="241" t="s">
        <v>189</v>
      </c>
      <c r="E472" s="248" t="s">
        <v>1</v>
      </c>
      <c r="F472" s="249" t="s">
        <v>2134</v>
      </c>
      <c r="G472" s="247"/>
      <c r="H472" s="248" t="s">
        <v>1</v>
      </c>
      <c r="I472" s="250"/>
      <c r="J472" s="247"/>
      <c r="K472" s="247"/>
      <c r="L472" s="251"/>
      <c r="M472" s="252"/>
      <c r="N472" s="253"/>
      <c r="O472" s="253"/>
      <c r="P472" s="253"/>
      <c r="Q472" s="253"/>
      <c r="R472" s="253"/>
      <c r="S472" s="253"/>
      <c r="T472" s="25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5" t="s">
        <v>189</v>
      </c>
      <c r="AU472" s="255" t="s">
        <v>85</v>
      </c>
      <c r="AV472" s="13" t="s">
        <v>83</v>
      </c>
      <c r="AW472" s="13" t="s">
        <v>33</v>
      </c>
      <c r="AX472" s="13" t="s">
        <v>76</v>
      </c>
      <c r="AY472" s="255" t="s">
        <v>178</v>
      </c>
    </row>
    <row r="473" s="14" customFormat="1">
      <c r="A473" s="14"/>
      <c r="B473" s="256"/>
      <c r="C473" s="257"/>
      <c r="D473" s="241" t="s">
        <v>189</v>
      </c>
      <c r="E473" s="258" t="s">
        <v>1</v>
      </c>
      <c r="F473" s="259" t="s">
        <v>2135</v>
      </c>
      <c r="G473" s="257"/>
      <c r="H473" s="260">
        <v>0.40000000000000002</v>
      </c>
      <c r="I473" s="261"/>
      <c r="J473" s="257"/>
      <c r="K473" s="257"/>
      <c r="L473" s="262"/>
      <c r="M473" s="263"/>
      <c r="N473" s="264"/>
      <c r="O473" s="264"/>
      <c r="P473" s="264"/>
      <c r="Q473" s="264"/>
      <c r="R473" s="264"/>
      <c r="S473" s="264"/>
      <c r="T473" s="26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6" t="s">
        <v>189</v>
      </c>
      <c r="AU473" s="266" t="s">
        <v>85</v>
      </c>
      <c r="AV473" s="14" t="s">
        <v>85</v>
      </c>
      <c r="AW473" s="14" t="s">
        <v>33</v>
      </c>
      <c r="AX473" s="14" t="s">
        <v>76</v>
      </c>
      <c r="AY473" s="266" t="s">
        <v>178</v>
      </c>
    </row>
    <row r="474" s="15" customFormat="1">
      <c r="A474" s="15"/>
      <c r="B474" s="267"/>
      <c r="C474" s="268"/>
      <c r="D474" s="241" t="s">
        <v>189</v>
      </c>
      <c r="E474" s="269" t="s">
        <v>1</v>
      </c>
      <c r="F474" s="270" t="s">
        <v>193</v>
      </c>
      <c r="G474" s="268"/>
      <c r="H474" s="271">
        <v>0.40000000000000002</v>
      </c>
      <c r="I474" s="272"/>
      <c r="J474" s="268"/>
      <c r="K474" s="268"/>
      <c r="L474" s="273"/>
      <c r="M474" s="274"/>
      <c r="N474" s="275"/>
      <c r="O474" s="275"/>
      <c r="P474" s="275"/>
      <c r="Q474" s="275"/>
      <c r="R474" s="275"/>
      <c r="S474" s="275"/>
      <c r="T474" s="276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77" t="s">
        <v>189</v>
      </c>
      <c r="AU474" s="277" t="s">
        <v>85</v>
      </c>
      <c r="AV474" s="15" t="s">
        <v>185</v>
      </c>
      <c r="AW474" s="15" t="s">
        <v>33</v>
      </c>
      <c r="AX474" s="15" t="s">
        <v>83</v>
      </c>
      <c r="AY474" s="277" t="s">
        <v>178</v>
      </c>
    </row>
    <row r="475" s="2" customFormat="1" ht="14.4" customHeight="1">
      <c r="A475" s="39"/>
      <c r="B475" s="40"/>
      <c r="C475" s="278" t="s">
        <v>782</v>
      </c>
      <c r="D475" s="278" t="s">
        <v>386</v>
      </c>
      <c r="E475" s="279" t="s">
        <v>1263</v>
      </c>
      <c r="F475" s="280" t="s">
        <v>1264</v>
      </c>
      <c r="G475" s="281" t="s">
        <v>183</v>
      </c>
      <c r="H475" s="282">
        <v>0.40000000000000002</v>
      </c>
      <c r="I475" s="283"/>
      <c r="J475" s="284">
        <f>ROUND(I475*H475,2)</f>
        <v>0</v>
      </c>
      <c r="K475" s="280" t="s">
        <v>184</v>
      </c>
      <c r="L475" s="285"/>
      <c r="M475" s="286" t="s">
        <v>1</v>
      </c>
      <c r="N475" s="287" t="s">
        <v>41</v>
      </c>
      <c r="O475" s="92"/>
      <c r="P475" s="237">
        <f>O475*H475</f>
        <v>0</v>
      </c>
      <c r="Q475" s="237">
        <v>0</v>
      </c>
      <c r="R475" s="237">
        <f>Q475*H475</f>
        <v>0</v>
      </c>
      <c r="S475" s="237">
        <v>0</v>
      </c>
      <c r="T475" s="238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9" t="s">
        <v>244</v>
      </c>
      <c r="AT475" s="239" t="s">
        <v>386</v>
      </c>
      <c r="AU475" s="239" t="s">
        <v>85</v>
      </c>
      <c r="AY475" s="18" t="s">
        <v>178</v>
      </c>
      <c r="BE475" s="240">
        <f>IF(N475="základní",J475,0)</f>
        <v>0</v>
      </c>
      <c r="BF475" s="240">
        <f>IF(N475="snížená",J475,0)</f>
        <v>0</v>
      </c>
      <c r="BG475" s="240">
        <f>IF(N475="zákl. přenesená",J475,0)</f>
        <v>0</v>
      </c>
      <c r="BH475" s="240">
        <f>IF(N475="sníž. přenesená",J475,0)</f>
        <v>0</v>
      </c>
      <c r="BI475" s="240">
        <f>IF(N475="nulová",J475,0)</f>
        <v>0</v>
      </c>
      <c r="BJ475" s="18" t="s">
        <v>83</v>
      </c>
      <c r="BK475" s="240">
        <f>ROUND(I475*H475,2)</f>
        <v>0</v>
      </c>
      <c r="BL475" s="18" t="s">
        <v>185</v>
      </c>
      <c r="BM475" s="239" t="s">
        <v>2136</v>
      </c>
    </row>
    <row r="476" s="2" customFormat="1">
      <c r="A476" s="39"/>
      <c r="B476" s="40"/>
      <c r="C476" s="41"/>
      <c r="D476" s="241" t="s">
        <v>187</v>
      </c>
      <c r="E476" s="41"/>
      <c r="F476" s="242" t="s">
        <v>1264</v>
      </c>
      <c r="G476" s="41"/>
      <c r="H476" s="41"/>
      <c r="I476" s="243"/>
      <c r="J476" s="41"/>
      <c r="K476" s="41"/>
      <c r="L476" s="45"/>
      <c r="M476" s="244"/>
      <c r="N476" s="245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187</v>
      </c>
      <c r="AU476" s="18" t="s">
        <v>85</v>
      </c>
    </row>
    <row r="477" s="13" customFormat="1">
      <c r="A477" s="13"/>
      <c r="B477" s="246"/>
      <c r="C477" s="247"/>
      <c r="D477" s="241" t="s">
        <v>189</v>
      </c>
      <c r="E477" s="248" t="s">
        <v>1</v>
      </c>
      <c r="F477" s="249" t="s">
        <v>1266</v>
      </c>
      <c r="G477" s="247"/>
      <c r="H477" s="248" t="s">
        <v>1</v>
      </c>
      <c r="I477" s="250"/>
      <c r="J477" s="247"/>
      <c r="K477" s="247"/>
      <c r="L477" s="251"/>
      <c r="M477" s="252"/>
      <c r="N477" s="253"/>
      <c r="O477" s="253"/>
      <c r="P477" s="253"/>
      <c r="Q477" s="253"/>
      <c r="R477" s="253"/>
      <c r="S477" s="253"/>
      <c r="T477" s="25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5" t="s">
        <v>189</v>
      </c>
      <c r="AU477" s="255" t="s">
        <v>85</v>
      </c>
      <c r="AV477" s="13" t="s">
        <v>83</v>
      </c>
      <c r="AW477" s="13" t="s">
        <v>33</v>
      </c>
      <c r="AX477" s="13" t="s">
        <v>76</v>
      </c>
      <c r="AY477" s="255" t="s">
        <v>178</v>
      </c>
    </row>
    <row r="478" s="14" customFormat="1">
      <c r="A478" s="14"/>
      <c r="B478" s="256"/>
      <c r="C478" s="257"/>
      <c r="D478" s="241" t="s">
        <v>189</v>
      </c>
      <c r="E478" s="258" t="s">
        <v>1</v>
      </c>
      <c r="F478" s="259" t="s">
        <v>2135</v>
      </c>
      <c r="G478" s="257"/>
      <c r="H478" s="260">
        <v>0.40000000000000002</v>
      </c>
      <c r="I478" s="261"/>
      <c r="J478" s="257"/>
      <c r="K478" s="257"/>
      <c r="L478" s="262"/>
      <c r="M478" s="263"/>
      <c r="N478" s="264"/>
      <c r="O478" s="264"/>
      <c r="P478" s="264"/>
      <c r="Q478" s="264"/>
      <c r="R478" s="264"/>
      <c r="S478" s="264"/>
      <c r="T478" s="26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6" t="s">
        <v>189</v>
      </c>
      <c r="AU478" s="266" t="s">
        <v>85</v>
      </c>
      <c r="AV478" s="14" t="s">
        <v>85</v>
      </c>
      <c r="AW478" s="14" t="s">
        <v>33</v>
      </c>
      <c r="AX478" s="14" t="s">
        <v>76</v>
      </c>
      <c r="AY478" s="266" t="s">
        <v>178</v>
      </c>
    </row>
    <row r="479" s="15" customFormat="1">
      <c r="A479" s="15"/>
      <c r="B479" s="267"/>
      <c r="C479" s="268"/>
      <c r="D479" s="241" t="s">
        <v>189</v>
      </c>
      <c r="E479" s="269" t="s">
        <v>1</v>
      </c>
      <c r="F479" s="270" t="s">
        <v>193</v>
      </c>
      <c r="G479" s="268"/>
      <c r="H479" s="271">
        <v>0.40000000000000002</v>
      </c>
      <c r="I479" s="272"/>
      <c r="J479" s="268"/>
      <c r="K479" s="268"/>
      <c r="L479" s="273"/>
      <c r="M479" s="274"/>
      <c r="N479" s="275"/>
      <c r="O479" s="275"/>
      <c r="P479" s="275"/>
      <c r="Q479" s="275"/>
      <c r="R479" s="275"/>
      <c r="S479" s="275"/>
      <c r="T479" s="276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77" t="s">
        <v>189</v>
      </c>
      <c r="AU479" s="277" t="s">
        <v>85</v>
      </c>
      <c r="AV479" s="15" t="s">
        <v>185</v>
      </c>
      <c r="AW479" s="15" t="s">
        <v>33</v>
      </c>
      <c r="AX479" s="15" t="s">
        <v>83</v>
      </c>
      <c r="AY479" s="277" t="s">
        <v>178</v>
      </c>
    </row>
    <row r="480" s="12" customFormat="1" ht="22.8" customHeight="1">
      <c r="A480" s="12"/>
      <c r="B480" s="212"/>
      <c r="C480" s="213"/>
      <c r="D480" s="214" t="s">
        <v>75</v>
      </c>
      <c r="E480" s="226" t="s">
        <v>85</v>
      </c>
      <c r="F480" s="226" t="s">
        <v>285</v>
      </c>
      <c r="G480" s="213"/>
      <c r="H480" s="213"/>
      <c r="I480" s="216"/>
      <c r="J480" s="227">
        <f>BK480</f>
        <v>0</v>
      </c>
      <c r="K480" s="213"/>
      <c r="L480" s="218"/>
      <c r="M480" s="219"/>
      <c r="N480" s="220"/>
      <c r="O480" s="220"/>
      <c r="P480" s="221">
        <f>SUM(P481:P533)</f>
        <v>0</v>
      </c>
      <c r="Q480" s="220"/>
      <c r="R480" s="221">
        <f>SUM(R481:R533)</f>
        <v>2.0751080000000002</v>
      </c>
      <c r="S480" s="220"/>
      <c r="T480" s="222">
        <f>SUM(T481:T533)</f>
        <v>0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23" t="s">
        <v>83</v>
      </c>
      <c r="AT480" s="224" t="s">
        <v>75</v>
      </c>
      <c r="AU480" s="224" t="s">
        <v>83</v>
      </c>
      <c r="AY480" s="223" t="s">
        <v>178</v>
      </c>
      <c r="BK480" s="225">
        <f>SUM(BK481:BK533)</f>
        <v>0</v>
      </c>
    </row>
    <row r="481" s="2" customFormat="1" ht="14.4" customHeight="1">
      <c r="A481" s="39"/>
      <c r="B481" s="40"/>
      <c r="C481" s="228" t="s">
        <v>784</v>
      </c>
      <c r="D481" s="228" t="s">
        <v>180</v>
      </c>
      <c r="E481" s="229" t="s">
        <v>1884</v>
      </c>
      <c r="F481" s="230" t="s">
        <v>1885</v>
      </c>
      <c r="G481" s="231" t="s">
        <v>183</v>
      </c>
      <c r="H481" s="232">
        <v>2.4140000000000001</v>
      </c>
      <c r="I481" s="233"/>
      <c r="J481" s="234">
        <f>ROUND(I481*H481,2)</f>
        <v>0</v>
      </c>
      <c r="K481" s="230" t="s">
        <v>184</v>
      </c>
      <c r="L481" s="45"/>
      <c r="M481" s="235" t="s">
        <v>1</v>
      </c>
      <c r="N481" s="236" t="s">
        <v>41</v>
      </c>
      <c r="O481" s="92"/>
      <c r="P481" s="237">
        <f>O481*H481</f>
        <v>0</v>
      </c>
      <c r="Q481" s="237">
        <v>0</v>
      </c>
      <c r="R481" s="237">
        <f>Q481*H481</f>
        <v>0</v>
      </c>
      <c r="S481" s="237">
        <v>0</v>
      </c>
      <c r="T481" s="238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9" t="s">
        <v>185</v>
      </c>
      <c r="AT481" s="239" t="s">
        <v>180</v>
      </c>
      <c r="AU481" s="239" t="s">
        <v>85</v>
      </c>
      <c r="AY481" s="18" t="s">
        <v>178</v>
      </c>
      <c r="BE481" s="240">
        <f>IF(N481="základní",J481,0)</f>
        <v>0</v>
      </c>
      <c r="BF481" s="240">
        <f>IF(N481="snížená",J481,0)</f>
        <v>0</v>
      </c>
      <c r="BG481" s="240">
        <f>IF(N481="zákl. přenesená",J481,0)</f>
        <v>0</v>
      </c>
      <c r="BH481" s="240">
        <f>IF(N481="sníž. přenesená",J481,0)</f>
        <v>0</v>
      </c>
      <c r="BI481" s="240">
        <f>IF(N481="nulová",J481,0)</f>
        <v>0</v>
      </c>
      <c r="BJ481" s="18" t="s">
        <v>83</v>
      </c>
      <c r="BK481" s="240">
        <f>ROUND(I481*H481,2)</f>
        <v>0</v>
      </c>
      <c r="BL481" s="18" t="s">
        <v>185</v>
      </c>
      <c r="BM481" s="239" t="s">
        <v>2137</v>
      </c>
    </row>
    <row r="482" s="2" customFormat="1">
      <c r="A482" s="39"/>
      <c r="B482" s="40"/>
      <c r="C482" s="41"/>
      <c r="D482" s="241" t="s">
        <v>187</v>
      </c>
      <c r="E482" s="41"/>
      <c r="F482" s="242" t="s">
        <v>1887</v>
      </c>
      <c r="G482" s="41"/>
      <c r="H482" s="41"/>
      <c r="I482" s="243"/>
      <c r="J482" s="41"/>
      <c r="K482" s="41"/>
      <c r="L482" s="45"/>
      <c r="M482" s="244"/>
      <c r="N482" s="245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187</v>
      </c>
      <c r="AU482" s="18" t="s">
        <v>85</v>
      </c>
    </row>
    <row r="483" s="13" customFormat="1">
      <c r="A483" s="13"/>
      <c r="B483" s="246"/>
      <c r="C483" s="247"/>
      <c r="D483" s="241" t="s">
        <v>189</v>
      </c>
      <c r="E483" s="248" t="s">
        <v>1</v>
      </c>
      <c r="F483" s="249" t="s">
        <v>1990</v>
      </c>
      <c r="G483" s="247"/>
      <c r="H483" s="248" t="s">
        <v>1</v>
      </c>
      <c r="I483" s="250"/>
      <c r="J483" s="247"/>
      <c r="K483" s="247"/>
      <c r="L483" s="251"/>
      <c r="M483" s="252"/>
      <c r="N483" s="253"/>
      <c r="O483" s="253"/>
      <c r="P483" s="253"/>
      <c r="Q483" s="253"/>
      <c r="R483" s="253"/>
      <c r="S483" s="253"/>
      <c r="T483" s="25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5" t="s">
        <v>189</v>
      </c>
      <c r="AU483" s="255" t="s">
        <v>85</v>
      </c>
      <c r="AV483" s="13" t="s">
        <v>83</v>
      </c>
      <c r="AW483" s="13" t="s">
        <v>33</v>
      </c>
      <c r="AX483" s="13" t="s">
        <v>76</v>
      </c>
      <c r="AY483" s="255" t="s">
        <v>178</v>
      </c>
    </row>
    <row r="484" s="13" customFormat="1">
      <c r="A484" s="13"/>
      <c r="B484" s="246"/>
      <c r="C484" s="247"/>
      <c r="D484" s="241" t="s">
        <v>189</v>
      </c>
      <c r="E484" s="248" t="s">
        <v>1</v>
      </c>
      <c r="F484" s="249" t="s">
        <v>1888</v>
      </c>
      <c r="G484" s="247"/>
      <c r="H484" s="248" t="s">
        <v>1</v>
      </c>
      <c r="I484" s="250"/>
      <c r="J484" s="247"/>
      <c r="K484" s="247"/>
      <c r="L484" s="251"/>
      <c r="M484" s="252"/>
      <c r="N484" s="253"/>
      <c r="O484" s="253"/>
      <c r="P484" s="253"/>
      <c r="Q484" s="253"/>
      <c r="R484" s="253"/>
      <c r="S484" s="253"/>
      <c r="T484" s="25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5" t="s">
        <v>189</v>
      </c>
      <c r="AU484" s="255" t="s">
        <v>85</v>
      </c>
      <c r="AV484" s="13" t="s">
        <v>83</v>
      </c>
      <c r="AW484" s="13" t="s">
        <v>33</v>
      </c>
      <c r="AX484" s="13" t="s">
        <v>76</v>
      </c>
      <c r="AY484" s="255" t="s">
        <v>178</v>
      </c>
    </row>
    <row r="485" s="14" customFormat="1">
      <c r="A485" s="14"/>
      <c r="B485" s="256"/>
      <c r="C485" s="257"/>
      <c r="D485" s="241" t="s">
        <v>189</v>
      </c>
      <c r="E485" s="258" t="s">
        <v>1</v>
      </c>
      <c r="F485" s="259" t="s">
        <v>2138</v>
      </c>
      <c r="G485" s="257"/>
      <c r="H485" s="260">
        <v>2.6059999999999999</v>
      </c>
      <c r="I485" s="261"/>
      <c r="J485" s="257"/>
      <c r="K485" s="257"/>
      <c r="L485" s="262"/>
      <c r="M485" s="263"/>
      <c r="N485" s="264"/>
      <c r="O485" s="264"/>
      <c r="P485" s="264"/>
      <c r="Q485" s="264"/>
      <c r="R485" s="264"/>
      <c r="S485" s="264"/>
      <c r="T485" s="26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6" t="s">
        <v>189</v>
      </c>
      <c r="AU485" s="266" t="s">
        <v>85</v>
      </c>
      <c r="AV485" s="14" t="s">
        <v>85</v>
      </c>
      <c r="AW485" s="14" t="s">
        <v>33</v>
      </c>
      <c r="AX485" s="14" t="s">
        <v>76</v>
      </c>
      <c r="AY485" s="266" t="s">
        <v>178</v>
      </c>
    </row>
    <row r="486" s="13" customFormat="1">
      <c r="A486" s="13"/>
      <c r="B486" s="246"/>
      <c r="C486" s="247"/>
      <c r="D486" s="241" t="s">
        <v>189</v>
      </c>
      <c r="E486" s="248" t="s">
        <v>1</v>
      </c>
      <c r="F486" s="249" t="s">
        <v>1890</v>
      </c>
      <c r="G486" s="247"/>
      <c r="H486" s="248" t="s">
        <v>1</v>
      </c>
      <c r="I486" s="250"/>
      <c r="J486" s="247"/>
      <c r="K486" s="247"/>
      <c r="L486" s="251"/>
      <c r="M486" s="252"/>
      <c r="N486" s="253"/>
      <c r="O486" s="253"/>
      <c r="P486" s="253"/>
      <c r="Q486" s="253"/>
      <c r="R486" s="253"/>
      <c r="S486" s="253"/>
      <c r="T486" s="25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5" t="s">
        <v>189</v>
      </c>
      <c r="AU486" s="255" t="s">
        <v>85</v>
      </c>
      <c r="AV486" s="13" t="s">
        <v>83</v>
      </c>
      <c r="AW486" s="13" t="s">
        <v>33</v>
      </c>
      <c r="AX486" s="13" t="s">
        <v>76</v>
      </c>
      <c r="AY486" s="255" t="s">
        <v>178</v>
      </c>
    </row>
    <row r="487" s="14" customFormat="1">
      <c r="A487" s="14"/>
      <c r="B487" s="256"/>
      <c r="C487" s="257"/>
      <c r="D487" s="241" t="s">
        <v>189</v>
      </c>
      <c r="E487" s="258" t="s">
        <v>1</v>
      </c>
      <c r="F487" s="259" t="s">
        <v>2139</v>
      </c>
      <c r="G487" s="257"/>
      <c r="H487" s="260">
        <v>-0.192</v>
      </c>
      <c r="I487" s="261"/>
      <c r="J487" s="257"/>
      <c r="K487" s="257"/>
      <c r="L487" s="262"/>
      <c r="M487" s="263"/>
      <c r="N487" s="264"/>
      <c r="O487" s="264"/>
      <c r="P487" s="264"/>
      <c r="Q487" s="264"/>
      <c r="R487" s="264"/>
      <c r="S487" s="264"/>
      <c r="T487" s="26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6" t="s">
        <v>189</v>
      </c>
      <c r="AU487" s="266" t="s">
        <v>85</v>
      </c>
      <c r="AV487" s="14" t="s">
        <v>85</v>
      </c>
      <c r="AW487" s="14" t="s">
        <v>33</v>
      </c>
      <c r="AX487" s="14" t="s">
        <v>76</v>
      </c>
      <c r="AY487" s="266" t="s">
        <v>178</v>
      </c>
    </row>
    <row r="488" s="15" customFormat="1">
      <c r="A488" s="15"/>
      <c r="B488" s="267"/>
      <c r="C488" s="268"/>
      <c r="D488" s="241" t="s">
        <v>189</v>
      </c>
      <c r="E488" s="269" t="s">
        <v>1</v>
      </c>
      <c r="F488" s="270" t="s">
        <v>193</v>
      </c>
      <c r="G488" s="268"/>
      <c r="H488" s="271">
        <v>2.4140000000000001</v>
      </c>
      <c r="I488" s="272"/>
      <c r="J488" s="268"/>
      <c r="K488" s="268"/>
      <c r="L488" s="273"/>
      <c r="M488" s="274"/>
      <c r="N488" s="275"/>
      <c r="O488" s="275"/>
      <c r="P488" s="275"/>
      <c r="Q488" s="275"/>
      <c r="R488" s="275"/>
      <c r="S488" s="275"/>
      <c r="T488" s="276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77" t="s">
        <v>189</v>
      </c>
      <c r="AU488" s="277" t="s">
        <v>85</v>
      </c>
      <c r="AV488" s="15" t="s">
        <v>185</v>
      </c>
      <c r="AW488" s="15" t="s">
        <v>33</v>
      </c>
      <c r="AX488" s="15" t="s">
        <v>83</v>
      </c>
      <c r="AY488" s="277" t="s">
        <v>178</v>
      </c>
    </row>
    <row r="489" s="2" customFormat="1" ht="14.4" customHeight="1">
      <c r="A489" s="39"/>
      <c r="B489" s="40"/>
      <c r="C489" s="228" t="s">
        <v>786</v>
      </c>
      <c r="D489" s="228" t="s">
        <v>180</v>
      </c>
      <c r="E489" s="229" t="s">
        <v>1892</v>
      </c>
      <c r="F489" s="230" t="s">
        <v>1893</v>
      </c>
      <c r="G489" s="231" t="s">
        <v>268</v>
      </c>
      <c r="H489" s="232">
        <v>4.3380000000000001</v>
      </c>
      <c r="I489" s="233"/>
      <c r="J489" s="234">
        <f>ROUND(I489*H489,2)</f>
        <v>0</v>
      </c>
      <c r="K489" s="230" t="s">
        <v>184</v>
      </c>
      <c r="L489" s="45"/>
      <c r="M489" s="235" t="s">
        <v>1</v>
      </c>
      <c r="N489" s="236" t="s">
        <v>41</v>
      </c>
      <c r="O489" s="92"/>
      <c r="P489" s="237">
        <f>O489*H489</f>
        <v>0</v>
      </c>
      <c r="Q489" s="237">
        <v>0.0014400000000000001</v>
      </c>
      <c r="R489" s="237">
        <f>Q489*H489</f>
        <v>0.0062467200000000007</v>
      </c>
      <c r="S489" s="237">
        <v>0</v>
      </c>
      <c r="T489" s="238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9" t="s">
        <v>185</v>
      </c>
      <c r="AT489" s="239" t="s">
        <v>180</v>
      </c>
      <c r="AU489" s="239" t="s">
        <v>85</v>
      </c>
      <c r="AY489" s="18" t="s">
        <v>178</v>
      </c>
      <c r="BE489" s="240">
        <f>IF(N489="základní",J489,0)</f>
        <v>0</v>
      </c>
      <c r="BF489" s="240">
        <f>IF(N489="snížená",J489,0)</f>
        <v>0</v>
      </c>
      <c r="BG489" s="240">
        <f>IF(N489="zákl. přenesená",J489,0)</f>
        <v>0</v>
      </c>
      <c r="BH489" s="240">
        <f>IF(N489="sníž. přenesená",J489,0)</f>
        <v>0</v>
      </c>
      <c r="BI489" s="240">
        <f>IF(N489="nulová",J489,0)</f>
        <v>0</v>
      </c>
      <c r="BJ489" s="18" t="s">
        <v>83</v>
      </c>
      <c r="BK489" s="240">
        <f>ROUND(I489*H489,2)</f>
        <v>0</v>
      </c>
      <c r="BL489" s="18" t="s">
        <v>185</v>
      </c>
      <c r="BM489" s="239" t="s">
        <v>2140</v>
      </c>
    </row>
    <row r="490" s="2" customFormat="1">
      <c r="A490" s="39"/>
      <c r="B490" s="40"/>
      <c r="C490" s="41"/>
      <c r="D490" s="241" t="s">
        <v>187</v>
      </c>
      <c r="E490" s="41"/>
      <c r="F490" s="242" t="s">
        <v>1895</v>
      </c>
      <c r="G490" s="41"/>
      <c r="H490" s="41"/>
      <c r="I490" s="243"/>
      <c r="J490" s="41"/>
      <c r="K490" s="41"/>
      <c r="L490" s="45"/>
      <c r="M490" s="244"/>
      <c r="N490" s="245"/>
      <c r="O490" s="92"/>
      <c r="P490" s="92"/>
      <c r="Q490" s="92"/>
      <c r="R490" s="92"/>
      <c r="S490" s="92"/>
      <c r="T490" s="93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187</v>
      </c>
      <c r="AU490" s="18" t="s">
        <v>85</v>
      </c>
    </row>
    <row r="491" s="13" customFormat="1">
      <c r="A491" s="13"/>
      <c r="B491" s="246"/>
      <c r="C491" s="247"/>
      <c r="D491" s="241" t="s">
        <v>189</v>
      </c>
      <c r="E491" s="248" t="s">
        <v>1</v>
      </c>
      <c r="F491" s="249" t="s">
        <v>1990</v>
      </c>
      <c r="G491" s="247"/>
      <c r="H491" s="248" t="s">
        <v>1</v>
      </c>
      <c r="I491" s="250"/>
      <c r="J491" s="247"/>
      <c r="K491" s="247"/>
      <c r="L491" s="251"/>
      <c r="M491" s="252"/>
      <c r="N491" s="253"/>
      <c r="O491" s="253"/>
      <c r="P491" s="253"/>
      <c r="Q491" s="253"/>
      <c r="R491" s="253"/>
      <c r="S491" s="253"/>
      <c r="T491" s="25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5" t="s">
        <v>189</v>
      </c>
      <c r="AU491" s="255" t="s">
        <v>85</v>
      </c>
      <c r="AV491" s="13" t="s">
        <v>83</v>
      </c>
      <c r="AW491" s="13" t="s">
        <v>33</v>
      </c>
      <c r="AX491" s="13" t="s">
        <v>76</v>
      </c>
      <c r="AY491" s="255" t="s">
        <v>178</v>
      </c>
    </row>
    <row r="492" s="13" customFormat="1">
      <c r="A492" s="13"/>
      <c r="B492" s="246"/>
      <c r="C492" s="247"/>
      <c r="D492" s="241" t="s">
        <v>189</v>
      </c>
      <c r="E492" s="248" t="s">
        <v>1</v>
      </c>
      <c r="F492" s="249" t="s">
        <v>1896</v>
      </c>
      <c r="G492" s="247"/>
      <c r="H492" s="248" t="s">
        <v>1</v>
      </c>
      <c r="I492" s="250"/>
      <c r="J492" s="247"/>
      <c r="K492" s="247"/>
      <c r="L492" s="251"/>
      <c r="M492" s="252"/>
      <c r="N492" s="253"/>
      <c r="O492" s="253"/>
      <c r="P492" s="253"/>
      <c r="Q492" s="253"/>
      <c r="R492" s="253"/>
      <c r="S492" s="253"/>
      <c r="T492" s="25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5" t="s">
        <v>189</v>
      </c>
      <c r="AU492" s="255" t="s">
        <v>85</v>
      </c>
      <c r="AV492" s="13" t="s">
        <v>83</v>
      </c>
      <c r="AW492" s="13" t="s">
        <v>33</v>
      </c>
      <c r="AX492" s="13" t="s">
        <v>76</v>
      </c>
      <c r="AY492" s="255" t="s">
        <v>178</v>
      </c>
    </row>
    <row r="493" s="14" customFormat="1">
      <c r="A493" s="14"/>
      <c r="B493" s="256"/>
      <c r="C493" s="257"/>
      <c r="D493" s="241" t="s">
        <v>189</v>
      </c>
      <c r="E493" s="258" t="s">
        <v>1</v>
      </c>
      <c r="F493" s="259" t="s">
        <v>2141</v>
      </c>
      <c r="G493" s="257"/>
      <c r="H493" s="260">
        <v>3.1800000000000002</v>
      </c>
      <c r="I493" s="261"/>
      <c r="J493" s="257"/>
      <c r="K493" s="257"/>
      <c r="L493" s="262"/>
      <c r="M493" s="263"/>
      <c r="N493" s="264"/>
      <c r="O493" s="264"/>
      <c r="P493" s="264"/>
      <c r="Q493" s="264"/>
      <c r="R493" s="264"/>
      <c r="S493" s="264"/>
      <c r="T493" s="265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6" t="s">
        <v>189</v>
      </c>
      <c r="AU493" s="266" t="s">
        <v>85</v>
      </c>
      <c r="AV493" s="14" t="s">
        <v>85</v>
      </c>
      <c r="AW493" s="14" t="s">
        <v>33</v>
      </c>
      <c r="AX493" s="14" t="s">
        <v>76</v>
      </c>
      <c r="AY493" s="266" t="s">
        <v>178</v>
      </c>
    </row>
    <row r="494" s="14" customFormat="1">
      <c r="A494" s="14"/>
      <c r="B494" s="256"/>
      <c r="C494" s="257"/>
      <c r="D494" s="241" t="s">
        <v>189</v>
      </c>
      <c r="E494" s="258" t="s">
        <v>1</v>
      </c>
      <c r="F494" s="259" t="s">
        <v>2142</v>
      </c>
      <c r="G494" s="257"/>
      <c r="H494" s="260">
        <v>1.1579999999999999</v>
      </c>
      <c r="I494" s="261"/>
      <c r="J494" s="257"/>
      <c r="K494" s="257"/>
      <c r="L494" s="262"/>
      <c r="M494" s="263"/>
      <c r="N494" s="264"/>
      <c r="O494" s="264"/>
      <c r="P494" s="264"/>
      <c r="Q494" s="264"/>
      <c r="R494" s="264"/>
      <c r="S494" s="264"/>
      <c r="T494" s="26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6" t="s">
        <v>189</v>
      </c>
      <c r="AU494" s="266" t="s">
        <v>85</v>
      </c>
      <c r="AV494" s="14" t="s">
        <v>85</v>
      </c>
      <c r="AW494" s="14" t="s">
        <v>33</v>
      </c>
      <c r="AX494" s="14" t="s">
        <v>76</v>
      </c>
      <c r="AY494" s="266" t="s">
        <v>178</v>
      </c>
    </row>
    <row r="495" s="15" customFormat="1">
      <c r="A495" s="15"/>
      <c r="B495" s="267"/>
      <c r="C495" s="268"/>
      <c r="D495" s="241" t="s">
        <v>189</v>
      </c>
      <c r="E495" s="269" t="s">
        <v>1</v>
      </c>
      <c r="F495" s="270" t="s">
        <v>193</v>
      </c>
      <c r="G495" s="268"/>
      <c r="H495" s="271">
        <v>4.3380000000000001</v>
      </c>
      <c r="I495" s="272"/>
      <c r="J495" s="268"/>
      <c r="K495" s="268"/>
      <c r="L495" s="273"/>
      <c r="M495" s="274"/>
      <c r="N495" s="275"/>
      <c r="O495" s="275"/>
      <c r="P495" s="275"/>
      <c r="Q495" s="275"/>
      <c r="R495" s="275"/>
      <c r="S495" s="275"/>
      <c r="T495" s="276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77" t="s">
        <v>189</v>
      </c>
      <c r="AU495" s="277" t="s">
        <v>85</v>
      </c>
      <c r="AV495" s="15" t="s">
        <v>185</v>
      </c>
      <c r="AW495" s="15" t="s">
        <v>33</v>
      </c>
      <c r="AX495" s="15" t="s">
        <v>83</v>
      </c>
      <c r="AY495" s="277" t="s">
        <v>178</v>
      </c>
    </row>
    <row r="496" s="2" customFormat="1" ht="14.4" customHeight="1">
      <c r="A496" s="39"/>
      <c r="B496" s="40"/>
      <c r="C496" s="228" t="s">
        <v>788</v>
      </c>
      <c r="D496" s="228" t="s">
        <v>180</v>
      </c>
      <c r="E496" s="229" t="s">
        <v>1899</v>
      </c>
      <c r="F496" s="230" t="s">
        <v>1900</v>
      </c>
      <c r="G496" s="231" t="s">
        <v>268</v>
      </c>
      <c r="H496" s="232">
        <v>4.3380000000000001</v>
      </c>
      <c r="I496" s="233"/>
      <c r="J496" s="234">
        <f>ROUND(I496*H496,2)</f>
        <v>0</v>
      </c>
      <c r="K496" s="230" t="s">
        <v>184</v>
      </c>
      <c r="L496" s="45"/>
      <c r="M496" s="235" t="s">
        <v>1</v>
      </c>
      <c r="N496" s="236" t="s">
        <v>41</v>
      </c>
      <c r="O496" s="92"/>
      <c r="P496" s="237">
        <f>O496*H496</f>
        <v>0</v>
      </c>
      <c r="Q496" s="237">
        <v>4.0000000000000003E-05</v>
      </c>
      <c r="R496" s="237">
        <f>Q496*H496</f>
        <v>0.00017352000000000001</v>
      </c>
      <c r="S496" s="237">
        <v>0</v>
      </c>
      <c r="T496" s="238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9" t="s">
        <v>185</v>
      </c>
      <c r="AT496" s="239" t="s">
        <v>180</v>
      </c>
      <c r="AU496" s="239" t="s">
        <v>85</v>
      </c>
      <c r="AY496" s="18" t="s">
        <v>178</v>
      </c>
      <c r="BE496" s="240">
        <f>IF(N496="základní",J496,0)</f>
        <v>0</v>
      </c>
      <c r="BF496" s="240">
        <f>IF(N496="snížená",J496,0)</f>
        <v>0</v>
      </c>
      <c r="BG496" s="240">
        <f>IF(N496="zákl. přenesená",J496,0)</f>
        <v>0</v>
      </c>
      <c r="BH496" s="240">
        <f>IF(N496="sníž. přenesená",J496,0)</f>
        <v>0</v>
      </c>
      <c r="BI496" s="240">
        <f>IF(N496="nulová",J496,0)</f>
        <v>0</v>
      </c>
      <c r="BJ496" s="18" t="s">
        <v>83</v>
      </c>
      <c r="BK496" s="240">
        <f>ROUND(I496*H496,2)</f>
        <v>0</v>
      </c>
      <c r="BL496" s="18" t="s">
        <v>185</v>
      </c>
      <c r="BM496" s="239" t="s">
        <v>2143</v>
      </c>
    </row>
    <row r="497" s="2" customFormat="1">
      <c r="A497" s="39"/>
      <c r="B497" s="40"/>
      <c r="C497" s="41"/>
      <c r="D497" s="241" t="s">
        <v>187</v>
      </c>
      <c r="E497" s="41"/>
      <c r="F497" s="242" t="s">
        <v>1902</v>
      </c>
      <c r="G497" s="41"/>
      <c r="H497" s="41"/>
      <c r="I497" s="243"/>
      <c r="J497" s="41"/>
      <c r="K497" s="41"/>
      <c r="L497" s="45"/>
      <c r="M497" s="244"/>
      <c r="N497" s="245"/>
      <c r="O497" s="92"/>
      <c r="P497" s="92"/>
      <c r="Q497" s="92"/>
      <c r="R497" s="92"/>
      <c r="S497" s="92"/>
      <c r="T497" s="93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187</v>
      </c>
      <c r="AU497" s="18" t="s">
        <v>85</v>
      </c>
    </row>
    <row r="498" s="13" customFormat="1">
      <c r="A498" s="13"/>
      <c r="B498" s="246"/>
      <c r="C498" s="247"/>
      <c r="D498" s="241" t="s">
        <v>189</v>
      </c>
      <c r="E498" s="248" t="s">
        <v>1</v>
      </c>
      <c r="F498" s="249" t="s">
        <v>1903</v>
      </c>
      <c r="G498" s="247"/>
      <c r="H498" s="248" t="s">
        <v>1</v>
      </c>
      <c r="I498" s="250"/>
      <c r="J498" s="247"/>
      <c r="K498" s="247"/>
      <c r="L498" s="251"/>
      <c r="M498" s="252"/>
      <c r="N498" s="253"/>
      <c r="O498" s="253"/>
      <c r="P498" s="253"/>
      <c r="Q498" s="253"/>
      <c r="R498" s="253"/>
      <c r="S498" s="253"/>
      <c r="T498" s="25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5" t="s">
        <v>189</v>
      </c>
      <c r="AU498" s="255" t="s">
        <v>85</v>
      </c>
      <c r="AV498" s="13" t="s">
        <v>83</v>
      </c>
      <c r="AW498" s="13" t="s">
        <v>33</v>
      </c>
      <c r="AX498" s="13" t="s">
        <v>76</v>
      </c>
      <c r="AY498" s="255" t="s">
        <v>178</v>
      </c>
    </row>
    <row r="499" s="14" customFormat="1">
      <c r="A499" s="14"/>
      <c r="B499" s="256"/>
      <c r="C499" s="257"/>
      <c r="D499" s="241" t="s">
        <v>189</v>
      </c>
      <c r="E499" s="258" t="s">
        <v>1</v>
      </c>
      <c r="F499" s="259" t="s">
        <v>2144</v>
      </c>
      <c r="G499" s="257"/>
      <c r="H499" s="260">
        <v>4.3380000000000001</v>
      </c>
      <c r="I499" s="261"/>
      <c r="J499" s="257"/>
      <c r="K499" s="257"/>
      <c r="L499" s="262"/>
      <c r="M499" s="263"/>
      <c r="N499" s="264"/>
      <c r="O499" s="264"/>
      <c r="P499" s="264"/>
      <c r="Q499" s="264"/>
      <c r="R499" s="264"/>
      <c r="S499" s="264"/>
      <c r="T499" s="265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6" t="s">
        <v>189</v>
      </c>
      <c r="AU499" s="266" t="s">
        <v>85</v>
      </c>
      <c r="AV499" s="14" t="s">
        <v>85</v>
      </c>
      <c r="AW499" s="14" t="s">
        <v>33</v>
      </c>
      <c r="AX499" s="14" t="s">
        <v>76</v>
      </c>
      <c r="AY499" s="266" t="s">
        <v>178</v>
      </c>
    </row>
    <row r="500" s="15" customFormat="1">
      <c r="A500" s="15"/>
      <c r="B500" s="267"/>
      <c r="C500" s="268"/>
      <c r="D500" s="241" t="s">
        <v>189</v>
      </c>
      <c r="E500" s="269" t="s">
        <v>1</v>
      </c>
      <c r="F500" s="270" t="s">
        <v>193</v>
      </c>
      <c r="G500" s="268"/>
      <c r="H500" s="271">
        <v>4.3380000000000001</v>
      </c>
      <c r="I500" s="272"/>
      <c r="J500" s="268"/>
      <c r="K500" s="268"/>
      <c r="L500" s="273"/>
      <c r="M500" s="274"/>
      <c r="N500" s="275"/>
      <c r="O500" s="275"/>
      <c r="P500" s="275"/>
      <c r="Q500" s="275"/>
      <c r="R500" s="275"/>
      <c r="S500" s="275"/>
      <c r="T500" s="276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77" t="s">
        <v>189</v>
      </c>
      <c r="AU500" s="277" t="s">
        <v>85</v>
      </c>
      <c r="AV500" s="15" t="s">
        <v>185</v>
      </c>
      <c r="AW500" s="15" t="s">
        <v>33</v>
      </c>
      <c r="AX500" s="15" t="s">
        <v>83</v>
      </c>
      <c r="AY500" s="277" t="s">
        <v>178</v>
      </c>
    </row>
    <row r="501" s="2" customFormat="1" ht="19.8" customHeight="1">
      <c r="A501" s="39"/>
      <c r="B501" s="40"/>
      <c r="C501" s="228" t="s">
        <v>790</v>
      </c>
      <c r="D501" s="228" t="s">
        <v>180</v>
      </c>
      <c r="E501" s="229" t="s">
        <v>1905</v>
      </c>
      <c r="F501" s="230" t="s">
        <v>1906</v>
      </c>
      <c r="G501" s="231" t="s">
        <v>253</v>
      </c>
      <c r="H501" s="232">
        <v>1.3520000000000001</v>
      </c>
      <c r="I501" s="233"/>
      <c r="J501" s="234">
        <f>ROUND(I501*H501,2)</f>
        <v>0</v>
      </c>
      <c r="K501" s="230" t="s">
        <v>184</v>
      </c>
      <c r="L501" s="45"/>
      <c r="M501" s="235" t="s">
        <v>1</v>
      </c>
      <c r="N501" s="236" t="s">
        <v>41</v>
      </c>
      <c r="O501" s="92"/>
      <c r="P501" s="237">
        <f>O501*H501</f>
        <v>0</v>
      </c>
      <c r="Q501" s="237">
        <v>1.0597399999999999</v>
      </c>
      <c r="R501" s="237">
        <f>Q501*H501</f>
        <v>1.43276848</v>
      </c>
      <c r="S501" s="237">
        <v>0</v>
      </c>
      <c r="T501" s="238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9" t="s">
        <v>185</v>
      </c>
      <c r="AT501" s="239" t="s">
        <v>180</v>
      </c>
      <c r="AU501" s="239" t="s">
        <v>85</v>
      </c>
      <c r="AY501" s="18" t="s">
        <v>178</v>
      </c>
      <c r="BE501" s="240">
        <f>IF(N501="základní",J501,0)</f>
        <v>0</v>
      </c>
      <c r="BF501" s="240">
        <f>IF(N501="snížená",J501,0)</f>
        <v>0</v>
      </c>
      <c r="BG501" s="240">
        <f>IF(N501="zákl. přenesená",J501,0)</f>
        <v>0</v>
      </c>
      <c r="BH501" s="240">
        <f>IF(N501="sníž. přenesená",J501,0)</f>
        <v>0</v>
      </c>
      <c r="BI501" s="240">
        <f>IF(N501="nulová",J501,0)</f>
        <v>0</v>
      </c>
      <c r="BJ501" s="18" t="s">
        <v>83</v>
      </c>
      <c r="BK501" s="240">
        <f>ROUND(I501*H501,2)</f>
        <v>0</v>
      </c>
      <c r="BL501" s="18" t="s">
        <v>185</v>
      </c>
      <c r="BM501" s="239" t="s">
        <v>2145</v>
      </c>
    </row>
    <row r="502" s="2" customFormat="1">
      <c r="A502" s="39"/>
      <c r="B502" s="40"/>
      <c r="C502" s="41"/>
      <c r="D502" s="241" t="s">
        <v>187</v>
      </c>
      <c r="E502" s="41"/>
      <c r="F502" s="242" t="s">
        <v>1908</v>
      </c>
      <c r="G502" s="41"/>
      <c r="H502" s="41"/>
      <c r="I502" s="243"/>
      <c r="J502" s="41"/>
      <c r="K502" s="41"/>
      <c r="L502" s="45"/>
      <c r="M502" s="244"/>
      <c r="N502" s="245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187</v>
      </c>
      <c r="AU502" s="18" t="s">
        <v>85</v>
      </c>
    </row>
    <row r="503" s="13" customFormat="1">
      <c r="A503" s="13"/>
      <c r="B503" s="246"/>
      <c r="C503" s="247"/>
      <c r="D503" s="241" t="s">
        <v>189</v>
      </c>
      <c r="E503" s="248" t="s">
        <v>1</v>
      </c>
      <c r="F503" s="249" t="s">
        <v>1990</v>
      </c>
      <c r="G503" s="247"/>
      <c r="H503" s="248" t="s">
        <v>1</v>
      </c>
      <c r="I503" s="250"/>
      <c r="J503" s="247"/>
      <c r="K503" s="247"/>
      <c r="L503" s="251"/>
      <c r="M503" s="252"/>
      <c r="N503" s="253"/>
      <c r="O503" s="253"/>
      <c r="P503" s="253"/>
      <c r="Q503" s="253"/>
      <c r="R503" s="253"/>
      <c r="S503" s="253"/>
      <c r="T503" s="25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5" t="s">
        <v>189</v>
      </c>
      <c r="AU503" s="255" t="s">
        <v>85</v>
      </c>
      <c r="AV503" s="13" t="s">
        <v>83</v>
      </c>
      <c r="AW503" s="13" t="s">
        <v>33</v>
      </c>
      <c r="AX503" s="13" t="s">
        <v>76</v>
      </c>
      <c r="AY503" s="255" t="s">
        <v>178</v>
      </c>
    </row>
    <row r="504" s="13" customFormat="1">
      <c r="A504" s="13"/>
      <c r="B504" s="246"/>
      <c r="C504" s="247"/>
      <c r="D504" s="241" t="s">
        <v>189</v>
      </c>
      <c r="E504" s="248" t="s">
        <v>1</v>
      </c>
      <c r="F504" s="249" t="s">
        <v>1909</v>
      </c>
      <c r="G504" s="247"/>
      <c r="H504" s="248" t="s">
        <v>1</v>
      </c>
      <c r="I504" s="250"/>
      <c r="J504" s="247"/>
      <c r="K504" s="247"/>
      <c r="L504" s="251"/>
      <c r="M504" s="252"/>
      <c r="N504" s="253"/>
      <c r="O504" s="253"/>
      <c r="P504" s="253"/>
      <c r="Q504" s="253"/>
      <c r="R504" s="253"/>
      <c r="S504" s="253"/>
      <c r="T504" s="25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5" t="s">
        <v>189</v>
      </c>
      <c r="AU504" s="255" t="s">
        <v>85</v>
      </c>
      <c r="AV504" s="13" t="s">
        <v>83</v>
      </c>
      <c r="AW504" s="13" t="s">
        <v>33</v>
      </c>
      <c r="AX504" s="13" t="s">
        <v>76</v>
      </c>
      <c r="AY504" s="255" t="s">
        <v>178</v>
      </c>
    </row>
    <row r="505" s="13" customFormat="1">
      <c r="A505" s="13"/>
      <c r="B505" s="246"/>
      <c r="C505" s="247"/>
      <c r="D505" s="241" t="s">
        <v>189</v>
      </c>
      <c r="E505" s="248" t="s">
        <v>1</v>
      </c>
      <c r="F505" s="249" t="s">
        <v>679</v>
      </c>
      <c r="G505" s="247"/>
      <c r="H505" s="248" t="s">
        <v>1</v>
      </c>
      <c r="I505" s="250"/>
      <c r="J505" s="247"/>
      <c r="K505" s="247"/>
      <c r="L505" s="251"/>
      <c r="M505" s="252"/>
      <c r="N505" s="253"/>
      <c r="O505" s="253"/>
      <c r="P505" s="253"/>
      <c r="Q505" s="253"/>
      <c r="R505" s="253"/>
      <c r="S505" s="253"/>
      <c r="T505" s="25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5" t="s">
        <v>189</v>
      </c>
      <c r="AU505" s="255" t="s">
        <v>85</v>
      </c>
      <c r="AV505" s="13" t="s">
        <v>83</v>
      </c>
      <c r="AW505" s="13" t="s">
        <v>33</v>
      </c>
      <c r="AX505" s="13" t="s">
        <v>76</v>
      </c>
      <c r="AY505" s="255" t="s">
        <v>178</v>
      </c>
    </row>
    <row r="506" s="14" customFormat="1">
      <c r="A506" s="14"/>
      <c r="B506" s="256"/>
      <c r="C506" s="257"/>
      <c r="D506" s="241" t="s">
        <v>189</v>
      </c>
      <c r="E506" s="258" t="s">
        <v>1</v>
      </c>
      <c r="F506" s="259" t="s">
        <v>2146</v>
      </c>
      <c r="G506" s="257"/>
      <c r="H506" s="260">
        <v>1.3520000000000001</v>
      </c>
      <c r="I506" s="261"/>
      <c r="J506" s="257"/>
      <c r="K506" s="257"/>
      <c r="L506" s="262"/>
      <c r="M506" s="263"/>
      <c r="N506" s="264"/>
      <c r="O506" s="264"/>
      <c r="P506" s="264"/>
      <c r="Q506" s="264"/>
      <c r="R506" s="264"/>
      <c r="S506" s="264"/>
      <c r="T506" s="26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6" t="s">
        <v>189</v>
      </c>
      <c r="AU506" s="266" t="s">
        <v>85</v>
      </c>
      <c r="AV506" s="14" t="s">
        <v>85</v>
      </c>
      <c r="AW506" s="14" t="s">
        <v>33</v>
      </c>
      <c r="AX506" s="14" t="s">
        <v>76</v>
      </c>
      <c r="AY506" s="266" t="s">
        <v>178</v>
      </c>
    </row>
    <row r="507" s="15" customFormat="1">
      <c r="A507" s="15"/>
      <c r="B507" s="267"/>
      <c r="C507" s="268"/>
      <c r="D507" s="241" t="s">
        <v>189</v>
      </c>
      <c r="E507" s="269" t="s">
        <v>1</v>
      </c>
      <c r="F507" s="270" t="s">
        <v>193</v>
      </c>
      <c r="G507" s="268"/>
      <c r="H507" s="271">
        <v>1.3520000000000001</v>
      </c>
      <c r="I507" s="272"/>
      <c r="J507" s="268"/>
      <c r="K507" s="268"/>
      <c r="L507" s="273"/>
      <c r="M507" s="274"/>
      <c r="N507" s="275"/>
      <c r="O507" s="275"/>
      <c r="P507" s="275"/>
      <c r="Q507" s="275"/>
      <c r="R507" s="275"/>
      <c r="S507" s="275"/>
      <c r="T507" s="276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77" t="s">
        <v>189</v>
      </c>
      <c r="AU507" s="277" t="s">
        <v>85</v>
      </c>
      <c r="AV507" s="15" t="s">
        <v>185</v>
      </c>
      <c r="AW507" s="15" t="s">
        <v>33</v>
      </c>
      <c r="AX507" s="15" t="s">
        <v>83</v>
      </c>
      <c r="AY507" s="277" t="s">
        <v>178</v>
      </c>
    </row>
    <row r="508" s="2" customFormat="1" ht="19.8" customHeight="1">
      <c r="A508" s="39"/>
      <c r="B508" s="40"/>
      <c r="C508" s="228" t="s">
        <v>796</v>
      </c>
      <c r="D508" s="228" t="s">
        <v>180</v>
      </c>
      <c r="E508" s="229" t="s">
        <v>657</v>
      </c>
      <c r="F508" s="230" t="s">
        <v>658</v>
      </c>
      <c r="G508" s="231" t="s">
        <v>183</v>
      </c>
      <c r="H508" s="232">
        <v>3.8159999999999998</v>
      </c>
      <c r="I508" s="233"/>
      <c r="J508" s="234">
        <f>ROUND(I508*H508,2)</f>
        <v>0</v>
      </c>
      <c r="K508" s="230" t="s">
        <v>184</v>
      </c>
      <c r="L508" s="45"/>
      <c r="M508" s="235" t="s">
        <v>1</v>
      </c>
      <c r="N508" s="236" t="s">
        <v>41</v>
      </c>
      <c r="O508" s="92"/>
      <c r="P508" s="237">
        <f>O508*H508</f>
        <v>0</v>
      </c>
      <c r="Q508" s="237">
        <v>0</v>
      </c>
      <c r="R508" s="237">
        <f>Q508*H508</f>
        <v>0</v>
      </c>
      <c r="S508" s="237">
        <v>0</v>
      </c>
      <c r="T508" s="238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9" t="s">
        <v>185</v>
      </c>
      <c r="AT508" s="239" t="s">
        <v>180</v>
      </c>
      <c r="AU508" s="239" t="s">
        <v>85</v>
      </c>
      <c r="AY508" s="18" t="s">
        <v>178</v>
      </c>
      <c r="BE508" s="240">
        <f>IF(N508="základní",J508,0)</f>
        <v>0</v>
      </c>
      <c r="BF508" s="240">
        <f>IF(N508="snížená",J508,0)</f>
        <v>0</v>
      </c>
      <c r="BG508" s="240">
        <f>IF(N508="zákl. přenesená",J508,0)</f>
        <v>0</v>
      </c>
      <c r="BH508" s="240">
        <f>IF(N508="sníž. přenesená",J508,0)</f>
        <v>0</v>
      </c>
      <c r="BI508" s="240">
        <f>IF(N508="nulová",J508,0)</f>
        <v>0</v>
      </c>
      <c r="BJ508" s="18" t="s">
        <v>83</v>
      </c>
      <c r="BK508" s="240">
        <f>ROUND(I508*H508,2)</f>
        <v>0</v>
      </c>
      <c r="BL508" s="18" t="s">
        <v>185</v>
      </c>
      <c r="BM508" s="239" t="s">
        <v>2147</v>
      </c>
    </row>
    <row r="509" s="2" customFormat="1">
      <c r="A509" s="39"/>
      <c r="B509" s="40"/>
      <c r="C509" s="41"/>
      <c r="D509" s="241" t="s">
        <v>187</v>
      </c>
      <c r="E509" s="41"/>
      <c r="F509" s="242" t="s">
        <v>660</v>
      </c>
      <c r="G509" s="41"/>
      <c r="H509" s="41"/>
      <c r="I509" s="243"/>
      <c r="J509" s="41"/>
      <c r="K509" s="41"/>
      <c r="L509" s="45"/>
      <c r="M509" s="244"/>
      <c r="N509" s="245"/>
      <c r="O509" s="92"/>
      <c r="P509" s="92"/>
      <c r="Q509" s="92"/>
      <c r="R509" s="92"/>
      <c r="S509" s="92"/>
      <c r="T509" s="93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187</v>
      </c>
      <c r="AU509" s="18" t="s">
        <v>85</v>
      </c>
    </row>
    <row r="510" s="13" customFormat="1">
      <c r="A510" s="13"/>
      <c r="B510" s="246"/>
      <c r="C510" s="247"/>
      <c r="D510" s="241" t="s">
        <v>189</v>
      </c>
      <c r="E510" s="248" t="s">
        <v>1</v>
      </c>
      <c r="F510" s="249" t="s">
        <v>1990</v>
      </c>
      <c r="G510" s="247"/>
      <c r="H510" s="248" t="s">
        <v>1</v>
      </c>
      <c r="I510" s="250"/>
      <c r="J510" s="247"/>
      <c r="K510" s="247"/>
      <c r="L510" s="251"/>
      <c r="M510" s="252"/>
      <c r="N510" s="253"/>
      <c r="O510" s="253"/>
      <c r="P510" s="253"/>
      <c r="Q510" s="253"/>
      <c r="R510" s="253"/>
      <c r="S510" s="253"/>
      <c r="T510" s="25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5" t="s">
        <v>189</v>
      </c>
      <c r="AU510" s="255" t="s">
        <v>85</v>
      </c>
      <c r="AV510" s="13" t="s">
        <v>83</v>
      </c>
      <c r="AW510" s="13" t="s">
        <v>33</v>
      </c>
      <c r="AX510" s="13" t="s">
        <v>76</v>
      </c>
      <c r="AY510" s="255" t="s">
        <v>178</v>
      </c>
    </row>
    <row r="511" s="13" customFormat="1">
      <c r="A511" s="13"/>
      <c r="B511" s="246"/>
      <c r="C511" s="247"/>
      <c r="D511" s="241" t="s">
        <v>189</v>
      </c>
      <c r="E511" s="248" t="s">
        <v>1</v>
      </c>
      <c r="F511" s="249" t="s">
        <v>2148</v>
      </c>
      <c r="G511" s="247"/>
      <c r="H511" s="248" t="s">
        <v>1</v>
      </c>
      <c r="I511" s="250"/>
      <c r="J511" s="247"/>
      <c r="K511" s="247"/>
      <c r="L511" s="251"/>
      <c r="M511" s="252"/>
      <c r="N511" s="253"/>
      <c r="O511" s="253"/>
      <c r="P511" s="253"/>
      <c r="Q511" s="253"/>
      <c r="R511" s="253"/>
      <c r="S511" s="253"/>
      <c r="T511" s="25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5" t="s">
        <v>189</v>
      </c>
      <c r="AU511" s="255" t="s">
        <v>85</v>
      </c>
      <c r="AV511" s="13" t="s">
        <v>83</v>
      </c>
      <c r="AW511" s="13" t="s">
        <v>33</v>
      </c>
      <c r="AX511" s="13" t="s">
        <v>76</v>
      </c>
      <c r="AY511" s="255" t="s">
        <v>178</v>
      </c>
    </row>
    <row r="512" s="14" customFormat="1">
      <c r="A512" s="14"/>
      <c r="B512" s="256"/>
      <c r="C512" s="257"/>
      <c r="D512" s="241" t="s">
        <v>189</v>
      </c>
      <c r="E512" s="258" t="s">
        <v>1</v>
      </c>
      <c r="F512" s="259" t="s">
        <v>2149</v>
      </c>
      <c r="G512" s="257"/>
      <c r="H512" s="260">
        <v>1.5900000000000001</v>
      </c>
      <c r="I512" s="261"/>
      <c r="J512" s="257"/>
      <c r="K512" s="257"/>
      <c r="L512" s="262"/>
      <c r="M512" s="263"/>
      <c r="N512" s="264"/>
      <c r="O512" s="264"/>
      <c r="P512" s="264"/>
      <c r="Q512" s="264"/>
      <c r="R512" s="264"/>
      <c r="S512" s="264"/>
      <c r="T512" s="265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6" t="s">
        <v>189</v>
      </c>
      <c r="AU512" s="266" t="s">
        <v>85</v>
      </c>
      <c r="AV512" s="14" t="s">
        <v>85</v>
      </c>
      <c r="AW512" s="14" t="s">
        <v>33</v>
      </c>
      <c r="AX512" s="14" t="s">
        <v>76</v>
      </c>
      <c r="AY512" s="266" t="s">
        <v>178</v>
      </c>
    </row>
    <row r="513" s="14" customFormat="1">
      <c r="A513" s="14"/>
      <c r="B513" s="256"/>
      <c r="C513" s="257"/>
      <c r="D513" s="241" t="s">
        <v>189</v>
      </c>
      <c r="E513" s="258" t="s">
        <v>1</v>
      </c>
      <c r="F513" s="259" t="s">
        <v>2150</v>
      </c>
      <c r="G513" s="257"/>
      <c r="H513" s="260">
        <v>2.226</v>
      </c>
      <c r="I513" s="261"/>
      <c r="J513" s="257"/>
      <c r="K513" s="257"/>
      <c r="L513" s="262"/>
      <c r="M513" s="263"/>
      <c r="N513" s="264"/>
      <c r="O513" s="264"/>
      <c r="P513" s="264"/>
      <c r="Q513" s="264"/>
      <c r="R513" s="264"/>
      <c r="S513" s="264"/>
      <c r="T513" s="26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6" t="s">
        <v>189</v>
      </c>
      <c r="AU513" s="266" t="s">
        <v>85</v>
      </c>
      <c r="AV513" s="14" t="s">
        <v>85</v>
      </c>
      <c r="AW513" s="14" t="s">
        <v>33</v>
      </c>
      <c r="AX513" s="14" t="s">
        <v>76</v>
      </c>
      <c r="AY513" s="266" t="s">
        <v>178</v>
      </c>
    </row>
    <row r="514" s="15" customFormat="1">
      <c r="A514" s="15"/>
      <c r="B514" s="267"/>
      <c r="C514" s="268"/>
      <c r="D514" s="241" t="s">
        <v>189</v>
      </c>
      <c r="E514" s="269" t="s">
        <v>1</v>
      </c>
      <c r="F514" s="270" t="s">
        <v>193</v>
      </c>
      <c r="G514" s="268"/>
      <c r="H514" s="271">
        <v>3.8159999999999998</v>
      </c>
      <c r="I514" s="272"/>
      <c r="J514" s="268"/>
      <c r="K514" s="268"/>
      <c r="L514" s="273"/>
      <c r="M514" s="274"/>
      <c r="N514" s="275"/>
      <c r="O514" s="275"/>
      <c r="P514" s="275"/>
      <c r="Q514" s="275"/>
      <c r="R514" s="275"/>
      <c r="S514" s="275"/>
      <c r="T514" s="276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77" t="s">
        <v>189</v>
      </c>
      <c r="AU514" s="277" t="s">
        <v>85</v>
      </c>
      <c r="AV514" s="15" t="s">
        <v>185</v>
      </c>
      <c r="AW514" s="15" t="s">
        <v>33</v>
      </c>
      <c r="AX514" s="15" t="s">
        <v>83</v>
      </c>
      <c r="AY514" s="277" t="s">
        <v>178</v>
      </c>
    </row>
    <row r="515" s="2" customFormat="1" ht="14.4" customHeight="1">
      <c r="A515" s="39"/>
      <c r="B515" s="40"/>
      <c r="C515" s="228" t="s">
        <v>799</v>
      </c>
      <c r="D515" s="228" t="s">
        <v>180</v>
      </c>
      <c r="E515" s="229" t="s">
        <v>663</v>
      </c>
      <c r="F515" s="230" t="s">
        <v>664</v>
      </c>
      <c r="G515" s="231" t="s">
        <v>268</v>
      </c>
      <c r="H515" s="232">
        <v>20.100000000000001</v>
      </c>
      <c r="I515" s="233"/>
      <c r="J515" s="234">
        <f>ROUND(I515*H515,2)</f>
        <v>0</v>
      </c>
      <c r="K515" s="230" t="s">
        <v>184</v>
      </c>
      <c r="L515" s="45"/>
      <c r="M515" s="235" t="s">
        <v>1</v>
      </c>
      <c r="N515" s="236" t="s">
        <v>41</v>
      </c>
      <c r="O515" s="92"/>
      <c r="P515" s="237">
        <f>O515*H515</f>
        <v>0</v>
      </c>
      <c r="Q515" s="237">
        <v>0.0014400000000000001</v>
      </c>
      <c r="R515" s="237">
        <f>Q515*H515</f>
        <v>0.028944000000000004</v>
      </c>
      <c r="S515" s="237">
        <v>0</v>
      </c>
      <c r="T515" s="238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9" t="s">
        <v>185</v>
      </c>
      <c r="AT515" s="239" t="s">
        <v>180</v>
      </c>
      <c r="AU515" s="239" t="s">
        <v>85</v>
      </c>
      <c r="AY515" s="18" t="s">
        <v>178</v>
      </c>
      <c r="BE515" s="240">
        <f>IF(N515="základní",J515,0)</f>
        <v>0</v>
      </c>
      <c r="BF515" s="240">
        <f>IF(N515="snížená",J515,0)</f>
        <v>0</v>
      </c>
      <c r="BG515" s="240">
        <f>IF(N515="zákl. přenesená",J515,0)</f>
        <v>0</v>
      </c>
      <c r="BH515" s="240">
        <f>IF(N515="sníž. přenesená",J515,0)</f>
        <v>0</v>
      </c>
      <c r="BI515" s="240">
        <f>IF(N515="nulová",J515,0)</f>
        <v>0</v>
      </c>
      <c r="BJ515" s="18" t="s">
        <v>83</v>
      </c>
      <c r="BK515" s="240">
        <f>ROUND(I515*H515,2)</f>
        <v>0</v>
      </c>
      <c r="BL515" s="18" t="s">
        <v>185</v>
      </c>
      <c r="BM515" s="239" t="s">
        <v>2151</v>
      </c>
    </row>
    <row r="516" s="2" customFormat="1">
      <c r="A516" s="39"/>
      <c r="B516" s="40"/>
      <c r="C516" s="41"/>
      <c r="D516" s="241" t="s">
        <v>187</v>
      </c>
      <c r="E516" s="41"/>
      <c r="F516" s="242" t="s">
        <v>666</v>
      </c>
      <c r="G516" s="41"/>
      <c r="H516" s="41"/>
      <c r="I516" s="243"/>
      <c r="J516" s="41"/>
      <c r="K516" s="41"/>
      <c r="L516" s="45"/>
      <c r="M516" s="244"/>
      <c r="N516" s="245"/>
      <c r="O516" s="92"/>
      <c r="P516" s="92"/>
      <c r="Q516" s="92"/>
      <c r="R516" s="92"/>
      <c r="S516" s="92"/>
      <c r="T516" s="93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187</v>
      </c>
      <c r="AU516" s="18" t="s">
        <v>85</v>
      </c>
    </row>
    <row r="517" s="13" customFormat="1">
      <c r="A517" s="13"/>
      <c r="B517" s="246"/>
      <c r="C517" s="247"/>
      <c r="D517" s="241" t="s">
        <v>189</v>
      </c>
      <c r="E517" s="248" t="s">
        <v>1</v>
      </c>
      <c r="F517" s="249" t="s">
        <v>1990</v>
      </c>
      <c r="G517" s="247"/>
      <c r="H517" s="248" t="s">
        <v>1</v>
      </c>
      <c r="I517" s="250"/>
      <c r="J517" s="247"/>
      <c r="K517" s="247"/>
      <c r="L517" s="251"/>
      <c r="M517" s="252"/>
      <c r="N517" s="253"/>
      <c r="O517" s="253"/>
      <c r="P517" s="253"/>
      <c r="Q517" s="253"/>
      <c r="R517" s="253"/>
      <c r="S517" s="253"/>
      <c r="T517" s="25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5" t="s">
        <v>189</v>
      </c>
      <c r="AU517" s="255" t="s">
        <v>85</v>
      </c>
      <c r="AV517" s="13" t="s">
        <v>83</v>
      </c>
      <c r="AW517" s="13" t="s">
        <v>33</v>
      </c>
      <c r="AX517" s="13" t="s">
        <v>76</v>
      </c>
      <c r="AY517" s="255" t="s">
        <v>178</v>
      </c>
    </row>
    <row r="518" s="14" customFormat="1">
      <c r="A518" s="14"/>
      <c r="B518" s="256"/>
      <c r="C518" s="257"/>
      <c r="D518" s="241" t="s">
        <v>189</v>
      </c>
      <c r="E518" s="258" t="s">
        <v>1</v>
      </c>
      <c r="F518" s="259" t="s">
        <v>2152</v>
      </c>
      <c r="G518" s="257"/>
      <c r="H518" s="260">
        <v>7.9500000000000002</v>
      </c>
      <c r="I518" s="261"/>
      <c r="J518" s="257"/>
      <c r="K518" s="257"/>
      <c r="L518" s="262"/>
      <c r="M518" s="263"/>
      <c r="N518" s="264"/>
      <c r="O518" s="264"/>
      <c r="P518" s="264"/>
      <c r="Q518" s="264"/>
      <c r="R518" s="264"/>
      <c r="S518" s="264"/>
      <c r="T518" s="26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6" t="s">
        <v>189</v>
      </c>
      <c r="AU518" s="266" t="s">
        <v>85</v>
      </c>
      <c r="AV518" s="14" t="s">
        <v>85</v>
      </c>
      <c r="AW518" s="14" t="s">
        <v>33</v>
      </c>
      <c r="AX518" s="14" t="s">
        <v>76</v>
      </c>
      <c r="AY518" s="266" t="s">
        <v>178</v>
      </c>
    </row>
    <row r="519" s="14" customFormat="1">
      <c r="A519" s="14"/>
      <c r="B519" s="256"/>
      <c r="C519" s="257"/>
      <c r="D519" s="241" t="s">
        <v>189</v>
      </c>
      <c r="E519" s="258" t="s">
        <v>1</v>
      </c>
      <c r="F519" s="259" t="s">
        <v>2153</v>
      </c>
      <c r="G519" s="257"/>
      <c r="H519" s="260">
        <v>0.59999999999999998</v>
      </c>
      <c r="I519" s="261"/>
      <c r="J519" s="257"/>
      <c r="K519" s="257"/>
      <c r="L519" s="262"/>
      <c r="M519" s="263"/>
      <c r="N519" s="264"/>
      <c r="O519" s="264"/>
      <c r="P519" s="264"/>
      <c r="Q519" s="264"/>
      <c r="R519" s="264"/>
      <c r="S519" s="264"/>
      <c r="T519" s="26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6" t="s">
        <v>189</v>
      </c>
      <c r="AU519" s="266" t="s">
        <v>85</v>
      </c>
      <c r="AV519" s="14" t="s">
        <v>85</v>
      </c>
      <c r="AW519" s="14" t="s">
        <v>33</v>
      </c>
      <c r="AX519" s="14" t="s">
        <v>76</v>
      </c>
      <c r="AY519" s="266" t="s">
        <v>178</v>
      </c>
    </row>
    <row r="520" s="14" customFormat="1">
      <c r="A520" s="14"/>
      <c r="B520" s="256"/>
      <c r="C520" s="257"/>
      <c r="D520" s="241" t="s">
        <v>189</v>
      </c>
      <c r="E520" s="258" t="s">
        <v>1</v>
      </c>
      <c r="F520" s="259" t="s">
        <v>2154</v>
      </c>
      <c r="G520" s="257"/>
      <c r="H520" s="260">
        <v>11.130000000000001</v>
      </c>
      <c r="I520" s="261"/>
      <c r="J520" s="257"/>
      <c r="K520" s="257"/>
      <c r="L520" s="262"/>
      <c r="M520" s="263"/>
      <c r="N520" s="264"/>
      <c r="O520" s="264"/>
      <c r="P520" s="264"/>
      <c r="Q520" s="264"/>
      <c r="R520" s="264"/>
      <c r="S520" s="264"/>
      <c r="T520" s="26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6" t="s">
        <v>189</v>
      </c>
      <c r="AU520" s="266" t="s">
        <v>85</v>
      </c>
      <c r="AV520" s="14" t="s">
        <v>85</v>
      </c>
      <c r="AW520" s="14" t="s">
        <v>33</v>
      </c>
      <c r="AX520" s="14" t="s">
        <v>76</v>
      </c>
      <c r="AY520" s="266" t="s">
        <v>178</v>
      </c>
    </row>
    <row r="521" s="14" customFormat="1">
      <c r="A521" s="14"/>
      <c r="B521" s="256"/>
      <c r="C521" s="257"/>
      <c r="D521" s="241" t="s">
        <v>189</v>
      </c>
      <c r="E521" s="258" t="s">
        <v>1</v>
      </c>
      <c r="F521" s="259" t="s">
        <v>2155</v>
      </c>
      <c r="G521" s="257"/>
      <c r="H521" s="260">
        <v>0.41999999999999998</v>
      </c>
      <c r="I521" s="261"/>
      <c r="J521" s="257"/>
      <c r="K521" s="257"/>
      <c r="L521" s="262"/>
      <c r="M521" s="263"/>
      <c r="N521" s="264"/>
      <c r="O521" s="264"/>
      <c r="P521" s="264"/>
      <c r="Q521" s="264"/>
      <c r="R521" s="264"/>
      <c r="S521" s="264"/>
      <c r="T521" s="265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6" t="s">
        <v>189</v>
      </c>
      <c r="AU521" s="266" t="s">
        <v>85</v>
      </c>
      <c r="AV521" s="14" t="s">
        <v>85</v>
      </c>
      <c r="AW521" s="14" t="s">
        <v>33</v>
      </c>
      <c r="AX521" s="14" t="s">
        <v>76</v>
      </c>
      <c r="AY521" s="266" t="s">
        <v>178</v>
      </c>
    </row>
    <row r="522" s="15" customFormat="1">
      <c r="A522" s="15"/>
      <c r="B522" s="267"/>
      <c r="C522" s="268"/>
      <c r="D522" s="241" t="s">
        <v>189</v>
      </c>
      <c r="E522" s="269" t="s">
        <v>1</v>
      </c>
      <c r="F522" s="270" t="s">
        <v>193</v>
      </c>
      <c r="G522" s="268"/>
      <c r="H522" s="271">
        <v>20.100000000000001</v>
      </c>
      <c r="I522" s="272"/>
      <c r="J522" s="268"/>
      <c r="K522" s="268"/>
      <c r="L522" s="273"/>
      <c r="M522" s="274"/>
      <c r="N522" s="275"/>
      <c r="O522" s="275"/>
      <c r="P522" s="275"/>
      <c r="Q522" s="275"/>
      <c r="R522" s="275"/>
      <c r="S522" s="275"/>
      <c r="T522" s="276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77" t="s">
        <v>189</v>
      </c>
      <c r="AU522" s="277" t="s">
        <v>85</v>
      </c>
      <c r="AV522" s="15" t="s">
        <v>185</v>
      </c>
      <c r="AW522" s="15" t="s">
        <v>33</v>
      </c>
      <c r="AX522" s="15" t="s">
        <v>83</v>
      </c>
      <c r="AY522" s="277" t="s">
        <v>178</v>
      </c>
    </row>
    <row r="523" s="2" customFormat="1" ht="14.4" customHeight="1">
      <c r="A523" s="39"/>
      <c r="B523" s="40"/>
      <c r="C523" s="228" t="s">
        <v>802</v>
      </c>
      <c r="D523" s="228" t="s">
        <v>180</v>
      </c>
      <c r="E523" s="229" t="s">
        <v>669</v>
      </c>
      <c r="F523" s="230" t="s">
        <v>670</v>
      </c>
      <c r="G523" s="231" t="s">
        <v>268</v>
      </c>
      <c r="H523" s="232">
        <v>20.100000000000001</v>
      </c>
      <c r="I523" s="233"/>
      <c r="J523" s="234">
        <f>ROUND(I523*H523,2)</f>
        <v>0</v>
      </c>
      <c r="K523" s="230" t="s">
        <v>184</v>
      </c>
      <c r="L523" s="45"/>
      <c r="M523" s="235" t="s">
        <v>1</v>
      </c>
      <c r="N523" s="236" t="s">
        <v>41</v>
      </c>
      <c r="O523" s="92"/>
      <c r="P523" s="237">
        <f>O523*H523</f>
        <v>0</v>
      </c>
      <c r="Q523" s="237">
        <v>4.0000000000000003E-05</v>
      </c>
      <c r="R523" s="237">
        <f>Q523*H523</f>
        <v>0.00080400000000000014</v>
      </c>
      <c r="S523" s="237">
        <v>0</v>
      </c>
      <c r="T523" s="238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9" t="s">
        <v>185</v>
      </c>
      <c r="AT523" s="239" t="s">
        <v>180</v>
      </c>
      <c r="AU523" s="239" t="s">
        <v>85</v>
      </c>
      <c r="AY523" s="18" t="s">
        <v>178</v>
      </c>
      <c r="BE523" s="240">
        <f>IF(N523="základní",J523,0)</f>
        <v>0</v>
      </c>
      <c r="BF523" s="240">
        <f>IF(N523="snížená",J523,0)</f>
        <v>0</v>
      </c>
      <c r="BG523" s="240">
        <f>IF(N523="zákl. přenesená",J523,0)</f>
        <v>0</v>
      </c>
      <c r="BH523" s="240">
        <f>IF(N523="sníž. přenesená",J523,0)</f>
        <v>0</v>
      </c>
      <c r="BI523" s="240">
        <f>IF(N523="nulová",J523,0)</f>
        <v>0</v>
      </c>
      <c r="BJ523" s="18" t="s">
        <v>83</v>
      </c>
      <c r="BK523" s="240">
        <f>ROUND(I523*H523,2)</f>
        <v>0</v>
      </c>
      <c r="BL523" s="18" t="s">
        <v>185</v>
      </c>
      <c r="BM523" s="239" t="s">
        <v>2156</v>
      </c>
    </row>
    <row r="524" s="2" customFormat="1">
      <c r="A524" s="39"/>
      <c r="B524" s="40"/>
      <c r="C524" s="41"/>
      <c r="D524" s="241" t="s">
        <v>187</v>
      </c>
      <c r="E524" s="41"/>
      <c r="F524" s="242" t="s">
        <v>672</v>
      </c>
      <c r="G524" s="41"/>
      <c r="H524" s="41"/>
      <c r="I524" s="243"/>
      <c r="J524" s="41"/>
      <c r="K524" s="41"/>
      <c r="L524" s="45"/>
      <c r="M524" s="244"/>
      <c r="N524" s="245"/>
      <c r="O524" s="92"/>
      <c r="P524" s="92"/>
      <c r="Q524" s="92"/>
      <c r="R524" s="92"/>
      <c r="S524" s="92"/>
      <c r="T524" s="93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187</v>
      </c>
      <c r="AU524" s="18" t="s">
        <v>85</v>
      </c>
    </row>
    <row r="525" s="13" customFormat="1">
      <c r="A525" s="13"/>
      <c r="B525" s="246"/>
      <c r="C525" s="247"/>
      <c r="D525" s="241" t="s">
        <v>189</v>
      </c>
      <c r="E525" s="248" t="s">
        <v>1</v>
      </c>
      <c r="F525" s="249" t="s">
        <v>673</v>
      </c>
      <c r="G525" s="247"/>
      <c r="H525" s="248" t="s">
        <v>1</v>
      </c>
      <c r="I525" s="250"/>
      <c r="J525" s="247"/>
      <c r="K525" s="247"/>
      <c r="L525" s="251"/>
      <c r="M525" s="252"/>
      <c r="N525" s="253"/>
      <c r="O525" s="253"/>
      <c r="P525" s="253"/>
      <c r="Q525" s="253"/>
      <c r="R525" s="253"/>
      <c r="S525" s="253"/>
      <c r="T525" s="25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5" t="s">
        <v>189</v>
      </c>
      <c r="AU525" s="255" t="s">
        <v>85</v>
      </c>
      <c r="AV525" s="13" t="s">
        <v>83</v>
      </c>
      <c r="AW525" s="13" t="s">
        <v>33</v>
      </c>
      <c r="AX525" s="13" t="s">
        <v>76</v>
      </c>
      <c r="AY525" s="255" t="s">
        <v>178</v>
      </c>
    </row>
    <row r="526" s="14" customFormat="1">
      <c r="A526" s="14"/>
      <c r="B526" s="256"/>
      <c r="C526" s="257"/>
      <c r="D526" s="241" t="s">
        <v>189</v>
      </c>
      <c r="E526" s="258" t="s">
        <v>1</v>
      </c>
      <c r="F526" s="259" t="s">
        <v>2157</v>
      </c>
      <c r="G526" s="257"/>
      <c r="H526" s="260">
        <v>20.100000000000001</v>
      </c>
      <c r="I526" s="261"/>
      <c r="J526" s="257"/>
      <c r="K526" s="257"/>
      <c r="L526" s="262"/>
      <c r="M526" s="263"/>
      <c r="N526" s="264"/>
      <c r="O526" s="264"/>
      <c r="P526" s="264"/>
      <c r="Q526" s="264"/>
      <c r="R526" s="264"/>
      <c r="S526" s="264"/>
      <c r="T526" s="265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6" t="s">
        <v>189</v>
      </c>
      <c r="AU526" s="266" t="s">
        <v>85</v>
      </c>
      <c r="AV526" s="14" t="s">
        <v>85</v>
      </c>
      <c r="AW526" s="14" t="s">
        <v>33</v>
      </c>
      <c r="AX526" s="14" t="s">
        <v>76</v>
      </c>
      <c r="AY526" s="266" t="s">
        <v>178</v>
      </c>
    </row>
    <row r="527" s="15" customFormat="1">
      <c r="A527" s="15"/>
      <c r="B527" s="267"/>
      <c r="C527" s="268"/>
      <c r="D527" s="241" t="s">
        <v>189</v>
      </c>
      <c r="E527" s="269" t="s">
        <v>1</v>
      </c>
      <c r="F527" s="270" t="s">
        <v>193</v>
      </c>
      <c r="G527" s="268"/>
      <c r="H527" s="271">
        <v>20.100000000000001</v>
      </c>
      <c r="I527" s="272"/>
      <c r="J527" s="268"/>
      <c r="K527" s="268"/>
      <c r="L527" s="273"/>
      <c r="M527" s="274"/>
      <c r="N527" s="275"/>
      <c r="O527" s="275"/>
      <c r="P527" s="275"/>
      <c r="Q527" s="275"/>
      <c r="R527" s="275"/>
      <c r="S527" s="275"/>
      <c r="T527" s="276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77" t="s">
        <v>189</v>
      </c>
      <c r="AU527" s="277" t="s">
        <v>85</v>
      </c>
      <c r="AV527" s="15" t="s">
        <v>185</v>
      </c>
      <c r="AW527" s="15" t="s">
        <v>33</v>
      </c>
      <c r="AX527" s="15" t="s">
        <v>83</v>
      </c>
      <c r="AY527" s="277" t="s">
        <v>178</v>
      </c>
    </row>
    <row r="528" s="2" customFormat="1">
      <c r="A528" s="39"/>
      <c r="B528" s="40"/>
      <c r="C528" s="228" t="s">
        <v>806</v>
      </c>
      <c r="D528" s="228" t="s">
        <v>180</v>
      </c>
      <c r="E528" s="229" t="s">
        <v>675</v>
      </c>
      <c r="F528" s="230" t="s">
        <v>676</v>
      </c>
      <c r="G528" s="231" t="s">
        <v>253</v>
      </c>
      <c r="H528" s="232">
        <v>0.57199999999999995</v>
      </c>
      <c r="I528" s="233"/>
      <c r="J528" s="234">
        <f>ROUND(I528*H528,2)</f>
        <v>0</v>
      </c>
      <c r="K528" s="230" t="s">
        <v>184</v>
      </c>
      <c r="L528" s="45"/>
      <c r="M528" s="235" t="s">
        <v>1</v>
      </c>
      <c r="N528" s="236" t="s">
        <v>41</v>
      </c>
      <c r="O528" s="92"/>
      <c r="P528" s="237">
        <f>O528*H528</f>
        <v>0</v>
      </c>
      <c r="Q528" s="237">
        <v>1.0597399999999999</v>
      </c>
      <c r="R528" s="237">
        <f>Q528*H528</f>
        <v>0.60617127999999987</v>
      </c>
      <c r="S528" s="237">
        <v>0</v>
      </c>
      <c r="T528" s="238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9" t="s">
        <v>185</v>
      </c>
      <c r="AT528" s="239" t="s">
        <v>180</v>
      </c>
      <c r="AU528" s="239" t="s">
        <v>85</v>
      </c>
      <c r="AY528" s="18" t="s">
        <v>178</v>
      </c>
      <c r="BE528" s="240">
        <f>IF(N528="základní",J528,0)</f>
        <v>0</v>
      </c>
      <c r="BF528" s="240">
        <f>IF(N528="snížená",J528,0)</f>
        <v>0</v>
      </c>
      <c r="BG528" s="240">
        <f>IF(N528="zákl. přenesená",J528,0)</f>
        <v>0</v>
      </c>
      <c r="BH528" s="240">
        <f>IF(N528="sníž. přenesená",J528,0)</f>
        <v>0</v>
      </c>
      <c r="BI528" s="240">
        <f>IF(N528="nulová",J528,0)</f>
        <v>0</v>
      </c>
      <c r="BJ528" s="18" t="s">
        <v>83</v>
      </c>
      <c r="BK528" s="240">
        <f>ROUND(I528*H528,2)</f>
        <v>0</v>
      </c>
      <c r="BL528" s="18" t="s">
        <v>185</v>
      </c>
      <c r="BM528" s="239" t="s">
        <v>2158</v>
      </c>
    </row>
    <row r="529" s="2" customFormat="1">
      <c r="A529" s="39"/>
      <c r="B529" s="40"/>
      <c r="C529" s="41"/>
      <c r="D529" s="241" t="s">
        <v>187</v>
      </c>
      <c r="E529" s="41"/>
      <c r="F529" s="242" t="s">
        <v>678</v>
      </c>
      <c r="G529" s="41"/>
      <c r="H529" s="41"/>
      <c r="I529" s="243"/>
      <c r="J529" s="41"/>
      <c r="K529" s="41"/>
      <c r="L529" s="45"/>
      <c r="M529" s="244"/>
      <c r="N529" s="245"/>
      <c r="O529" s="92"/>
      <c r="P529" s="92"/>
      <c r="Q529" s="92"/>
      <c r="R529" s="92"/>
      <c r="S529" s="92"/>
      <c r="T529" s="93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187</v>
      </c>
      <c r="AU529" s="18" t="s">
        <v>85</v>
      </c>
    </row>
    <row r="530" s="13" customFormat="1">
      <c r="A530" s="13"/>
      <c r="B530" s="246"/>
      <c r="C530" s="247"/>
      <c r="D530" s="241" t="s">
        <v>189</v>
      </c>
      <c r="E530" s="248" t="s">
        <v>1</v>
      </c>
      <c r="F530" s="249" t="s">
        <v>1990</v>
      </c>
      <c r="G530" s="247"/>
      <c r="H530" s="248" t="s">
        <v>1</v>
      </c>
      <c r="I530" s="250"/>
      <c r="J530" s="247"/>
      <c r="K530" s="247"/>
      <c r="L530" s="251"/>
      <c r="M530" s="252"/>
      <c r="N530" s="253"/>
      <c r="O530" s="253"/>
      <c r="P530" s="253"/>
      <c r="Q530" s="253"/>
      <c r="R530" s="253"/>
      <c r="S530" s="253"/>
      <c r="T530" s="25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5" t="s">
        <v>189</v>
      </c>
      <c r="AU530" s="255" t="s">
        <v>85</v>
      </c>
      <c r="AV530" s="13" t="s">
        <v>83</v>
      </c>
      <c r="AW530" s="13" t="s">
        <v>33</v>
      </c>
      <c r="AX530" s="13" t="s">
        <v>76</v>
      </c>
      <c r="AY530" s="255" t="s">
        <v>178</v>
      </c>
    </row>
    <row r="531" s="13" customFormat="1">
      <c r="A531" s="13"/>
      <c r="B531" s="246"/>
      <c r="C531" s="247"/>
      <c r="D531" s="241" t="s">
        <v>189</v>
      </c>
      <c r="E531" s="248" t="s">
        <v>1</v>
      </c>
      <c r="F531" s="249" t="s">
        <v>679</v>
      </c>
      <c r="G531" s="247"/>
      <c r="H531" s="248" t="s">
        <v>1</v>
      </c>
      <c r="I531" s="250"/>
      <c r="J531" s="247"/>
      <c r="K531" s="247"/>
      <c r="L531" s="251"/>
      <c r="M531" s="252"/>
      <c r="N531" s="253"/>
      <c r="O531" s="253"/>
      <c r="P531" s="253"/>
      <c r="Q531" s="253"/>
      <c r="R531" s="253"/>
      <c r="S531" s="253"/>
      <c r="T531" s="25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5" t="s">
        <v>189</v>
      </c>
      <c r="AU531" s="255" t="s">
        <v>85</v>
      </c>
      <c r="AV531" s="13" t="s">
        <v>83</v>
      </c>
      <c r="AW531" s="13" t="s">
        <v>33</v>
      </c>
      <c r="AX531" s="13" t="s">
        <v>76</v>
      </c>
      <c r="AY531" s="255" t="s">
        <v>178</v>
      </c>
    </row>
    <row r="532" s="14" customFormat="1">
      <c r="A532" s="14"/>
      <c r="B532" s="256"/>
      <c r="C532" s="257"/>
      <c r="D532" s="241" t="s">
        <v>189</v>
      </c>
      <c r="E532" s="258" t="s">
        <v>1</v>
      </c>
      <c r="F532" s="259" t="s">
        <v>2159</v>
      </c>
      <c r="G532" s="257"/>
      <c r="H532" s="260">
        <v>0.57199999999999995</v>
      </c>
      <c r="I532" s="261"/>
      <c r="J532" s="257"/>
      <c r="K532" s="257"/>
      <c r="L532" s="262"/>
      <c r="M532" s="263"/>
      <c r="N532" s="264"/>
      <c r="O532" s="264"/>
      <c r="P532" s="264"/>
      <c r="Q532" s="264"/>
      <c r="R532" s="264"/>
      <c r="S532" s="264"/>
      <c r="T532" s="26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6" t="s">
        <v>189</v>
      </c>
      <c r="AU532" s="266" t="s">
        <v>85</v>
      </c>
      <c r="AV532" s="14" t="s">
        <v>85</v>
      </c>
      <c r="AW532" s="14" t="s">
        <v>33</v>
      </c>
      <c r="AX532" s="14" t="s">
        <v>76</v>
      </c>
      <c r="AY532" s="266" t="s">
        <v>178</v>
      </c>
    </row>
    <row r="533" s="15" customFormat="1">
      <c r="A533" s="15"/>
      <c r="B533" s="267"/>
      <c r="C533" s="268"/>
      <c r="D533" s="241" t="s">
        <v>189</v>
      </c>
      <c r="E533" s="269" t="s">
        <v>1</v>
      </c>
      <c r="F533" s="270" t="s">
        <v>193</v>
      </c>
      <c r="G533" s="268"/>
      <c r="H533" s="271">
        <v>0.57199999999999995</v>
      </c>
      <c r="I533" s="272"/>
      <c r="J533" s="268"/>
      <c r="K533" s="268"/>
      <c r="L533" s="273"/>
      <c r="M533" s="274"/>
      <c r="N533" s="275"/>
      <c r="O533" s="275"/>
      <c r="P533" s="275"/>
      <c r="Q533" s="275"/>
      <c r="R533" s="275"/>
      <c r="S533" s="275"/>
      <c r="T533" s="276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77" t="s">
        <v>189</v>
      </c>
      <c r="AU533" s="277" t="s">
        <v>85</v>
      </c>
      <c r="AV533" s="15" t="s">
        <v>185</v>
      </c>
      <c r="AW533" s="15" t="s">
        <v>33</v>
      </c>
      <c r="AX533" s="15" t="s">
        <v>83</v>
      </c>
      <c r="AY533" s="277" t="s">
        <v>178</v>
      </c>
    </row>
    <row r="534" s="12" customFormat="1" ht="22.8" customHeight="1">
      <c r="A534" s="12"/>
      <c r="B534" s="212"/>
      <c r="C534" s="213"/>
      <c r="D534" s="214" t="s">
        <v>75</v>
      </c>
      <c r="E534" s="226" t="s">
        <v>100</v>
      </c>
      <c r="F534" s="226" t="s">
        <v>681</v>
      </c>
      <c r="G534" s="213"/>
      <c r="H534" s="213"/>
      <c r="I534" s="216"/>
      <c r="J534" s="227">
        <f>BK534</f>
        <v>0</v>
      </c>
      <c r="K534" s="213"/>
      <c r="L534" s="218"/>
      <c r="M534" s="219"/>
      <c r="N534" s="220"/>
      <c r="O534" s="220"/>
      <c r="P534" s="221">
        <f>SUM(P535:P612)</f>
        <v>0</v>
      </c>
      <c r="Q534" s="220"/>
      <c r="R534" s="221">
        <f>SUM(R535:R612)</f>
        <v>5.4916645600000003</v>
      </c>
      <c r="S534" s="220"/>
      <c r="T534" s="222">
        <f>SUM(T535:T612)</f>
        <v>0</v>
      </c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R534" s="223" t="s">
        <v>83</v>
      </c>
      <c r="AT534" s="224" t="s">
        <v>75</v>
      </c>
      <c r="AU534" s="224" t="s">
        <v>83</v>
      </c>
      <c r="AY534" s="223" t="s">
        <v>178</v>
      </c>
      <c r="BK534" s="225">
        <f>SUM(BK535:BK612)</f>
        <v>0</v>
      </c>
    </row>
    <row r="535" s="2" customFormat="1" ht="14.4" customHeight="1">
      <c r="A535" s="39"/>
      <c r="B535" s="40"/>
      <c r="C535" s="228" t="s">
        <v>809</v>
      </c>
      <c r="D535" s="228" t="s">
        <v>180</v>
      </c>
      <c r="E535" s="229" t="s">
        <v>682</v>
      </c>
      <c r="F535" s="230" t="s">
        <v>683</v>
      </c>
      <c r="G535" s="231" t="s">
        <v>183</v>
      </c>
      <c r="H535" s="232">
        <v>1.4310000000000001</v>
      </c>
      <c r="I535" s="233"/>
      <c r="J535" s="234">
        <f>ROUND(I535*H535,2)</f>
        <v>0</v>
      </c>
      <c r="K535" s="230" t="s">
        <v>184</v>
      </c>
      <c r="L535" s="45"/>
      <c r="M535" s="235" t="s">
        <v>1</v>
      </c>
      <c r="N535" s="236" t="s">
        <v>41</v>
      </c>
      <c r="O535" s="92"/>
      <c r="P535" s="237">
        <f>O535*H535</f>
        <v>0</v>
      </c>
      <c r="Q535" s="237">
        <v>0</v>
      </c>
      <c r="R535" s="237">
        <f>Q535*H535</f>
        <v>0</v>
      </c>
      <c r="S535" s="237">
        <v>0</v>
      </c>
      <c r="T535" s="238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9" t="s">
        <v>185</v>
      </c>
      <c r="AT535" s="239" t="s">
        <v>180</v>
      </c>
      <c r="AU535" s="239" t="s">
        <v>85</v>
      </c>
      <c r="AY535" s="18" t="s">
        <v>178</v>
      </c>
      <c r="BE535" s="240">
        <f>IF(N535="základní",J535,0)</f>
        <v>0</v>
      </c>
      <c r="BF535" s="240">
        <f>IF(N535="snížená",J535,0)</f>
        <v>0</v>
      </c>
      <c r="BG535" s="240">
        <f>IF(N535="zákl. přenesená",J535,0)</f>
        <v>0</v>
      </c>
      <c r="BH535" s="240">
        <f>IF(N535="sníž. přenesená",J535,0)</f>
        <v>0</v>
      </c>
      <c r="BI535" s="240">
        <f>IF(N535="nulová",J535,0)</f>
        <v>0</v>
      </c>
      <c r="BJ535" s="18" t="s">
        <v>83</v>
      </c>
      <c r="BK535" s="240">
        <f>ROUND(I535*H535,2)</f>
        <v>0</v>
      </c>
      <c r="BL535" s="18" t="s">
        <v>185</v>
      </c>
      <c r="BM535" s="239" t="s">
        <v>2160</v>
      </c>
    </row>
    <row r="536" s="2" customFormat="1">
      <c r="A536" s="39"/>
      <c r="B536" s="40"/>
      <c r="C536" s="41"/>
      <c r="D536" s="241" t="s">
        <v>187</v>
      </c>
      <c r="E536" s="41"/>
      <c r="F536" s="242" t="s">
        <v>685</v>
      </c>
      <c r="G536" s="41"/>
      <c r="H536" s="41"/>
      <c r="I536" s="243"/>
      <c r="J536" s="41"/>
      <c r="K536" s="41"/>
      <c r="L536" s="45"/>
      <c r="M536" s="244"/>
      <c r="N536" s="245"/>
      <c r="O536" s="92"/>
      <c r="P536" s="92"/>
      <c r="Q536" s="92"/>
      <c r="R536" s="92"/>
      <c r="S536" s="92"/>
      <c r="T536" s="93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187</v>
      </c>
      <c r="AU536" s="18" t="s">
        <v>85</v>
      </c>
    </row>
    <row r="537" s="13" customFormat="1">
      <c r="A537" s="13"/>
      <c r="B537" s="246"/>
      <c r="C537" s="247"/>
      <c r="D537" s="241" t="s">
        <v>189</v>
      </c>
      <c r="E537" s="248" t="s">
        <v>1</v>
      </c>
      <c r="F537" s="249" t="s">
        <v>1990</v>
      </c>
      <c r="G537" s="247"/>
      <c r="H537" s="248" t="s">
        <v>1</v>
      </c>
      <c r="I537" s="250"/>
      <c r="J537" s="247"/>
      <c r="K537" s="247"/>
      <c r="L537" s="251"/>
      <c r="M537" s="252"/>
      <c r="N537" s="253"/>
      <c r="O537" s="253"/>
      <c r="P537" s="253"/>
      <c r="Q537" s="253"/>
      <c r="R537" s="253"/>
      <c r="S537" s="253"/>
      <c r="T537" s="25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5" t="s">
        <v>189</v>
      </c>
      <c r="AU537" s="255" t="s">
        <v>85</v>
      </c>
      <c r="AV537" s="13" t="s">
        <v>83</v>
      </c>
      <c r="AW537" s="13" t="s">
        <v>33</v>
      </c>
      <c r="AX537" s="13" t="s">
        <v>76</v>
      </c>
      <c r="AY537" s="255" t="s">
        <v>178</v>
      </c>
    </row>
    <row r="538" s="13" customFormat="1">
      <c r="A538" s="13"/>
      <c r="B538" s="246"/>
      <c r="C538" s="247"/>
      <c r="D538" s="241" t="s">
        <v>189</v>
      </c>
      <c r="E538" s="248" t="s">
        <v>1</v>
      </c>
      <c r="F538" s="249" t="s">
        <v>2161</v>
      </c>
      <c r="G538" s="247"/>
      <c r="H538" s="248" t="s">
        <v>1</v>
      </c>
      <c r="I538" s="250"/>
      <c r="J538" s="247"/>
      <c r="K538" s="247"/>
      <c r="L538" s="251"/>
      <c r="M538" s="252"/>
      <c r="N538" s="253"/>
      <c r="O538" s="253"/>
      <c r="P538" s="253"/>
      <c r="Q538" s="253"/>
      <c r="R538" s="253"/>
      <c r="S538" s="253"/>
      <c r="T538" s="25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5" t="s">
        <v>189</v>
      </c>
      <c r="AU538" s="255" t="s">
        <v>85</v>
      </c>
      <c r="AV538" s="13" t="s">
        <v>83</v>
      </c>
      <c r="AW538" s="13" t="s">
        <v>33</v>
      </c>
      <c r="AX538" s="13" t="s">
        <v>76</v>
      </c>
      <c r="AY538" s="255" t="s">
        <v>178</v>
      </c>
    </row>
    <row r="539" s="14" customFormat="1">
      <c r="A539" s="14"/>
      <c r="B539" s="256"/>
      <c r="C539" s="257"/>
      <c r="D539" s="241" t="s">
        <v>189</v>
      </c>
      <c r="E539" s="258" t="s">
        <v>1</v>
      </c>
      <c r="F539" s="259" t="s">
        <v>2162</v>
      </c>
      <c r="G539" s="257"/>
      <c r="H539" s="260">
        <v>1.4310000000000001</v>
      </c>
      <c r="I539" s="261"/>
      <c r="J539" s="257"/>
      <c r="K539" s="257"/>
      <c r="L539" s="262"/>
      <c r="M539" s="263"/>
      <c r="N539" s="264"/>
      <c r="O539" s="264"/>
      <c r="P539" s="264"/>
      <c r="Q539" s="264"/>
      <c r="R539" s="264"/>
      <c r="S539" s="264"/>
      <c r="T539" s="265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6" t="s">
        <v>189</v>
      </c>
      <c r="AU539" s="266" t="s">
        <v>85</v>
      </c>
      <c r="AV539" s="14" t="s">
        <v>85</v>
      </c>
      <c r="AW539" s="14" t="s">
        <v>33</v>
      </c>
      <c r="AX539" s="14" t="s">
        <v>76</v>
      </c>
      <c r="AY539" s="266" t="s">
        <v>178</v>
      </c>
    </row>
    <row r="540" s="15" customFormat="1">
      <c r="A540" s="15"/>
      <c r="B540" s="267"/>
      <c r="C540" s="268"/>
      <c r="D540" s="241" t="s">
        <v>189</v>
      </c>
      <c r="E540" s="269" t="s">
        <v>1</v>
      </c>
      <c r="F540" s="270" t="s">
        <v>193</v>
      </c>
      <c r="G540" s="268"/>
      <c r="H540" s="271">
        <v>1.4310000000000001</v>
      </c>
      <c r="I540" s="272"/>
      <c r="J540" s="268"/>
      <c r="K540" s="268"/>
      <c r="L540" s="273"/>
      <c r="M540" s="274"/>
      <c r="N540" s="275"/>
      <c r="O540" s="275"/>
      <c r="P540" s="275"/>
      <c r="Q540" s="275"/>
      <c r="R540" s="275"/>
      <c r="S540" s="275"/>
      <c r="T540" s="276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77" t="s">
        <v>189</v>
      </c>
      <c r="AU540" s="277" t="s">
        <v>85</v>
      </c>
      <c r="AV540" s="15" t="s">
        <v>185</v>
      </c>
      <c r="AW540" s="15" t="s">
        <v>33</v>
      </c>
      <c r="AX540" s="15" t="s">
        <v>83</v>
      </c>
      <c r="AY540" s="277" t="s">
        <v>178</v>
      </c>
    </row>
    <row r="541" s="2" customFormat="1" ht="14.4" customHeight="1">
      <c r="A541" s="39"/>
      <c r="B541" s="40"/>
      <c r="C541" s="228" t="s">
        <v>812</v>
      </c>
      <c r="D541" s="228" t="s">
        <v>180</v>
      </c>
      <c r="E541" s="229" t="s">
        <v>688</v>
      </c>
      <c r="F541" s="230" t="s">
        <v>689</v>
      </c>
      <c r="G541" s="231" t="s">
        <v>268</v>
      </c>
      <c r="H541" s="232">
        <v>8.0199999999999996</v>
      </c>
      <c r="I541" s="233"/>
      <c r="J541" s="234">
        <f>ROUND(I541*H541,2)</f>
        <v>0</v>
      </c>
      <c r="K541" s="230" t="s">
        <v>184</v>
      </c>
      <c r="L541" s="45"/>
      <c r="M541" s="235" t="s">
        <v>1</v>
      </c>
      <c r="N541" s="236" t="s">
        <v>41</v>
      </c>
      <c r="O541" s="92"/>
      <c r="P541" s="237">
        <f>O541*H541</f>
        <v>0</v>
      </c>
      <c r="Q541" s="237">
        <v>0.041739999999999999</v>
      </c>
      <c r="R541" s="237">
        <f>Q541*H541</f>
        <v>0.33475479999999996</v>
      </c>
      <c r="S541" s="237">
        <v>0</v>
      </c>
      <c r="T541" s="238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9" t="s">
        <v>185</v>
      </c>
      <c r="AT541" s="239" t="s">
        <v>180</v>
      </c>
      <c r="AU541" s="239" t="s">
        <v>85</v>
      </c>
      <c r="AY541" s="18" t="s">
        <v>178</v>
      </c>
      <c r="BE541" s="240">
        <f>IF(N541="základní",J541,0)</f>
        <v>0</v>
      </c>
      <c r="BF541" s="240">
        <f>IF(N541="snížená",J541,0)</f>
        <v>0</v>
      </c>
      <c r="BG541" s="240">
        <f>IF(N541="zákl. přenesená",J541,0)</f>
        <v>0</v>
      </c>
      <c r="BH541" s="240">
        <f>IF(N541="sníž. přenesená",J541,0)</f>
        <v>0</v>
      </c>
      <c r="BI541" s="240">
        <f>IF(N541="nulová",J541,0)</f>
        <v>0</v>
      </c>
      <c r="BJ541" s="18" t="s">
        <v>83</v>
      </c>
      <c r="BK541" s="240">
        <f>ROUND(I541*H541,2)</f>
        <v>0</v>
      </c>
      <c r="BL541" s="18" t="s">
        <v>185</v>
      </c>
      <c r="BM541" s="239" t="s">
        <v>2163</v>
      </c>
    </row>
    <row r="542" s="2" customFormat="1">
      <c r="A542" s="39"/>
      <c r="B542" s="40"/>
      <c r="C542" s="41"/>
      <c r="D542" s="241" t="s">
        <v>187</v>
      </c>
      <c r="E542" s="41"/>
      <c r="F542" s="242" t="s">
        <v>691</v>
      </c>
      <c r="G542" s="41"/>
      <c r="H542" s="41"/>
      <c r="I542" s="243"/>
      <c r="J542" s="41"/>
      <c r="K542" s="41"/>
      <c r="L542" s="45"/>
      <c r="M542" s="244"/>
      <c r="N542" s="245"/>
      <c r="O542" s="92"/>
      <c r="P542" s="92"/>
      <c r="Q542" s="92"/>
      <c r="R542" s="92"/>
      <c r="S542" s="92"/>
      <c r="T542" s="93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187</v>
      </c>
      <c r="AU542" s="18" t="s">
        <v>85</v>
      </c>
    </row>
    <row r="543" s="13" customFormat="1">
      <c r="A543" s="13"/>
      <c r="B543" s="246"/>
      <c r="C543" s="247"/>
      <c r="D543" s="241" t="s">
        <v>189</v>
      </c>
      <c r="E543" s="248" t="s">
        <v>1</v>
      </c>
      <c r="F543" s="249" t="s">
        <v>1990</v>
      </c>
      <c r="G543" s="247"/>
      <c r="H543" s="248" t="s">
        <v>1</v>
      </c>
      <c r="I543" s="250"/>
      <c r="J543" s="247"/>
      <c r="K543" s="247"/>
      <c r="L543" s="251"/>
      <c r="M543" s="252"/>
      <c r="N543" s="253"/>
      <c r="O543" s="253"/>
      <c r="P543" s="253"/>
      <c r="Q543" s="253"/>
      <c r="R543" s="253"/>
      <c r="S543" s="253"/>
      <c r="T543" s="25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5" t="s">
        <v>189</v>
      </c>
      <c r="AU543" s="255" t="s">
        <v>85</v>
      </c>
      <c r="AV543" s="13" t="s">
        <v>83</v>
      </c>
      <c r="AW543" s="13" t="s">
        <v>33</v>
      </c>
      <c r="AX543" s="13" t="s">
        <v>76</v>
      </c>
      <c r="AY543" s="255" t="s">
        <v>178</v>
      </c>
    </row>
    <row r="544" s="14" customFormat="1">
      <c r="A544" s="14"/>
      <c r="B544" s="256"/>
      <c r="C544" s="257"/>
      <c r="D544" s="241" t="s">
        <v>189</v>
      </c>
      <c r="E544" s="258" t="s">
        <v>1</v>
      </c>
      <c r="F544" s="259" t="s">
        <v>2164</v>
      </c>
      <c r="G544" s="257"/>
      <c r="H544" s="260">
        <v>7.4199999999999999</v>
      </c>
      <c r="I544" s="261"/>
      <c r="J544" s="257"/>
      <c r="K544" s="257"/>
      <c r="L544" s="262"/>
      <c r="M544" s="263"/>
      <c r="N544" s="264"/>
      <c r="O544" s="264"/>
      <c r="P544" s="264"/>
      <c r="Q544" s="264"/>
      <c r="R544" s="264"/>
      <c r="S544" s="264"/>
      <c r="T544" s="26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6" t="s">
        <v>189</v>
      </c>
      <c r="AU544" s="266" t="s">
        <v>85</v>
      </c>
      <c r="AV544" s="14" t="s">
        <v>85</v>
      </c>
      <c r="AW544" s="14" t="s">
        <v>33</v>
      </c>
      <c r="AX544" s="14" t="s">
        <v>76</v>
      </c>
      <c r="AY544" s="266" t="s">
        <v>178</v>
      </c>
    </row>
    <row r="545" s="14" customFormat="1">
      <c r="A545" s="14"/>
      <c r="B545" s="256"/>
      <c r="C545" s="257"/>
      <c r="D545" s="241" t="s">
        <v>189</v>
      </c>
      <c r="E545" s="258" t="s">
        <v>1</v>
      </c>
      <c r="F545" s="259" t="s">
        <v>2165</v>
      </c>
      <c r="G545" s="257"/>
      <c r="H545" s="260">
        <v>0.59999999999999998</v>
      </c>
      <c r="I545" s="261"/>
      <c r="J545" s="257"/>
      <c r="K545" s="257"/>
      <c r="L545" s="262"/>
      <c r="M545" s="263"/>
      <c r="N545" s="264"/>
      <c r="O545" s="264"/>
      <c r="P545" s="264"/>
      <c r="Q545" s="264"/>
      <c r="R545" s="264"/>
      <c r="S545" s="264"/>
      <c r="T545" s="265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6" t="s">
        <v>189</v>
      </c>
      <c r="AU545" s="266" t="s">
        <v>85</v>
      </c>
      <c r="AV545" s="14" t="s">
        <v>85</v>
      </c>
      <c r="AW545" s="14" t="s">
        <v>33</v>
      </c>
      <c r="AX545" s="14" t="s">
        <v>76</v>
      </c>
      <c r="AY545" s="266" t="s">
        <v>178</v>
      </c>
    </row>
    <row r="546" s="15" customFormat="1">
      <c r="A546" s="15"/>
      <c r="B546" s="267"/>
      <c r="C546" s="268"/>
      <c r="D546" s="241" t="s">
        <v>189</v>
      </c>
      <c r="E546" s="269" t="s">
        <v>1</v>
      </c>
      <c r="F546" s="270" t="s">
        <v>193</v>
      </c>
      <c r="G546" s="268"/>
      <c r="H546" s="271">
        <v>8.0199999999999996</v>
      </c>
      <c r="I546" s="272"/>
      <c r="J546" s="268"/>
      <c r="K546" s="268"/>
      <c r="L546" s="273"/>
      <c r="M546" s="274"/>
      <c r="N546" s="275"/>
      <c r="O546" s="275"/>
      <c r="P546" s="275"/>
      <c r="Q546" s="275"/>
      <c r="R546" s="275"/>
      <c r="S546" s="275"/>
      <c r="T546" s="276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77" t="s">
        <v>189</v>
      </c>
      <c r="AU546" s="277" t="s">
        <v>85</v>
      </c>
      <c r="AV546" s="15" t="s">
        <v>185</v>
      </c>
      <c r="AW546" s="15" t="s">
        <v>33</v>
      </c>
      <c r="AX546" s="15" t="s">
        <v>83</v>
      </c>
      <c r="AY546" s="277" t="s">
        <v>178</v>
      </c>
    </row>
    <row r="547" s="2" customFormat="1" ht="14.4" customHeight="1">
      <c r="A547" s="39"/>
      <c r="B547" s="40"/>
      <c r="C547" s="228" t="s">
        <v>817</v>
      </c>
      <c r="D547" s="228" t="s">
        <v>180</v>
      </c>
      <c r="E547" s="229" t="s">
        <v>694</v>
      </c>
      <c r="F547" s="230" t="s">
        <v>695</v>
      </c>
      <c r="G547" s="231" t="s">
        <v>268</v>
      </c>
      <c r="H547" s="232">
        <v>8.0199999999999996</v>
      </c>
      <c r="I547" s="233"/>
      <c r="J547" s="234">
        <f>ROUND(I547*H547,2)</f>
        <v>0</v>
      </c>
      <c r="K547" s="230" t="s">
        <v>184</v>
      </c>
      <c r="L547" s="45"/>
      <c r="M547" s="235" t="s">
        <v>1</v>
      </c>
      <c r="N547" s="236" t="s">
        <v>41</v>
      </c>
      <c r="O547" s="92"/>
      <c r="P547" s="237">
        <f>O547*H547</f>
        <v>0</v>
      </c>
      <c r="Q547" s="237">
        <v>2.0000000000000002E-05</v>
      </c>
      <c r="R547" s="237">
        <f>Q547*H547</f>
        <v>0.0001604</v>
      </c>
      <c r="S547" s="237">
        <v>0</v>
      </c>
      <c r="T547" s="238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39" t="s">
        <v>185</v>
      </c>
      <c r="AT547" s="239" t="s">
        <v>180</v>
      </c>
      <c r="AU547" s="239" t="s">
        <v>85</v>
      </c>
      <c r="AY547" s="18" t="s">
        <v>178</v>
      </c>
      <c r="BE547" s="240">
        <f>IF(N547="základní",J547,0)</f>
        <v>0</v>
      </c>
      <c r="BF547" s="240">
        <f>IF(N547="snížená",J547,0)</f>
        <v>0</v>
      </c>
      <c r="BG547" s="240">
        <f>IF(N547="zákl. přenesená",J547,0)</f>
        <v>0</v>
      </c>
      <c r="BH547" s="240">
        <f>IF(N547="sníž. přenesená",J547,0)</f>
        <v>0</v>
      </c>
      <c r="BI547" s="240">
        <f>IF(N547="nulová",J547,0)</f>
        <v>0</v>
      </c>
      <c r="BJ547" s="18" t="s">
        <v>83</v>
      </c>
      <c r="BK547" s="240">
        <f>ROUND(I547*H547,2)</f>
        <v>0</v>
      </c>
      <c r="BL547" s="18" t="s">
        <v>185</v>
      </c>
      <c r="BM547" s="239" t="s">
        <v>2166</v>
      </c>
    </row>
    <row r="548" s="2" customFormat="1">
      <c r="A548" s="39"/>
      <c r="B548" s="40"/>
      <c r="C548" s="41"/>
      <c r="D548" s="241" t="s">
        <v>187</v>
      </c>
      <c r="E548" s="41"/>
      <c r="F548" s="242" t="s">
        <v>697</v>
      </c>
      <c r="G548" s="41"/>
      <c r="H548" s="41"/>
      <c r="I548" s="243"/>
      <c r="J548" s="41"/>
      <c r="K548" s="41"/>
      <c r="L548" s="45"/>
      <c r="M548" s="244"/>
      <c r="N548" s="245"/>
      <c r="O548" s="92"/>
      <c r="P548" s="92"/>
      <c r="Q548" s="92"/>
      <c r="R548" s="92"/>
      <c r="S548" s="92"/>
      <c r="T548" s="93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187</v>
      </c>
      <c r="AU548" s="18" t="s">
        <v>85</v>
      </c>
    </row>
    <row r="549" s="13" customFormat="1">
      <c r="A549" s="13"/>
      <c r="B549" s="246"/>
      <c r="C549" s="247"/>
      <c r="D549" s="241" t="s">
        <v>189</v>
      </c>
      <c r="E549" s="248" t="s">
        <v>1</v>
      </c>
      <c r="F549" s="249" t="s">
        <v>1990</v>
      </c>
      <c r="G549" s="247"/>
      <c r="H549" s="248" t="s">
        <v>1</v>
      </c>
      <c r="I549" s="250"/>
      <c r="J549" s="247"/>
      <c r="K549" s="247"/>
      <c r="L549" s="251"/>
      <c r="M549" s="252"/>
      <c r="N549" s="253"/>
      <c r="O549" s="253"/>
      <c r="P549" s="253"/>
      <c r="Q549" s="253"/>
      <c r="R549" s="253"/>
      <c r="S549" s="253"/>
      <c r="T549" s="25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5" t="s">
        <v>189</v>
      </c>
      <c r="AU549" s="255" t="s">
        <v>85</v>
      </c>
      <c r="AV549" s="13" t="s">
        <v>83</v>
      </c>
      <c r="AW549" s="13" t="s">
        <v>33</v>
      </c>
      <c r="AX549" s="13" t="s">
        <v>76</v>
      </c>
      <c r="AY549" s="255" t="s">
        <v>178</v>
      </c>
    </row>
    <row r="550" s="13" customFormat="1">
      <c r="A550" s="13"/>
      <c r="B550" s="246"/>
      <c r="C550" s="247"/>
      <c r="D550" s="241" t="s">
        <v>189</v>
      </c>
      <c r="E550" s="248" t="s">
        <v>1</v>
      </c>
      <c r="F550" s="249" t="s">
        <v>698</v>
      </c>
      <c r="G550" s="247"/>
      <c r="H550" s="248" t="s">
        <v>1</v>
      </c>
      <c r="I550" s="250"/>
      <c r="J550" s="247"/>
      <c r="K550" s="247"/>
      <c r="L550" s="251"/>
      <c r="M550" s="252"/>
      <c r="N550" s="253"/>
      <c r="O550" s="253"/>
      <c r="P550" s="253"/>
      <c r="Q550" s="253"/>
      <c r="R550" s="253"/>
      <c r="S550" s="253"/>
      <c r="T550" s="25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5" t="s">
        <v>189</v>
      </c>
      <c r="AU550" s="255" t="s">
        <v>85</v>
      </c>
      <c r="AV550" s="13" t="s">
        <v>83</v>
      </c>
      <c r="AW550" s="13" t="s">
        <v>33</v>
      </c>
      <c r="AX550" s="13" t="s">
        <v>76</v>
      </c>
      <c r="AY550" s="255" t="s">
        <v>178</v>
      </c>
    </row>
    <row r="551" s="14" customFormat="1">
      <c r="A551" s="14"/>
      <c r="B551" s="256"/>
      <c r="C551" s="257"/>
      <c r="D551" s="241" t="s">
        <v>189</v>
      </c>
      <c r="E551" s="258" t="s">
        <v>1</v>
      </c>
      <c r="F551" s="259" t="s">
        <v>2167</v>
      </c>
      <c r="G551" s="257"/>
      <c r="H551" s="260">
        <v>8.0199999999999996</v>
      </c>
      <c r="I551" s="261"/>
      <c r="J551" s="257"/>
      <c r="K551" s="257"/>
      <c r="L551" s="262"/>
      <c r="M551" s="263"/>
      <c r="N551" s="264"/>
      <c r="O551" s="264"/>
      <c r="P551" s="264"/>
      <c r="Q551" s="264"/>
      <c r="R551" s="264"/>
      <c r="S551" s="264"/>
      <c r="T551" s="265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6" t="s">
        <v>189</v>
      </c>
      <c r="AU551" s="266" t="s">
        <v>85</v>
      </c>
      <c r="AV551" s="14" t="s">
        <v>85</v>
      </c>
      <c r="AW551" s="14" t="s">
        <v>33</v>
      </c>
      <c r="AX551" s="14" t="s">
        <v>76</v>
      </c>
      <c r="AY551" s="266" t="s">
        <v>178</v>
      </c>
    </row>
    <row r="552" s="15" customFormat="1">
      <c r="A552" s="15"/>
      <c r="B552" s="267"/>
      <c r="C552" s="268"/>
      <c r="D552" s="241" t="s">
        <v>189</v>
      </c>
      <c r="E552" s="269" t="s">
        <v>1</v>
      </c>
      <c r="F552" s="270" t="s">
        <v>193</v>
      </c>
      <c r="G552" s="268"/>
      <c r="H552" s="271">
        <v>8.0199999999999996</v>
      </c>
      <c r="I552" s="272"/>
      <c r="J552" s="268"/>
      <c r="K552" s="268"/>
      <c r="L552" s="273"/>
      <c r="M552" s="274"/>
      <c r="N552" s="275"/>
      <c r="O552" s="275"/>
      <c r="P552" s="275"/>
      <c r="Q552" s="275"/>
      <c r="R552" s="275"/>
      <c r="S552" s="275"/>
      <c r="T552" s="276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77" t="s">
        <v>189</v>
      </c>
      <c r="AU552" s="277" t="s">
        <v>85</v>
      </c>
      <c r="AV552" s="15" t="s">
        <v>185</v>
      </c>
      <c r="AW552" s="15" t="s">
        <v>33</v>
      </c>
      <c r="AX552" s="15" t="s">
        <v>83</v>
      </c>
      <c r="AY552" s="277" t="s">
        <v>178</v>
      </c>
    </row>
    <row r="553" s="2" customFormat="1" ht="19.8" customHeight="1">
      <c r="A553" s="39"/>
      <c r="B553" s="40"/>
      <c r="C553" s="228" t="s">
        <v>824</v>
      </c>
      <c r="D553" s="228" t="s">
        <v>180</v>
      </c>
      <c r="E553" s="229" t="s">
        <v>700</v>
      </c>
      <c r="F553" s="230" t="s">
        <v>701</v>
      </c>
      <c r="G553" s="231" t="s">
        <v>253</v>
      </c>
      <c r="H553" s="232">
        <v>0.215</v>
      </c>
      <c r="I553" s="233"/>
      <c r="J553" s="234">
        <f>ROUND(I553*H553,2)</f>
        <v>0</v>
      </c>
      <c r="K553" s="230" t="s">
        <v>184</v>
      </c>
      <c r="L553" s="45"/>
      <c r="M553" s="235" t="s">
        <v>1</v>
      </c>
      <c r="N553" s="236" t="s">
        <v>41</v>
      </c>
      <c r="O553" s="92"/>
      <c r="P553" s="237">
        <f>O553*H553</f>
        <v>0</v>
      </c>
      <c r="Q553" s="237">
        <v>1.11277</v>
      </c>
      <c r="R553" s="237">
        <f>Q553*H553</f>
        <v>0.23924555</v>
      </c>
      <c r="S553" s="237">
        <v>0</v>
      </c>
      <c r="T553" s="238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39" t="s">
        <v>185</v>
      </c>
      <c r="AT553" s="239" t="s">
        <v>180</v>
      </c>
      <c r="AU553" s="239" t="s">
        <v>85</v>
      </c>
      <c r="AY553" s="18" t="s">
        <v>178</v>
      </c>
      <c r="BE553" s="240">
        <f>IF(N553="základní",J553,0)</f>
        <v>0</v>
      </c>
      <c r="BF553" s="240">
        <f>IF(N553="snížená",J553,0)</f>
        <v>0</v>
      </c>
      <c r="BG553" s="240">
        <f>IF(N553="zákl. přenesená",J553,0)</f>
        <v>0</v>
      </c>
      <c r="BH553" s="240">
        <f>IF(N553="sníž. přenesená",J553,0)</f>
        <v>0</v>
      </c>
      <c r="BI553" s="240">
        <f>IF(N553="nulová",J553,0)</f>
        <v>0</v>
      </c>
      <c r="BJ553" s="18" t="s">
        <v>83</v>
      </c>
      <c r="BK553" s="240">
        <f>ROUND(I553*H553,2)</f>
        <v>0</v>
      </c>
      <c r="BL553" s="18" t="s">
        <v>185</v>
      </c>
      <c r="BM553" s="239" t="s">
        <v>2168</v>
      </c>
    </row>
    <row r="554" s="2" customFormat="1">
      <c r="A554" s="39"/>
      <c r="B554" s="40"/>
      <c r="C554" s="41"/>
      <c r="D554" s="241" t="s">
        <v>187</v>
      </c>
      <c r="E554" s="41"/>
      <c r="F554" s="242" t="s">
        <v>703</v>
      </c>
      <c r="G554" s="41"/>
      <c r="H554" s="41"/>
      <c r="I554" s="243"/>
      <c r="J554" s="41"/>
      <c r="K554" s="41"/>
      <c r="L554" s="45"/>
      <c r="M554" s="244"/>
      <c r="N554" s="245"/>
      <c r="O554" s="92"/>
      <c r="P554" s="92"/>
      <c r="Q554" s="92"/>
      <c r="R554" s="92"/>
      <c r="S554" s="92"/>
      <c r="T554" s="93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187</v>
      </c>
      <c r="AU554" s="18" t="s">
        <v>85</v>
      </c>
    </row>
    <row r="555" s="13" customFormat="1">
      <c r="A555" s="13"/>
      <c r="B555" s="246"/>
      <c r="C555" s="247"/>
      <c r="D555" s="241" t="s">
        <v>189</v>
      </c>
      <c r="E555" s="248" t="s">
        <v>1</v>
      </c>
      <c r="F555" s="249" t="s">
        <v>1990</v>
      </c>
      <c r="G555" s="247"/>
      <c r="H555" s="248" t="s">
        <v>1</v>
      </c>
      <c r="I555" s="250"/>
      <c r="J555" s="247"/>
      <c r="K555" s="247"/>
      <c r="L555" s="251"/>
      <c r="M555" s="252"/>
      <c r="N555" s="253"/>
      <c r="O555" s="253"/>
      <c r="P555" s="253"/>
      <c r="Q555" s="253"/>
      <c r="R555" s="253"/>
      <c r="S555" s="253"/>
      <c r="T555" s="25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5" t="s">
        <v>189</v>
      </c>
      <c r="AU555" s="255" t="s">
        <v>85</v>
      </c>
      <c r="AV555" s="13" t="s">
        <v>83</v>
      </c>
      <c r="AW555" s="13" t="s">
        <v>33</v>
      </c>
      <c r="AX555" s="13" t="s">
        <v>76</v>
      </c>
      <c r="AY555" s="255" t="s">
        <v>178</v>
      </c>
    </row>
    <row r="556" s="13" customFormat="1">
      <c r="A556" s="13"/>
      <c r="B556" s="246"/>
      <c r="C556" s="247"/>
      <c r="D556" s="241" t="s">
        <v>189</v>
      </c>
      <c r="E556" s="248" t="s">
        <v>1</v>
      </c>
      <c r="F556" s="249" t="s">
        <v>679</v>
      </c>
      <c r="G556" s="247"/>
      <c r="H556" s="248" t="s">
        <v>1</v>
      </c>
      <c r="I556" s="250"/>
      <c r="J556" s="247"/>
      <c r="K556" s="247"/>
      <c r="L556" s="251"/>
      <c r="M556" s="252"/>
      <c r="N556" s="253"/>
      <c r="O556" s="253"/>
      <c r="P556" s="253"/>
      <c r="Q556" s="253"/>
      <c r="R556" s="253"/>
      <c r="S556" s="253"/>
      <c r="T556" s="25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5" t="s">
        <v>189</v>
      </c>
      <c r="AU556" s="255" t="s">
        <v>85</v>
      </c>
      <c r="AV556" s="13" t="s">
        <v>83</v>
      </c>
      <c r="AW556" s="13" t="s">
        <v>33</v>
      </c>
      <c r="AX556" s="13" t="s">
        <v>76</v>
      </c>
      <c r="AY556" s="255" t="s">
        <v>178</v>
      </c>
    </row>
    <row r="557" s="14" customFormat="1">
      <c r="A557" s="14"/>
      <c r="B557" s="256"/>
      <c r="C557" s="257"/>
      <c r="D557" s="241" t="s">
        <v>189</v>
      </c>
      <c r="E557" s="258" t="s">
        <v>1</v>
      </c>
      <c r="F557" s="259" t="s">
        <v>2169</v>
      </c>
      <c r="G557" s="257"/>
      <c r="H557" s="260">
        <v>0.215</v>
      </c>
      <c r="I557" s="261"/>
      <c r="J557" s="257"/>
      <c r="K557" s="257"/>
      <c r="L557" s="262"/>
      <c r="M557" s="263"/>
      <c r="N557" s="264"/>
      <c r="O557" s="264"/>
      <c r="P557" s="264"/>
      <c r="Q557" s="264"/>
      <c r="R557" s="264"/>
      <c r="S557" s="264"/>
      <c r="T557" s="265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6" t="s">
        <v>189</v>
      </c>
      <c r="AU557" s="266" t="s">
        <v>85</v>
      </c>
      <c r="AV557" s="14" t="s">
        <v>85</v>
      </c>
      <c r="AW557" s="14" t="s">
        <v>33</v>
      </c>
      <c r="AX557" s="14" t="s">
        <v>76</v>
      </c>
      <c r="AY557" s="266" t="s">
        <v>178</v>
      </c>
    </row>
    <row r="558" s="15" customFormat="1">
      <c r="A558" s="15"/>
      <c r="B558" s="267"/>
      <c r="C558" s="268"/>
      <c r="D558" s="241" t="s">
        <v>189</v>
      </c>
      <c r="E558" s="269" t="s">
        <v>1</v>
      </c>
      <c r="F558" s="270" t="s">
        <v>193</v>
      </c>
      <c r="G558" s="268"/>
      <c r="H558" s="271">
        <v>0.215</v>
      </c>
      <c r="I558" s="272"/>
      <c r="J558" s="268"/>
      <c r="K558" s="268"/>
      <c r="L558" s="273"/>
      <c r="M558" s="274"/>
      <c r="N558" s="275"/>
      <c r="O558" s="275"/>
      <c r="P558" s="275"/>
      <c r="Q558" s="275"/>
      <c r="R558" s="275"/>
      <c r="S558" s="275"/>
      <c r="T558" s="276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77" t="s">
        <v>189</v>
      </c>
      <c r="AU558" s="277" t="s">
        <v>85</v>
      </c>
      <c r="AV558" s="15" t="s">
        <v>185</v>
      </c>
      <c r="AW558" s="15" t="s">
        <v>33</v>
      </c>
      <c r="AX558" s="15" t="s">
        <v>83</v>
      </c>
      <c r="AY558" s="277" t="s">
        <v>178</v>
      </c>
    </row>
    <row r="559" s="2" customFormat="1">
      <c r="A559" s="39"/>
      <c r="B559" s="40"/>
      <c r="C559" s="228" t="s">
        <v>830</v>
      </c>
      <c r="D559" s="228" t="s">
        <v>180</v>
      </c>
      <c r="E559" s="229" t="s">
        <v>705</v>
      </c>
      <c r="F559" s="230" t="s">
        <v>706</v>
      </c>
      <c r="G559" s="231" t="s">
        <v>183</v>
      </c>
      <c r="H559" s="232">
        <v>1.2729999999999999</v>
      </c>
      <c r="I559" s="233"/>
      <c r="J559" s="234">
        <f>ROUND(I559*H559,2)</f>
        <v>0</v>
      </c>
      <c r="K559" s="230" t="s">
        <v>184</v>
      </c>
      <c r="L559" s="45"/>
      <c r="M559" s="235" t="s">
        <v>1</v>
      </c>
      <c r="N559" s="236" t="s">
        <v>41</v>
      </c>
      <c r="O559" s="92"/>
      <c r="P559" s="237">
        <f>O559*H559</f>
        <v>0</v>
      </c>
      <c r="Q559" s="237">
        <v>2.9013900000000001</v>
      </c>
      <c r="R559" s="237">
        <f>Q559*H559</f>
        <v>3.6934694699999997</v>
      </c>
      <c r="S559" s="237">
        <v>0</v>
      </c>
      <c r="T559" s="238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39" t="s">
        <v>185</v>
      </c>
      <c r="AT559" s="239" t="s">
        <v>180</v>
      </c>
      <c r="AU559" s="239" t="s">
        <v>85</v>
      </c>
      <c r="AY559" s="18" t="s">
        <v>178</v>
      </c>
      <c r="BE559" s="240">
        <f>IF(N559="základní",J559,0)</f>
        <v>0</v>
      </c>
      <c r="BF559" s="240">
        <f>IF(N559="snížená",J559,0)</f>
        <v>0</v>
      </c>
      <c r="BG559" s="240">
        <f>IF(N559="zákl. přenesená",J559,0)</f>
        <v>0</v>
      </c>
      <c r="BH559" s="240">
        <f>IF(N559="sníž. přenesená",J559,0)</f>
        <v>0</v>
      </c>
      <c r="BI559" s="240">
        <f>IF(N559="nulová",J559,0)</f>
        <v>0</v>
      </c>
      <c r="BJ559" s="18" t="s">
        <v>83</v>
      </c>
      <c r="BK559" s="240">
        <f>ROUND(I559*H559,2)</f>
        <v>0</v>
      </c>
      <c r="BL559" s="18" t="s">
        <v>185</v>
      </c>
      <c r="BM559" s="239" t="s">
        <v>2170</v>
      </c>
    </row>
    <row r="560" s="2" customFormat="1">
      <c r="A560" s="39"/>
      <c r="B560" s="40"/>
      <c r="C560" s="41"/>
      <c r="D560" s="241" t="s">
        <v>187</v>
      </c>
      <c r="E560" s="41"/>
      <c r="F560" s="242" t="s">
        <v>708</v>
      </c>
      <c r="G560" s="41"/>
      <c r="H560" s="41"/>
      <c r="I560" s="243"/>
      <c r="J560" s="41"/>
      <c r="K560" s="41"/>
      <c r="L560" s="45"/>
      <c r="M560" s="244"/>
      <c r="N560" s="245"/>
      <c r="O560" s="92"/>
      <c r="P560" s="92"/>
      <c r="Q560" s="92"/>
      <c r="R560" s="92"/>
      <c r="S560" s="92"/>
      <c r="T560" s="93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187</v>
      </c>
      <c r="AU560" s="18" t="s">
        <v>85</v>
      </c>
    </row>
    <row r="561" s="13" customFormat="1">
      <c r="A561" s="13"/>
      <c r="B561" s="246"/>
      <c r="C561" s="247"/>
      <c r="D561" s="241" t="s">
        <v>189</v>
      </c>
      <c r="E561" s="248" t="s">
        <v>1</v>
      </c>
      <c r="F561" s="249" t="s">
        <v>1990</v>
      </c>
      <c r="G561" s="247"/>
      <c r="H561" s="248" t="s">
        <v>1</v>
      </c>
      <c r="I561" s="250"/>
      <c r="J561" s="247"/>
      <c r="K561" s="247"/>
      <c r="L561" s="251"/>
      <c r="M561" s="252"/>
      <c r="N561" s="253"/>
      <c r="O561" s="253"/>
      <c r="P561" s="253"/>
      <c r="Q561" s="253"/>
      <c r="R561" s="253"/>
      <c r="S561" s="253"/>
      <c r="T561" s="25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5" t="s">
        <v>189</v>
      </c>
      <c r="AU561" s="255" t="s">
        <v>85</v>
      </c>
      <c r="AV561" s="13" t="s">
        <v>83</v>
      </c>
      <c r="AW561" s="13" t="s">
        <v>33</v>
      </c>
      <c r="AX561" s="13" t="s">
        <v>76</v>
      </c>
      <c r="AY561" s="255" t="s">
        <v>178</v>
      </c>
    </row>
    <row r="562" s="13" customFormat="1">
      <c r="A562" s="13"/>
      <c r="B562" s="246"/>
      <c r="C562" s="247"/>
      <c r="D562" s="241" t="s">
        <v>189</v>
      </c>
      <c r="E562" s="248" t="s">
        <v>1</v>
      </c>
      <c r="F562" s="249" t="s">
        <v>715</v>
      </c>
      <c r="G562" s="247"/>
      <c r="H562" s="248" t="s">
        <v>1</v>
      </c>
      <c r="I562" s="250"/>
      <c r="J562" s="247"/>
      <c r="K562" s="247"/>
      <c r="L562" s="251"/>
      <c r="M562" s="252"/>
      <c r="N562" s="253"/>
      <c r="O562" s="253"/>
      <c r="P562" s="253"/>
      <c r="Q562" s="253"/>
      <c r="R562" s="253"/>
      <c r="S562" s="253"/>
      <c r="T562" s="25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5" t="s">
        <v>189</v>
      </c>
      <c r="AU562" s="255" t="s">
        <v>85</v>
      </c>
      <c r="AV562" s="13" t="s">
        <v>83</v>
      </c>
      <c r="AW562" s="13" t="s">
        <v>33</v>
      </c>
      <c r="AX562" s="13" t="s">
        <v>76</v>
      </c>
      <c r="AY562" s="255" t="s">
        <v>178</v>
      </c>
    </row>
    <row r="563" s="14" customFormat="1">
      <c r="A563" s="14"/>
      <c r="B563" s="256"/>
      <c r="C563" s="257"/>
      <c r="D563" s="241" t="s">
        <v>189</v>
      </c>
      <c r="E563" s="258" t="s">
        <v>1</v>
      </c>
      <c r="F563" s="259" t="s">
        <v>2171</v>
      </c>
      <c r="G563" s="257"/>
      <c r="H563" s="260">
        <v>0.55700000000000005</v>
      </c>
      <c r="I563" s="261"/>
      <c r="J563" s="257"/>
      <c r="K563" s="257"/>
      <c r="L563" s="262"/>
      <c r="M563" s="263"/>
      <c r="N563" s="264"/>
      <c r="O563" s="264"/>
      <c r="P563" s="264"/>
      <c r="Q563" s="264"/>
      <c r="R563" s="264"/>
      <c r="S563" s="264"/>
      <c r="T563" s="265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6" t="s">
        <v>189</v>
      </c>
      <c r="AU563" s="266" t="s">
        <v>85</v>
      </c>
      <c r="AV563" s="14" t="s">
        <v>85</v>
      </c>
      <c r="AW563" s="14" t="s">
        <v>33</v>
      </c>
      <c r="AX563" s="14" t="s">
        <v>76</v>
      </c>
      <c r="AY563" s="266" t="s">
        <v>178</v>
      </c>
    </row>
    <row r="564" s="14" customFormat="1">
      <c r="A564" s="14"/>
      <c r="B564" s="256"/>
      <c r="C564" s="257"/>
      <c r="D564" s="241" t="s">
        <v>189</v>
      </c>
      <c r="E564" s="258" t="s">
        <v>1</v>
      </c>
      <c r="F564" s="259" t="s">
        <v>2172</v>
      </c>
      <c r="G564" s="257"/>
      <c r="H564" s="260">
        <v>0.71599999999999997</v>
      </c>
      <c r="I564" s="261"/>
      <c r="J564" s="257"/>
      <c r="K564" s="257"/>
      <c r="L564" s="262"/>
      <c r="M564" s="263"/>
      <c r="N564" s="264"/>
      <c r="O564" s="264"/>
      <c r="P564" s="264"/>
      <c r="Q564" s="264"/>
      <c r="R564" s="264"/>
      <c r="S564" s="264"/>
      <c r="T564" s="26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6" t="s">
        <v>189</v>
      </c>
      <c r="AU564" s="266" t="s">
        <v>85</v>
      </c>
      <c r="AV564" s="14" t="s">
        <v>85</v>
      </c>
      <c r="AW564" s="14" t="s">
        <v>33</v>
      </c>
      <c r="AX564" s="14" t="s">
        <v>76</v>
      </c>
      <c r="AY564" s="266" t="s">
        <v>178</v>
      </c>
    </row>
    <row r="565" s="15" customFormat="1">
      <c r="A565" s="15"/>
      <c r="B565" s="267"/>
      <c r="C565" s="268"/>
      <c r="D565" s="241" t="s">
        <v>189</v>
      </c>
      <c r="E565" s="269" t="s">
        <v>1</v>
      </c>
      <c r="F565" s="270" t="s">
        <v>193</v>
      </c>
      <c r="G565" s="268"/>
      <c r="H565" s="271">
        <v>1.2729999999999999</v>
      </c>
      <c r="I565" s="272"/>
      <c r="J565" s="268"/>
      <c r="K565" s="268"/>
      <c r="L565" s="273"/>
      <c r="M565" s="274"/>
      <c r="N565" s="275"/>
      <c r="O565" s="275"/>
      <c r="P565" s="275"/>
      <c r="Q565" s="275"/>
      <c r="R565" s="275"/>
      <c r="S565" s="275"/>
      <c r="T565" s="276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77" t="s">
        <v>189</v>
      </c>
      <c r="AU565" s="277" t="s">
        <v>85</v>
      </c>
      <c r="AV565" s="15" t="s">
        <v>185</v>
      </c>
      <c r="AW565" s="15" t="s">
        <v>33</v>
      </c>
      <c r="AX565" s="15" t="s">
        <v>83</v>
      </c>
      <c r="AY565" s="277" t="s">
        <v>178</v>
      </c>
    </row>
    <row r="566" s="2" customFormat="1">
      <c r="A566" s="39"/>
      <c r="B566" s="40"/>
      <c r="C566" s="228" t="s">
        <v>836</v>
      </c>
      <c r="D566" s="228" t="s">
        <v>180</v>
      </c>
      <c r="E566" s="229" t="s">
        <v>711</v>
      </c>
      <c r="F566" s="230" t="s">
        <v>712</v>
      </c>
      <c r="G566" s="231" t="s">
        <v>183</v>
      </c>
      <c r="H566" s="232">
        <v>1.2729999999999999</v>
      </c>
      <c r="I566" s="233"/>
      <c r="J566" s="234">
        <f>ROUND(I566*H566,2)</f>
        <v>0</v>
      </c>
      <c r="K566" s="230" t="s">
        <v>184</v>
      </c>
      <c r="L566" s="45"/>
      <c r="M566" s="235" t="s">
        <v>1</v>
      </c>
      <c r="N566" s="236" t="s">
        <v>41</v>
      </c>
      <c r="O566" s="92"/>
      <c r="P566" s="237">
        <f>O566*H566</f>
        <v>0</v>
      </c>
      <c r="Q566" s="237">
        <v>0</v>
      </c>
      <c r="R566" s="237">
        <f>Q566*H566</f>
        <v>0</v>
      </c>
      <c r="S566" s="237">
        <v>0</v>
      </c>
      <c r="T566" s="238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39" t="s">
        <v>185</v>
      </c>
      <c r="AT566" s="239" t="s">
        <v>180</v>
      </c>
      <c r="AU566" s="239" t="s">
        <v>85</v>
      </c>
      <c r="AY566" s="18" t="s">
        <v>178</v>
      </c>
      <c r="BE566" s="240">
        <f>IF(N566="základní",J566,0)</f>
        <v>0</v>
      </c>
      <c r="BF566" s="240">
        <f>IF(N566="snížená",J566,0)</f>
        <v>0</v>
      </c>
      <c r="BG566" s="240">
        <f>IF(N566="zákl. přenesená",J566,0)</f>
        <v>0</v>
      </c>
      <c r="BH566" s="240">
        <f>IF(N566="sníž. přenesená",J566,0)</f>
        <v>0</v>
      </c>
      <c r="BI566" s="240">
        <f>IF(N566="nulová",J566,0)</f>
        <v>0</v>
      </c>
      <c r="BJ566" s="18" t="s">
        <v>83</v>
      </c>
      <c r="BK566" s="240">
        <f>ROUND(I566*H566,2)</f>
        <v>0</v>
      </c>
      <c r="BL566" s="18" t="s">
        <v>185</v>
      </c>
      <c r="BM566" s="239" t="s">
        <v>2173</v>
      </c>
    </row>
    <row r="567" s="2" customFormat="1">
      <c r="A567" s="39"/>
      <c r="B567" s="40"/>
      <c r="C567" s="41"/>
      <c r="D567" s="241" t="s">
        <v>187</v>
      </c>
      <c r="E567" s="41"/>
      <c r="F567" s="242" t="s">
        <v>714</v>
      </c>
      <c r="G567" s="41"/>
      <c r="H567" s="41"/>
      <c r="I567" s="243"/>
      <c r="J567" s="41"/>
      <c r="K567" s="41"/>
      <c r="L567" s="45"/>
      <c r="M567" s="244"/>
      <c r="N567" s="245"/>
      <c r="O567" s="92"/>
      <c r="P567" s="92"/>
      <c r="Q567" s="92"/>
      <c r="R567" s="92"/>
      <c r="S567" s="92"/>
      <c r="T567" s="93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187</v>
      </c>
      <c r="AU567" s="18" t="s">
        <v>85</v>
      </c>
    </row>
    <row r="568" s="13" customFormat="1">
      <c r="A568" s="13"/>
      <c r="B568" s="246"/>
      <c r="C568" s="247"/>
      <c r="D568" s="241" t="s">
        <v>189</v>
      </c>
      <c r="E568" s="248" t="s">
        <v>1</v>
      </c>
      <c r="F568" s="249" t="s">
        <v>1990</v>
      </c>
      <c r="G568" s="247"/>
      <c r="H568" s="248" t="s">
        <v>1</v>
      </c>
      <c r="I568" s="250"/>
      <c r="J568" s="247"/>
      <c r="K568" s="247"/>
      <c r="L568" s="251"/>
      <c r="M568" s="252"/>
      <c r="N568" s="253"/>
      <c r="O568" s="253"/>
      <c r="P568" s="253"/>
      <c r="Q568" s="253"/>
      <c r="R568" s="253"/>
      <c r="S568" s="253"/>
      <c r="T568" s="25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5" t="s">
        <v>189</v>
      </c>
      <c r="AU568" s="255" t="s">
        <v>85</v>
      </c>
      <c r="AV568" s="13" t="s">
        <v>83</v>
      </c>
      <c r="AW568" s="13" t="s">
        <v>33</v>
      </c>
      <c r="AX568" s="13" t="s">
        <v>76</v>
      </c>
      <c r="AY568" s="255" t="s">
        <v>178</v>
      </c>
    </row>
    <row r="569" s="13" customFormat="1">
      <c r="A569" s="13"/>
      <c r="B569" s="246"/>
      <c r="C569" s="247"/>
      <c r="D569" s="241" t="s">
        <v>189</v>
      </c>
      <c r="E569" s="248" t="s">
        <v>1</v>
      </c>
      <c r="F569" s="249" t="s">
        <v>715</v>
      </c>
      <c r="G569" s="247"/>
      <c r="H569" s="248" t="s">
        <v>1</v>
      </c>
      <c r="I569" s="250"/>
      <c r="J569" s="247"/>
      <c r="K569" s="247"/>
      <c r="L569" s="251"/>
      <c r="M569" s="252"/>
      <c r="N569" s="253"/>
      <c r="O569" s="253"/>
      <c r="P569" s="253"/>
      <c r="Q569" s="253"/>
      <c r="R569" s="253"/>
      <c r="S569" s="253"/>
      <c r="T569" s="25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5" t="s">
        <v>189</v>
      </c>
      <c r="AU569" s="255" t="s">
        <v>85</v>
      </c>
      <c r="AV569" s="13" t="s">
        <v>83</v>
      </c>
      <c r="AW569" s="13" t="s">
        <v>33</v>
      </c>
      <c r="AX569" s="13" t="s">
        <v>76</v>
      </c>
      <c r="AY569" s="255" t="s">
        <v>178</v>
      </c>
    </row>
    <row r="570" s="14" customFormat="1">
      <c r="A570" s="14"/>
      <c r="B570" s="256"/>
      <c r="C570" s="257"/>
      <c r="D570" s="241" t="s">
        <v>189</v>
      </c>
      <c r="E570" s="258" t="s">
        <v>1</v>
      </c>
      <c r="F570" s="259" t="s">
        <v>2174</v>
      </c>
      <c r="G570" s="257"/>
      <c r="H570" s="260">
        <v>1.2729999999999999</v>
      </c>
      <c r="I570" s="261"/>
      <c r="J570" s="257"/>
      <c r="K570" s="257"/>
      <c r="L570" s="262"/>
      <c r="M570" s="263"/>
      <c r="N570" s="264"/>
      <c r="O570" s="264"/>
      <c r="P570" s="264"/>
      <c r="Q570" s="264"/>
      <c r="R570" s="264"/>
      <c r="S570" s="264"/>
      <c r="T570" s="265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6" t="s">
        <v>189</v>
      </c>
      <c r="AU570" s="266" t="s">
        <v>85</v>
      </c>
      <c r="AV570" s="14" t="s">
        <v>85</v>
      </c>
      <c r="AW570" s="14" t="s">
        <v>33</v>
      </c>
      <c r="AX570" s="14" t="s">
        <v>76</v>
      </c>
      <c r="AY570" s="266" t="s">
        <v>178</v>
      </c>
    </row>
    <row r="571" s="15" customFormat="1">
      <c r="A571" s="15"/>
      <c r="B571" s="267"/>
      <c r="C571" s="268"/>
      <c r="D571" s="241" t="s">
        <v>189</v>
      </c>
      <c r="E571" s="269" t="s">
        <v>1</v>
      </c>
      <c r="F571" s="270" t="s">
        <v>193</v>
      </c>
      <c r="G571" s="268"/>
      <c r="H571" s="271">
        <v>1.2729999999999999</v>
      </c>
      <c r="I571" s="272"/>
      <c r="J571" s="268"/>
      <c r="K571" s="268"/>
      <c r="L571" s="273"/>
      <c r="M571" s="274"/>
      <c r="N571" s="275"/>
      <c r="O571" s="275"/>
      <c r="P571" s="275"/>
      <c r="Q571" s="275"/>
      <c r="R571" s="275"/>
      <c r="S571" s="275"/>
      <c r="T571" s="276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77" t="s">
        <v>189</v>
      </c>
      <c r="AU571" s="277" t="s">
        <v>85</v>
      </c>
      <c r="AV571" s="15" t="s">
        <v>185</v>
      </c>
      <c r="AW571" s="15" t="s">
        <v>33</v>
      </c>
      <c r="AX571" s="15" t="s">
        <v>83</v>
      </c>
      <c r="AY571" s="277" t="s">
        <v>178</v>
      </c>
    </row>
    <row r="572" s="2" customFormat="1" ht="14.4" customHeight="1">
      <c r="A572" s="39"/>
      <c r="B572" s="40"/>
      <c r="C572" s="228" t="s">
        <v>842</v>
      </c>
      <c r="D572" s="228" t="s">
        <v>180</v>
      </c>
      <c r="E572" s="229" t="s">
        <v>716</v>
      </c>
      <c r="F572" s="230" t="s">
        <v>717</v>
      </c>
      <c r="G572" s="231" t="s">
        <v>183</v>
      </c>
      <c r="H572" s="232">
        <v>5.9859999999999998</v>
      </c>
      <c r="I572" s="233"/>
      <c r="J572" s="234">
        <f>ROUND(I572*H572,2)</f>
        <v>0</v>
      </c>
      <c r="K572" s="230" t="s">
        <v>184</v>
      </c>
      <c r="L572" s="45"/>
      <c r="M572" s="235" t="s">
        <v>1</v>
      </c>
      <c r="N572" s="236" t="s">
        <v>41</v>
      </c>
      <c r="O572" s="92"/>
      <c r="P572" s="237">
        <f>O572*H572</f>
        <v>0</v>
      </c>
      <c r="Q572" s="237">
        <v>0</v>
      </c>
      <c r="R572" s="237">
        <f>Q572*H572</f>
        <v>0</v>
      </c>
      <c r="S572" s="237">
        <v>0</v>
      </c>
      <c r="T572" s="238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39" t="s">
        <v>185</v>
      </c>
      <c r="AT572" s="239" t="s">
        <v>180</v>
      </c>
      <c r="AU572" s="239" t="s">
        <v>85</v>
      </c>
      <c r="AY572" s="18" t="s">
        <v>178</v>
      </c>
      <c r="BE572" s="240">
        <f>IF(N572="základní",J572,0)</f>
        <v>0</v>
      </c>
      <c r="BF572" s="240">
        <f>IF(N572="snížená",J572,0)</f>
        <v>0</v>
      </c>
      <c r="BG572" s="240">
        <f>IF(N572="zákl. přenesená",J572,0)</f>
        <v>0</v>
      </c>
      <c r="BH572" s="240">
        <f>IF(N572="sníž. přenesená",J572,0)</f>
        <v>0</v>
      </c>
      <c r="BI572" s="240">
        <f>IF(N572="nulová",J572,0)</f>
        <v>0</v>
      </c>
      <c r="BJ572" s="18" t="s">
        <v>83</v>
      </c>
      <c r="BK572" s="240">
        <f>ROUND(I572*H572,2)</f>
        <v>0</v>
      </c>
      <c r="BL572" s="18" t="s">
        <v>185</v>
      </c>
      <c r="BM572" s="239" t="s">
        <v>2175</v>
      </c>
    </row>
    <row r="573" s="2" customFormat="1">
      <c r="A573" s="39"/>
      <c r="B573" s="40"/>
      <c r="C573" s="41"/>
      <c r="D573" s="241" t="s">
        <v>187</v>
      </c>
      <c r="E573" s="41"/>
      <c r="F573" s="242" t="s">
        <v>719</v>
      </c>
      <c r="G573" s="41"/>
      <c r="H573" s="41"/>
      <c r="I573" s="243"/>
      <c r="J573" s="41"/>
      <c r="K573" s="41"/>
      <c r="L573" s="45"/>
      <c r="M573" s="244"/>
      <c r="N573" s="245"/>
      <c r="O573" s="92"/>
      <c r="P573" s="92"/>
      <c r="Q573" s="92"/>
      <c r="R573" s="92"/>
      <c r="S573" s="92"/>
      <c r="T573" s="93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187</v>
      </c>
      <c r="AU573" s="18" t="s">
        <v>85</v>
      </c>
    </row>
    <row r="574" s="13" customFormat="1">
      <c r="A574" s="13"/>
      <c r="B574" s="246"/>
      <c r="C574" s="247"/>
      <c r="D574" s="241" t="s">
        <v>189</v>
      </c>
      <c r="E574" s="248" t="s">
        <v>1</v>
      </c>
      <c r="F574" s="249" t="s">
        <v>1990</v>
      </c>
      <c r="G574" s="247"/>
      <c r="H574" s="248" t="s">
        <v>1</v>
      </c>
      <c r="I574" s="250"/>
      <c r="J574" s="247"/>
      <c r="K574" s="247"/>
      <c r="L574" s="251"/>
      <c r="M574" s="252"/>
      <c r="N574" s="253"/>
      <c r="O574" s="253"/>
      <c r="P574" s="253"/>
      <c r="Q574" s="253"/>
      <c r="R574" s="253"/>
      <c r="S574" s="253"/>
      <c r="T574" s="25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5" t="s">
        <v>189</v>
      </c>
      <c r="AU574" s="255" t="s">
        <v>85</v>
      </c>
      <c r="AV574" s="13" t="s">
        <v>83</v>
      </c>
      <c r="AW574" s="13" t="s">
        <v>33</v>
      </c>
      <c r="AX574" s="13" t="s">
        <v>76</v>
      </c>
      <c r="AY574" s="255" t="s">
        <v>178</v>
      </c>
    </row>
    <row r="575" s="13" customFormat="1">
      <c r="A575" s="13"/>
      <c r="B575" s="246"/>
      <c r="C575" s="247"/>
      <c r="D575" s="241" t="s">
        <v>189</v>
      </c>
      <c r="E575" s="248" t="s">
        <v>1</v>
      </c>
      <c r="F575" s="249" t="s">
        <v>887</v>
      </c>
      <c r="G575" s="247"/>
      <c r="H575" s="248" t="s">
        <v>1</v>
      </c>
      <c r="I575" s="250"/>
      <c r="J575" s="247"/>
      <c r="K575" s="247"/>
      <c r="L575" s="251"/>
      <c r="M575" s="252"/>
      <c r="N575" s="253"/>
      <c r="O575" s="253"/>
      <c r="P575" s="253"/>
      <c r="Q575" s="253"/>
      <c r="R575" s="253"/>
      <c r="S575" s="253"/>
      <c r="T575" s="25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5" t="s">
        <v>189</v>
      </c>
      <c r="AU575" s="255" t="s">
        <v>85</v>
      </c>
      <c r="AV575" s="13" t="s">
        <v>83</v>
      </c>
      <c r="AW575" s="13" t="s">
        <v>33</v>
      </c>
      <c r="AX575" s="13" t="s">
        <v>76</v>
      </c>
      <c r="AY575" s="255" t="s">
        <v>178</v>
      </c>
    </row>
    <row r="576" s="14" customFormat="1">
      <c r="A576" s="14"/>
      <c r="B576" s="256"/>
      <c r="C576" s="257"/>
      <c r="D576" s="241" t="s">
        <v>189</v>
      </c>
      <c r="E576" s="258" t="s">
        <v>1</v>
      </c>
      <c r="F576" s="259" t="s">
        <v>2176</v>
      </c>
      <c r="G576" s="257"/>
      <c r="H576" s="260">
        <v>4.2400000000000002</v>
      </c>
      <c r="I576" s="261"/>
      <c r="J576" s="257"/>
      <c r="K576" s="257"/>
      <c r="L576" s="262"/>
      <c r="M576" s="263"/>
      <c r="N576" s="264"/>
      <c r="O576" s="264"/>
      <c r="P576" s="264"/>
      <c r="Q576" s="264"/>
      <c r="R576" s="264"/>
      <c r="S576" s="264"/>
      <c r="T576" s="265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6" t="s">
        <v>189</v>
      </c>
      <c r="AU576" s="266" t="s">
        <v>85</v>
      </c>
      <c r="AV576" s="14" t="s">
        <v>85</v>
      </c>
      <c r="AW576" s="14" t="s">
        <v>33</v>
      </c>
      <c r="AX576" s="14" t="s">
        <v>76</v>
      </c>
      <c r="AY576" s="266" t="s">
        <v>178</v>
      </c>
    </row>
    <row r="577" s="14" customFormat="1">
      <c r="A577" s="14"/>
      <c r="B577" s="256"/>
      <c r="C577" s="257"/>
      <c r="D577" s="241" t="s">
        <v>189</v>
      </c>
      <c r="E577" s="258" t="s">
        <v>1</v>
      </c>
      <c r="F577" s="259" t="s">
        <v>2177</v>
      </c>
      <c r="G577" s="257"/>
      <c r="H577" s="260">
        <v>2.6499999999999999</v>
      </c>
      <c r="I577" s="261"/>
      <c r="J577" s="257"/>
      <c r="K577" s="257"/>
      <c r="L577" s="262"/>
      <c r="M577" s="263"/>
      <c r="N577" s="264"/>
      <c r="O577" s="264"/>
      <c r="P577" s="264"/>
      <c r="Q577" s="264"/>
      <c r="R577" s="264"/>
      <c r="S577" s="264"/>
      <c r="T577" s="265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6" t="s">
        <v>189</v>
      </c>
      <c r="AU577" s="266" t="s">
        <v>85</v>
      </c>
      <c r="AV577" s="14" t="s">
        <v>85</v>
      </c>
      <c r="AW577" s="14" t="s">
        <v>33</v>
      </c>
      <c r="AX577" s="14" t="s">
        <v>76</v>
      </c>
      <c r="AY577" s="266" t="s">
        <v>178</v>
      </c>
    </row>
    <row r="578" s="13" customFormat="1">
      <c r="A578" s="13"/>
      <c r="B578" s="246"/>
      <c r="C578" s="247"/>
      <c r="D578" s="241" t="s">
        <v>189</v>
      </c>
      <c r="E578" s="248" t="s">
        <v>1</v>
      </c>
      <c r="F578" s="249" t="s">
        <v>459</v>
      </c>
      <c r="G578" s="247"/>
      <c r="H578" s="248" t="s">
        <v>1</v>
      </c>
      <c r="I578" s="250"/>
      <c r="J578" s="247"/>
      <c r="K578" s="247"/>
      <c r="L578" s="251"/>
      <c r="M578" s="252"/>
      <c r="N578" s="253"/>
      <c r="O578" s="253"/>
      <c r="P578" s="253"/>
      <c r="Q578" s="253"/>
      <c r="R578" s="253"/>
      <c r="S578" s="253"/>
      <c r="T578" s="25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5" t="s">
        <v>189</v>
      </c>
      <c r="AU578" s="255" t="s">
        <v>85</v>
      </c>
      <c r="AV578" s="13" t="s">
        <v>83</v>
      </c>
      <c r="AW578" s="13" t="s">
        <v>33</v>
      </c>
      <c r="AX578" s="13" t="s">
        <v>76</v>
      </c>
      <c r="AY578" s="255" t="s">
        <v>178</v>
      </c>
    </row>
    <row r="579" s="14" customFormat="1">
      <c r="A579" s="14"/>
      <c r="B579" s="256"/>
      <c r="C579" s="257"/>
      <c r="D579" s="241" t="s">
        <v>189</v>
      </c>
      <c r="E579" s="258" t="s">
        <v>1</v>
      </c>
      <c r="F579" s="259" t="s">
        <v>2178</v>
      </c>
      <c r="G579" s="257"/>
      <c r="H579" s="260">
        <v>-0.90400000000000003</v>
      </c>
      <c r="I579" s="261"/>
      <c r="J579" s="257"/>
      <c r="K579" s="257"/>
      <c r="L579" s="262"/>
      <c r="M579" s="263"/>
      <c r="N579" s="264"/>
      <c r="O579" s="264"/>
      <c r="P579" s="264"/>
      <c r="Q579" s="264"/>
      <c r="R579" s="264"/>
      <c r="S579" s="264"/>
      <c r="T579" s="26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6" t="s">
        <v>189</v>
      </c>
      <c r="AU579" s="266" t="s">
        <v>85</v>
      </c>
      <c r="AV579" s="14" t="s">
        <v>85</v>
      </c>
      <c r="AW579" s="14" t="s">
        <v>33</v>
      </c>
      <c r="AX579" s="14" t="s">
        <v>76</v>
      </c>
      <c r="AY579" s="266" t="s">
        <v>178</v>
      </c>
    </row>
    <row r="580" s="15" customFormat="1">
      <c r="A580" s="15"/>
      <c r="B580" s="267"/>
      <c r="C580" s="268"/>
      <c r="D580" s="241" t="s">
        <v>189</v>
      </c>
      <c r="E580" s="269" t="s">
        <v>1</v>
      </c>
      <c r="F580" s="270" t="s">
        <v>193</v>
      </c>
      <c r="G580" s="268"/>
      <c r="H580" s="271">
        <v>5.9859999999999998</v>
      </c>
      <c r="I580" s="272"/>
      <c r="J580" s="268"/>
      <c r="K580" s="268"/>
      <c r="L580" s="273"/>
      <c r="M580" s="274"/>
      <c r="N580" s="275"/>
      <c r="O580" s="275"/>
      <c r="P580" s="275"/>
      <c r="Q580" s="275"/>
      <c r="R580" s="275"/>
      <c r="S580" s="275"/>
      <c r="T580" s="276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77" t="s">
        <v>189</v>
      </c>
      <c r="AU580" s="277" t="s">
        <v>85</v>
      </c>
      <c r="AV580" s="15" t="s">
        <v>185</v>
      </c>
      <c r="AW580" s="15" t="s">
        <v>33</v>
      </c>
      <c r="AX580" s="15" t="s">
        <v>83</v>
      </c>
      <c r="AY580" s="277" t="s">
        <v>178</v>
      </c>
    </row>
    <row r="581" s="2" customFormat="1">
      <c r="A581" s="39"/>
      <c r="B581" s="40"/>
      <c r="C581" s="228" t="s">
        <v>848</v>
      </c>
      <c r="D581" s="228" t="s">
        <v>180</v>
      </c>
      <c r="E581" s="229" t="s">
        <v>723</v>
      </c>
      <c r="F581" s="230" t="s">
        <v>724</v>
      </c>
      <c r="G581" s="231" t="s">
        <v>268</v>
      </c>
      <c r="H581" s="232">
        <v>48.880000000000003</v>
      </c>
      <c r="I581" s="233"/>
      <c r="J581" s="234">
        <f>ROUND(I581*H581,2)</f>
        <v>0</v>
      </c>
      <c r="K581" s="230" t="s">
        <v>184</v>
      </c>
      <c r="L581" s="45"/>
      <c r="M581" s="235" t="s">
        <v>1</v>
      </c>
      <c r="N581" s="236" t="s">
        <v>41</v>
      </c>
      <c r="O581" s="92"/>
      <c r="P581" s="237">
        <f>O581*H581</f>
        <v>0</v>
      </c>
      <c r="Q581" s="237">
        <v>0.00132</v>
      </c>
      <c r="R581" s="237">
        <f>Q581*H581</f>
        <v>0.064521599999999998</v>
      </c>
      <c r="S581" s="237">
        <v>0</v>
      </c>
      <c r="T581" s="238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9" t="s">
        <v>185</v>
      </c>
      <c r="AT581" s="239" t="s">
        <v>180</v>
      </c>
      <c r="AU581" s="239" t="s">
        <v>85</v>
      </c>
      <c r="AY581" s="18" t="s">
        <v>178</v>
      </c>
      <c r="BE581" s="240">
        <f>IF(N581="základní",J581,0)</f>
        <v>0</v>
      </c>
      <c r="BF581" s="240">
        <f>IF(N581="snížená",J581,0)</f>
        <v>0</v>
      </c>
      <c r="BG581" s="240">
        <f>IF(N581="zákl. přenesená",J581,0)</f>
        <v>0</v>
      </c>
      <c r="BH581" s="240">
        <f>IF(N581="sníž. přenesená",J581,0)</f>
        <v>0</v>
      </c>
      <c r="BI581" s="240">
        <f>IF(N581="nulová",J581,0)</f>
        <v>0</v>
      </c>
      <c r="BJ581" s="18" t="s">
        <v>83</v>
      </c>
      <c r="BK581" s="240">
        <f>ROUND(I581*H581,2)</f>
        <v>0</v>
      </c>
      <c r="BL581" s="18" t="s">
        <v>185</v>
      </c>
      <c r="BM581" s="239" t="s">
        <v>2179</v>
      </c>
    </row>
    <row r="582" s="2" customFormat="1">
      <c r="A582" s="39"/>
      <c r="B582" s="40"/>
      <c r="C582" s="41"/>
      <c r="D582" s="241" t="s">
        <v>187</v>
      </c>
      <c r="E582" s="41"/>
      <c r="F582" s="242" t="s">
        <v>726</v>
      </c>
      <c r="G582" s="41"/>
      <c r="H582" s="41"/>
      <c r="I582" s="243"/>
      <c r="J582" s="41"/>
      <c r="K582" s="41"/>
      <c r="L582" s="45"/>
      <c r="M582" s="244"/>
      <c r="N582" s="245"/>
      <c r="O582" s="92"/>
      <c r="P582" s="92"/>
      <c r="Q582" s="92"/>
      <c r="R582" s="92"/>
      <c r="S582" s="92"/>
      <c r="T582" s="93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187</v>
      </c>
      <c r="AU582" s="18" t="s">
        <v>85</v>
      </c>
    </row>
    <row r="583" s="13" customFormat="1">
      <c r="A583" s="13"/>
      <c r="B583" s="246"/>
      <c r="C583" s="247"/>
      <c r="D583" s="241" t="s">
        <v>189</v>
      </c>
      <c r="E583" s="248" t="s">
        <v>1</v>
      </c>
      <c r="F583" s="249" t="s">
        <v>1990</v>
      </c>
      <c r="G583" s="247"/>
      <c r="H583" s="248" t="s">
        <v>1</v>
      </c>
      <c r="I583" s="250"/>
      <c r="J583" s="247"/>
      <c r="K583" s="247"/>
      <c r="L583" s="251"/>
      <c r="M583" s="252"/>
      <c r="N583" s="253"/>
      <c r="O583" s="253"/>
      <c r="P583" s="253"/>
      <c r="Q583" s="253"/>
      <c r="R583" s="253"/>
      <c r="S583" s="253"/>
      <c r="T583" s="25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5" t="s">
        <v>189</v>
      </c>
      <c r="AU583" s="255" t="s">
        <v>85</v>
      </c>
      <c r="AV583" s="13" t="s">
        <v>83</v>
      </c>
      <c r="AW583" s="13" t="s">
        <v>33</v>
      </c>
      <c r="AX583" s="13" t="s">
        <v>76</v>
      </c>
      <c r="AY583" s="255" t="s">
        <v>178</v>
      </c>
    </row>
    <row r="584" s="13" customFormat="1">
      <c r="A584" s="13"/>
      <c r="B584" s="246"/>
      <c r="C584" s="247"/>
      <c r="D584" s="241" t="s">
        <v>189</v>
      </c>
      <c r="E584" s="248" t="s">
        <v>1</v>
      </c>
      <c r="F584" s="249" t="s">
        <v>2180</v>
      </c>
      <c r="G584" s="247"/>
      <c r="H584" s="248" t="s">
        <v>1</v>
      </c>
      <c r="I584" s="250"/>
      <c r="J584" s="247"/>
      <c r="K584" s="247"/>
      <c r="L584" s="251"/>
      <c r="M584" s="252"/>
      <c r="N584" s="253"/>
      <c r="O584" s="253"/>
      <c r="P584" s="253"/>
      <c r="Q584" s="253"/>
      <c r="R584" s="253"/>
      <c r="S584" s="253"/>
      <c r="T584" s="25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5" t="s">
        <v>189</v>
      </c>
      <c r="AU584" s="255" t="s">
        <v>85</v>
      </c>
      <c r="AV584" s="13" t="s">
        <v>83</v>
      </c>
      <c r="AW584" s="13" t="s">
        <v>33</v>
      </c>
      <c r="AX584" s="13" t="s">
        <v>76</v>
      </c>
      <c r="AY584" s="255" t="s">
        <v>178</v>
      </c>
    </row>
    <row r="585" s="14" customFormat="1">
      <c r="A585" s="14"/>
      <c r="B585" s="256"/>
      <c r="C585" s="257"/>
      <c r="D585" s="241" t="s">
        <v>189</v>
      </c>
      <c r="E585" s="258" t="s">
        <v>1</v>
      </c>
      <c r="F585" s="259" t="s">
        <v>2181</v>
      </c>
      <c r="G585" s="257"/>
      <c r="H585" s="260">
        <v>22.260000000000002</v>
      </c>
      <c r="I585" s="261"/>
      <c r="J585" s="257"/>
      <c r="K585" s="257"/>
      <c r="L585" s="262"/>
      <c r="M585" s="263"/>
      <c r="N585" s="264"/>
      <c r="O585" s="264"/>
      <c r="P585" s="264"/>
      <c r="Q585" s="264"/>
      <c r="R585" s="264"/>
      <c r="S585" s="264"/>
      <c r="T585" s="265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6" t="s">
        <v>189</v>
      </c>
      <c r="AU585" s="266" t="s">
        <v>85</v>
      </c>
      <c r="AV585" s="14" t="s">
        <v>85</v>
      </c>
      <c r="AW585" s="14" t="s">
        <v>33</v>
      </c>
      <c r="AX585" s="14" t="s">
        <v>76</v>
      </c>
      <c r="AY585" s="266" t="s">
        <v>178</v>
      </c>
    </row>
    <row r="586" s="14" customFormat="1">
      <c r="A586" s="14"/>
      <c r="B586" s="256"/>
      <c r="C586" s="257"/>
      <c r="D586" s="241" t="s">
        <v>189</v>
      </c>
      <c r="E586" s="258" t="s">
        <v>1</v>
      </c>
      <c r="F586" s="259" t="s">
        <v>2182</v>
      </c>
      <c r="G586" s="257"/>
      <c r="H586" s="260">
        <v>1.6000000000000001</v>
      </c>
      <c r="I586" s="261"/>
      <c r="J586" s="257"/>
      <c r="K586" s="257"/>
      <c r="L586" s="262"/>
      <c r="M586" s="263"/>
      <c r="N586" s="264"/>
      <c r="O586" s="264"/>
      <c r="P586" s="264"/>
      <c r="Q586" s="264"/>
      <c r="R586" s="264"/>
      <c r="S586" s="264"/>
      <c r="T586" s="265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6" t="s">
        <v>189</v>
      </c>
      <c r="AU586" s="266" t="s">
        <v>85</v>
      </c>
      <c r="AV586" s="14" t="s">
        <v>85</v>
      </c>
      <c r="AW586" s="14" t="s">
        <v>33</v>
      </c>
      <c r="AX586" s="14" t="s">
        <v>76</v>
      </c>
      <c r="AY586" s="266" t="s">
        <v>178</v>
      </c>
    </row>
    <row r="587" s="14" customFormat="1">
      <c r="A587" s="14"/>
      <c r="B587" s="256"/>
      <c r="C587" s="257"/>
      <c r="D587" s="241" t="s">
        <v>189</v>
      </c>
      <c r="E587" s="258" t="s">
        <v>1</v>
      </c>
      <c r="F587" s="259" t="s">
        <v>2183</v>
      </c>
      <c r="G587" s="257"/>
      <c r="H587" s="260">
        <v>23.32</v>
      </c>
      <c r="I587" s="261"/>
      <c r="J587" s="257"/>
      <c r="K587" s="257"/>
      <c r="L587" s="262"/>
      <c r="M587" s="263"/>
      <c r="N587" s="264"/>
      <c r="O587" s="264"/>
      <c r="P587" s="264"/>
      <c r="Q587" s="264"/>
      <c r="R587" s="264"/>
      <c r="S587" s="264"/>
      <c r="T587" s="265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6" t="s">
        <v>189</v>
      </c>
      <c r="AU587" s="266" t="s">
        <v>85</v>
      </c>
      <c r="AV587" s="14" t="s">
        <v>85</v>
      </c>
      <c r="AW587" s="14" t="s">
        <v>33</v>
      </c>
      <c r="AX587" s="14" t="s">
        <v>76</v>
      </c>
      <c r="AY587" s="266" t="s">
        <v>178</v>
      </c>
    </row>
    <row r="588" s="14" customFormat="1">
      <c r="A588" s="14"/>
      <c r="B588" s="256"/>
      <c r="C588" s="257"/>
      <c r="D588" s="241" t="s">
        <v>189</v>
      </c>
      <c r="E588" s="258" t="s">
        <v>1</v>
      </c>
      <c r="F588" s="259" t="s">
        <v>2184</v>
      </c>
      <c r="G588" s="257"/>
      <c r="H588" s="260">
        <v>1.7</v>
      </c>
      <c r="I588" s="261"/>
      <c r="J588" s="257"/>
      <c r="K588" s="257"/>
      <c r="L588" s="262"/>
      <c r="M588" s="263"/>
      <c r="N588" s="264"/>
      <c r="O588" s="264"/>
      <c r="P588" s="264"/>
      <c r="Q588" s="264"/>
      <c r="R588" s="264"/>
      <c r="S588" s="264"/>
      <c r="T588" s="265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6" t="s">
        <v>189</v>
      </c>
      <c r="AU588" s="266" t="s">
        <v>85</v>
      </c>
      <c r="AV588" s="14" t="s">
        <v>85</v>
      </c>
      <c r="AW588" s="14" t="s">
        <v>33</v>
      </c>
      <c r="AX588" s="14" t="s">
        <v>76</v>
      </c>
      <c r="AY588" s="266" t="s">
        <v>178</v>
      </c>
    </row>
    <row r="589" s="15" customFormat="1">
      <c r="A589" s="15"/>
      <c r="B589" s="267"/>
      <c r="C589" s="268"/>
      <c r="D589" s="241" t="s">
        <v>189</v>
      </c>
      <c r="E589" s="269" t="s">
        <v>1</v>
      </c>
      <c r="F589" s="270" t="s">
        <v>193</v>
      </c>
      <c r="G589" s="268"/>
      <c r="H589" s="271">
        <v>48.880000000000003</v>
      </c>
      <c r="I589" s="272"/>
      <c r="J589" s="268"/>
      <c r="K589" s="268"/>
      <c r="L589" s="273"/>
      <c r="M589" s="274"/>
      <c r="N589" s="275"/>
      <c r="O589" s="275"/>
      <c r="P589" s="275"/>
      <c r="Q589" s="275"/>
      <c r="R589" s="275"/>
      <c r="S589" s="275"/>
      <c r="T589" s="276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77" t="s">
        <v>189</v>
      </c>
      <c r="AU589" s="277" t="s">
        <v>85</v>
      </c>
      <c r="AV589" s="15" t="s">
        <v>185</v>
      </c>
      <c r="AW589" s="15" t="s">
        <v>33</v>
      </c>
      <c r="AX589" s="15" t="s">
        <v>83</v>
      </c>
      <c r="AY589" s="277" t="s">
        <v>178</v>
      </c>
    </row>
    <row r="590" s="2" customFormat="1" ht="30" customHeight="1">
      <c r="A590" s="39"/>
      <c r="B590" s="40"/>
      <c r="C590" s="228" t="s">
        <v>854</v>
      </c>
      <c r="D590" s="228" t="s">
        <v>180</v>
      </c>
      <c r="E590" s="229" t="s">
        <v>730</v>
      </c>
      <c r="F590" s="230" t="s">
        <v>731</v>
      </c>
      <c r="G590" s="231" t="s">
        <v>268</v>
      </c>
      <c r="H590" s="232">
        <v>48.880000000000003</v>
      </c>
      <c r="I590" s="233"/>
      <c r="J590" s="234">
        <f>ROUND(I590*H590,2)</f>
        <v>0</v>
      </c>
      <c r="K590" s="230" t="s">
        <v>184</v>
      </c>
      <c r="L590" s="45"/>
      <c r="M590" s="235" t="s">
        <v>1</v>
      </c>
      <c r="N590" s="236" t="s">
        <v>41</v>
      </c>
      <c r="O590" s="92"/>
      <c r="P590" s="237">
        <f>O590*H590</f>
        <v>0</v>
      </c>
      <c r="Q590" s="237">
        <v>4.0000000000000003E-05</v>
      </c>
      <c r="R590" s="237">
        <f>Q590*H590</f>
        <v>0.0019552000000000003</v>
      </c>
      <c r="S590" s="237">
        <v>0</v>
      </c>
      <c r="T590" s="238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39" t="s">
        <v>185</v>
      </c>
      <c r="AT590" s="239" t="s">
        <v>180</v>
      </c>
      <c r="AU590" s="239" t="s">
        <v>85</v>
      </c>
      <c r="AY590" s="18" t="s">
        <v>178</v>
      </c>
      <c r="BE590" s="240">
        <f>IF(N590="základní",J590,0)</f>
        <v>0</v>
      </c>
      <c r="BF590" s="240">
        <f>IF(N590="snížená",J590,0)</f>
        <v>0</v>
      </c>
      <c r="BG590" s="240">
        <f>IF(N590="zákl. přenesená",J590,0)</f>
        <v>0</v>
      </c>
      <c r="BH590" s="240">
        <f>IF(N590="sníž. přenesená",J590,0)</f>
        <v>0</v>
      </c>
      <c r="BI590" s="240">
        <f>IF(N590="nulová",J590,0)</f>
        <v>0</v>
      </c>
      <c r="BJ590" s="18" t="s">
        <v>83</v>
      </c>
      <c r="BK590" s="240">
        <f>ROUND(I590*H590,2)</f>
        <v>0</v>
      </c>
      <c r="BL590" s="18" t="s">
        <v>185</v>
      </c>
      <c r="BM590" s="239" t="s">
        <v>2185</v>
      </c>
    </row>
    <row r="591" s="2" customFormat="1">
      <c r="A591" s="39"/>
      <c r="B591" s="40"/>
      <c r="C591" s="41"/>
      <c r="D591" s="241" t="s">
        <v>187</v>
      </c>
      <c r="E591" s="41"/>
      <c r="F591" s="242" t="s">
        <v>733</v>
      </c>
      <c r="G591" s="41"/>
      <c r="H591" s="41"/>
      <c r="I591" s="243"/>
      <c r="J591" s="41"/>
      <c r="K591" s="41"/>
      <c r="L591" s="45"/>
      <c r="M591" s="244"/>
      <c r="N591" s="245"/>
      <c r="O591" s="92"/>
      <c r="P591" s="92"/>
      <c r="Q591" s="92"/>
      <c r="R591" s="92"/>
      <c r="S591" s="92"/>
      <c r="T591" s="93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187</v>
      </c>
      <c r="AU591" s="18" t="s">
        <v>85</v>
      </c>
    </row>
    <row r="592" s="13" customFormat="1">
      <c r="A592" s="13"/>
      <c r="B592" s="246"/>
      <c r="C592" s="247"/>
      <c r="D592" s="241" t="s">
        <v>189</v>
      </c>
      <c r="E592" s="248" t="s">
        <v>1</v>
      </c>
      <c r="F592" s="249" t="s">
        <v>1990</v>
      </c>
      <c r="G592" s="247"/>
      <c r="H592" s="248" t="s">
        <v>1</v>
      </c>
      <c r="I592" s="250"/>
      <c r="J592" s="247"/>
      <c r="K592" s="247"/>
      <c r="L592" s="251"/>
      <c r="M592" s="252"/>
      <c r="N592" s="253"/>
      <c r="O592" s="253"/>
      <c r="P592" s="253"/>
      <c r="Q592" s="253"/>
      <c r="R592" s="253"/>
      <c r="S592" s="253"/>
      <c r="T592" s="25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5" t="s">
        <v>189</v>
      </c>
      <c r="AU592" s="255" t="s">
        <v>85</v>
      </c>
      <c r="AV592" s="13" t="s">
        <v>83</v>
      </c>
      <c r="AW592" s="13" t="s">
        <v>33</v>
      </c>
      <c r="AX592" s="13" t="s">
        <v>76</v>
      </c>
      <c r="AY592" s="255" t="s">
        <v>178</v>
      </c>
    </row>
    <row r="593" s="13" customFormat="1">
      <c r="A593" s="13"/>
      <c r="B593" s="246"/>
      <c r="C593" s="247"/>
      <c r="D593" s="241" t="s">
        <v>189</v>
      </c>
      <c r="E593" s="248" t="s">
        <v>1</v>
      </c>
      <c r="F593" s="249" t="s">
        <v>734</v>
      </c>
      <c r="G593" s="247"/>
      <c r="H593" s="248" t="s">
        <v>1</v>
      </c>
      <c r="I593" s="250"/>
      <c r="J593" s="247"/>
      <c r="K593" s="247"/>
      <c r="L593" s="251"/>
      <c r="M593" s="252"/>
      <c r="N593" s="253"/>
      <c r="O593" s="253"/>
      <c r="P593" s="253"/>
      <c r="Q593" s="253"/>
      <c r="R593" s="253"/>
      <c r="S593" s="253"/>
      <c r="T593" s="25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5" t="s">
        <v>189</v>
      </c>
      <c r="AU593" s="255" t="s">
        <v>85</v>
      </c>
      <c r="AV593" s="13" t="s">
        <v>83</v>
      </c>
      <c r="AW593" s="13" t="s">
        <v>33</v>
      </c>
      <c r="AX593" s="13" t="s">
        <v>76</v>
      </c>
      <c r="AY593" s="255" t="s">
        <v>178</v>
      </c>
    </row>
    <row r="594" s="14" customFormat="1">
      <c r="A594" s="14"/>
      <c r="B594" s="256"/>
      <c r="C594" s="257"/>
      <c r="D594" s="241" t="s">
        <v>189</v>
      </c>
      <c r="E594" s="258" t="s">
        <v>1</v>
      </c>
      <c r="F594" s="259" t="s">
        <v>2186</v>
      </c>
      <c r="G594" s="257"/>
      <c r="H594" s="260">
        <v>48.880000000000003</v>
      </c>
      <c r="I594" s="261"/>
      <c r="J594" s="257"/>
      <c r="K594" s="257"/>
      <c r="L594" s="262"/>
      <c r="M594" s="263"/>
      <c r="N594" s="264"/>
      <c r="O594" s="264"/>
      <c r="P594" s="264"/>
      <c r="Q594" s="264"/>
      <c r="R594" s="264"/>
      <c r="S594" s="264"/>
      <c r="T594" s="265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6" t="s">
        <v>189</v>
      </c>
      <c r="AU594" s="266" t="s">
        <v>85</v>
      </c>
      <c r="AV594" s="14" t="s">
        <v>85</v>
      </c>
      <c r="AW594" s="14" t="s">
        <v>33</v>
      </c>
      <c r="AX594" s="14" t="s">
        <v>76</v>
      </c>
      <c r="AY594" s="266" t="s">
        <v>178</v>
      </c>
    </row>
    <row r="595" s="15" customFormat="1">
      <c r="A595" s="15"/>
      <c r="B595" s="267"/>
      <c r="C595" s="268"/>
      <c r="D595" s="241" t="s">
        <v>189</v>
      </c>
      <c r="E595" s="269" t="s">
        <v>1</v>
      </c>
      <c r="F595" s="270" t="s">
        <v>193</v>
      </c>
      <c r="G595" s="268"/>
      <c r="H595" s="271">
        <v>48.880000000000003</v>
      </c>
      <c r="I595" s="272"/>
      <c r="J595" s="268"/>
      <c r="K595" s="268"/>
      <c r="L595" s="273"/>
      <c r="M595" s="274"/>
      <c r="N595" s="275"/>
      <c r="O595" s="275"/>
      <c r="P595" s="275"/>
      <c r="Q595" s="275"/>
      <c r="R595" s="275"/>
      <c r="S595" s="275"/>
      <c r="T595" s="276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77" t="s">
        <v>189</v>
      </c>
      <c r="AU595" s="277" t="s">
        <v>85</v>
      </c>
      <c r="AV595" s="15" t="s">
        <v>185</v>
      </c>
      <c r="AW595" s="15" t="s">
        <v>33</v>
      </c>
      <c r="AX595" s="15" t="s">
        <v>83</v>
      </c>
      <c r="AY595" s="277" t="s">
        <v>178</v>
      </c>
    </row>
    <row r="596" s="2" customFormat="1">
      <c r="A596" s="39"/>
      <c r="B596" s="40"/>
      <c r="C596" s="228" t="s">
        <v>861</v>
      </c>
      <c r="D596" s="228" t="s">
        <v>180</v>
      </c>
      <c r="E596" s="229" t="s">
        <v>2187</v>
      </c>
      <c r="F596" s="230" t="s">
        <v>2188</v>
      </c>
      <c r="G596" s="231" t="s">
        <v>253</v>
      </c>
      <c r="H596" s="232">
        <v>0.89800000000000002</v>
      </c>
      <c r="I596" s="233"/>
      <c r="J596" s="234">
        <f>ROUND(I596*H596,2)</f>
        <v>0</v>
      </c>
      <c r="K596" s="230" t="s">
        <v>184</v>
      </c>
      <c r="L596" s="45"/>
      <c r="M596" s="235" t="s">
        <v>1</v>
      </c>
      <c r="N596" s="236" t="s">
        <v>41</v>
      </c>
      <c r="O596" s="92"/>
      <c r="P596" s="237">
        <f>O596*H596</f>
        <v>0</v>
      </c>
      <c r="Q596" s="237">
        <v>1.0597300000000001</v>
      </c>
      <c r="R596" s="237">
        <f>Q596*H596</f>
        <v>0.95163754000000012</v>
      </c>
      <c r="S596" s="237">
        <v>0</v>
      </c>
      <c r="T596" s="238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39" t="s">
        <v>185</v>
      </c>
      <c r="AT596" s="239" t="s">
        <v>180</v>
      </c>
      <c r="AU596" s="239" t="s">
        <v>85</v>
      </c>
      <c r="AY596" s="18" t="s">
        <v>178</v>
      </c>
      <c r="BE596" s="240">
        <f>IF(N596="základní",J596,0)</f>
        <v>0</v>
      </c>
      <c r="BF596" s="240">
        <f>IF(N596="snížená",J596,0)</f>
        <v>0</v>
      </c>
      <c r="BG596" s="240">
        <f>IF(N596="zákl. přenesená",J596,0)</f>
        <v>0</v>
      </c>
      <c r="BH596" s="240">
        <f>IF(N596="sníž. přenesená",J596,0)</f>
        <v>0</v>
      </c>
      <c r="BI596" s="240">
        <f>IF(N596="nulová",J596,0)</f>
        <v>0</v>
      </c>
      <c r="BJ596" s="18" t="s">
        <v>83</v>
      </c>
      <c r="BK596" s="240">
        <f>ROUND(I596*H596,2)</f>
        <v>0</v>
      </c>
      <c r="BL596" s="18" t="s">
        <v>185</v>
      </c>
      <c r="BM596" s="239" t="s">
        <v>2189</v>
      </c>
    </row>
    <row r="597" s="2" customFormat="1">
      <c r="A597" s="39"/>
      <c r="B597" s="40"/>
      <c r="C597" s="41"/>
      <c r="D597" s="241" t="s">
        <v>187</v>
      </c>
      <c r="E597" s="41"/>
      <c r="F597" s="242" t="s">
        <v>2190</v>
      </c>
      <c r="G597" s="41"/>
      <c r="H597" s="41"/>
      <c r="I597" s="243"/>
      <c r="J597" s="41"/>
      <c r="K597" s="41"/>
      <c r="L597" s="45"/>
      <c r="M597" s="244"/>
      <c r="N597" s="245"/>
      <c r="O597" s="92"/>
      <c r="P597" s="92"/>
      <c r="Q597" s="92"/>
      <c r="R597" s="92"/>
      <c r="S597" s="92"/>
      <c r="T597" s="93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187</v>
      </c>
      <c r="AU597" s="18" t="s">
        <v>85</v>
      </c>
    </row>
    <row r="598" s="13" customFormat="1">
      <c r="A598" s="13"/>
      <c r="B598" s="246"/>
      <c r="C598" s="247"/>
      <c r="D598" s="241" t="s">
        <v>189</v>
      </c>
      <c r="E598" s="248" t="s">
        <v>1</v>
      </c>
      <c r="F598" s="249" t="s">
        <v>1990</v>
      </c>
      <c r="G598" s="247"/>
      <c r="H598" s="248" t="s">
        <v>1</v>
      </c>
      <c r="I598" s="250"/>
      <c r="J598" s="247"/>
      <c r="K598" s="247"/>
      <c r="L598" s="251"/>
      <c r="M598" s="252"/>
      <c r="N598" s="253"/>
      <c r="O598" s="253"/>
      <c r="P598" s="253"/>
      <c r="Q598" s="253"/>
      <c r="R598" s="253"/>
      <c r="S598" s="253"/>
      <c r="T598" s="25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5" t="s">
        <v>189</v>
      </c>
      <c r="AU598" s="255" t="s">
        <v>85</v>
      </c>
      <c r="AV598" s="13" t="s">
        <v>83</v>
      </c>
      <c r="AW598" s="13" t="s">
        <v>33</v>
      </c>
      <c r="AX598" s="13" t="s">
        <v>76</v>
      </c>
      <c r="AY598" s="255" t="s">
        <v>178</v>
      </c>
    </row>
    <row r="599" s="13" customFormat="1">
      <c r="A599" s="13"/>
      <c r="B599" s="246"/>
      <c r="C599" s="247"/>
      <c r="D599" s="241" t="s">
        <v>189</v>
      </c>
      <c r="E599" s="248" t="s">
        <v>1</v>
      </c>
      <c r="F599" s="249" t="s">
        <v>679</v>
      </c>
      <c r="G599" s="247"/>
      <c r="H599" s="248" t="s">
        <v>1</v>
      </c>
      <c r="I599" s="250"/>
      <c r="J599" s="247"/>
      <c r="K599" s="247"/>
      <c r="L599" s="251"/>
      <c r="M599" s="252"/>
      <c r="N599" s="253"/>
      <c r="O599" s="253"/>
      <c r="P599" s="253"/>
      <c r="Q599" s="253"/>
      <c r="R599" s="253"/>
      <c r="S599" s="253"/>
      <c r="T599" s="25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5" t="s">
        <v>189</v>
      </c>
      <c r="AU599" s="255" t="s">
        <v>85</v>
      </c>
      <c r="AV599" s="13" t="s">
        <v>83</v>
      </c>
      <c r="AW599" s="13" t="s">
        <v>33</v>
      </c>
      <c r="AX599" s="13" t="s">
        <v>76</v>
      </c>
      <c r="AY599" s="255" t="s">
        <v>178</v>
      </c>
    </row>
    <row r="600" s="14" customFormat="1">
      <c r="A600" s="14"/>
      <c r="B600" s="256"/>
      <c r="C600" s="257"/>
      <c r="D600" s="241" t="s">
        <v>189</v>
      </c>
      <c r="E600" s="258" t="s">
        <v>1</v>
      </c>
      <c r="F600" s="259" t="s">
        <v>2191</v>
      </c>
      <c r="G600" s="257"/>
      <c r="H600" s="260">
        <v>0.89800000000000002</v>
      </c>
      <c r="I600" s="261"/>
      <c r="J600" s="257"/>
      <c r="K600" s="257"/>
      <c r="L600" s="262"/>
      <c r="M600" s="263"/>
      <c r="N600" s="264"/>
      <c r="O600" s="264"/>
      <c r="P600" s="264"/>
      <c r="Q600" s="264"/>
      <c r="R600" s="264"/>
      <c r="S600" s="264"/>
      <c r="T600" s="265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6" t="s">
        <v>189</v>
      </c>
      <c r="AU600" s="266" t="s">
        <v>85</v>
      </c>
      <c r="AV600" s="14" t="s">
        <v>85</v>
      </c>
      <c r="AW600" s="14" t="s">
        <v>33</v>
      </c>
      <c r="AX600" s="14" t="s">
        <v>76</v>
      </c>
      <c r="AY600" s="266" t="s">
        <v>178</v>
      </c>
    </row>
    <row r="601" s="15" customFormat="1">
      <c r="A601" s="15"/>
      <c r="B601" s="267"/>
      <c r="C601" s="268"/>
      <c r="D601" s="241" t="s">
        <v>189</v>
      </c>
      <c r="E601" s="269" t="s">
        <v>1</v>
      </c>
      <c r="F601" s="270" t="s">
        <v>193</v>
      </c>
      <c r="G601" s="268"/>
      <c r="H601" s="271">
        <v>0.89800000000000002</v>
      </c>
      <c r="I601" s="272"/>
      <c r="J601" s="268"/>
      <c r="K601" s="268"/>
      <c r="L601" s="273"/>
      <c r="M601" s="274"/>
      <c r="N601" s="275"/>
      <c r="O601" s="275"/>
      <c r="P601" s="275"/>
      <c r="Q601" s="275"/>
      <c r="R601" s="275"/>
      <c r="S601" s="275"/>
      <c r="T601" s="276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77" t="s">
        <v>189</v>
      </c>
      <c r="AU601" s="277" t="s">
        <v>85</v>
      </c>
      <c r="AV601" s="15" t="s">
        <v>185</v>
      </c>
      <c r="AW601" s="15" t="s">
        <v>33</v>
      </c>
      <c r="AX601" s="15" t="s">
        <v>83</v>
      </c>
      <c r="AY601" s="277" t="s">
        <v>178</v>
      </c>
    </row>
    <row r="602" s="2" customFormat="1">
      <c r="A602" s="39"/>
      <c r="B602" s="40"/>
      <c r="C602" s="228" t="s">
        <v>867</v>
      </c>
      <c r="D602" s="228" t="s">
        <v>180</v>
      </c>
      <c r="E602" s="229" t="s">
        <v>741</v>
      </c>
      <c r="F602" s="230" t="s">
        <v>742</v>
      </c>
      <c r="G602" s="231" t="s">
        <v>299</v>
      </c>
      <c r="H602" s="232">
        <v>9</v>
      </c>
      <c r="I602" s="233"/>
      <c r="J602" s="234">
        <f>ROUND(I602*H602,2)</f>
        <v>0</v>
      </c>
      <c r="K602" s="230" t="s">
        <v>1</v>
      </c>
      <c r="L602" s="45"/>
      <c r="M602" s="235" t="s">
        <v>1</v>
      </c>
      <c r="N602" s="236" t="s">
        <v>41</v>
      </c>
      <c r="O602" s="92"/>
      <c r="P602" s="237">
        <f>O602*H602</f>
        <v>0</v>
      </c>
      <c r="Q602" s="237">
        <v>0.0039500000000000004</v>
      </c>
      <c r="R602" s="237">
        <f>Q602*H602</f>
        <v>0.035550000000000005</v>
      </c>
      <c r="S602" s="237">
        <v>0</v>
      </c>
      <c r="T602" s="238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39" t="s">
        <v>185</v>
      </c>
      <c r="AT602" s="239" t="s">
        <v>180</v>
      </c>
      <c r="AU602" s="239" t="s">
        <v>85</v>
      </c>
      <c r="AY602" s="18" t="s">
        <v>178</v>
      </c>
      <c r="BE602" s="240">
        <f>IF(N602="základní",J602,0)</f>
        <v>0</v>
      </c>
      <c r="BF602" s="240">
        <f>IF(N602="snížená",J602,0)</f>
        <v>0</v>
      </c>
      <c r="BG602" s="240">
        <f>IF(N602="zákl. přenesená",J602,0)</f>
        <v>0</v>
      </c>
      <c r="BH602" s="240">
        <f>IF(N602="sníž. přenesená",J602,0)</f>
        <v>0</v>
      </c>
      <c r="BI602" s="240">
        <f>IF(N602="nulová",J602,0)</f>
        <v>0</v>
      </c>
      <c r="BJ602" s="18" t="s">
        <v>83</v>
      </c>
      <c r="BK602" s="240">
        <f>ROUND(I602*H602,2)</f>
        <v>0</v>
      </c>
      <c r="BL602" s="18" t="s">
        <v>185</v>
      </c>
      <c r="BM602" s="239" t="s">
        <v>2192</v>
      </c>
    </row>
    <row r="603" s="2" customFormat="1">
      <c r="A603" s="39"/>
      <c r="B603" s="40"/>
      <c r="C603" s="41"/>
      <c r="D603" s="241" t="s">
        <v>187</v>
      </c>
      <c r="E603" s="41"/>
      <c r="F603" s="242" t="s">
        <v>744</v>
      </c>
      <c r="G603" s="41"/>
      <c r="H603" s="41"/>
      <c r="I603" s="243"/>
      <c r="J603" s="41"/>
      <c r="K603" s="41"/>
      <c r="L603" s="45"/>
      <c r="M603" s="244"/>
      <c r="N603" s="245"/>
      <c r="O603" s="92"/>
      <c r="P603" s="92"/>
      <c r="Q603" s="92"/>
      <c r="R603" s="92"/>
      <c r="S603" s="92"/>
      <c r="T603" s="93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18" t="s">
        <v>187</v>
      </c>
      <c r="AU603" s="18" t="s">
        <v>85</v>
      </c>
    </row>
    <row r="604" s="13" customFormat="1">
      <c r="A604" s="13"/>
      <c r="B604" s="246"/>
      <c r="C604" s="247"/>
      <c r="D604" s="241" t="s">
        <v>189</v>
      </c>
      <c r="E604" s="248" t="s">
        <v>1</v>
      </c>
      <c r="F604" s="249" t="s">
        <v>1990</v>
      </c>
      <c r="G604" s="247"/>
      <c r="H604" s="248" t="s">
        <v>1</v>
      </c>
      <c r="I604" s="250"/>
      <c r="J604" s="247"/>
      <c r="K604" s="247"/>
      <c r="L604" s="251"/>
      <c r="M604" s="252"/>
      <c r="N604" s="253"/>
      <c r="O604" s="253"/>
      <c r="P604" s="253"/>
      <c r="Q604" s="253"/>
      <c r="R604" s="253"/>
      <c r="S604" s="253"/>
      <c r="T604" s="25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5" t="s">
        <v>189</v>
      </c>
      <c r="AU604" s="255" t="s">
        <v>85</v>
      </c>
      <c r="AV604" s="13" t="s">
        <v>83</v>
      </c>
      <c r="AW604" s="13" t="s">
        <v>33</v>
      </c>
      <c r="AX604" s="13" t="s">
        <v>76</v>
      </c>
      <c r="AY604" s="255" t="s">
        <v>178</v>
      </c>
    </row>
    <row r="605" s="14" customFormat="1">
      <c r="A605" s="14"/>
      <c r="B605" s="256"/>
      <c r="C605" s="257"/>
      <c r="D605" s="241" t="s">
        <v>189</v>
      </c>
      <c r="E605" s="258" t="s">
        <v>1</v>
      </c>
      <c r="F605" s="259" t="s">
        <v>1925</v>
      </c>
      <c r="G605" s="257"/>
      <c r="H605" s="260">
        <v>9</v>
      </c>
      <c r="I605" s="261"/>
      <c r="J605" s="257"/>
      <c r="K605" s="257"/>
      <c r="L605" s="262"/>
      <c r="M605" s="263"/>
      <c r="N605" s="264"/>
      <c r="O605" s="264"/>
      <c r="P605" s="264"/>
      <c r="Q605" s="264"/>
      <c r="R605" s="264"/>
      <c r="S605" s="264"/>
      <c r="T605" s="265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6" t="s">
        <v>189</v>
      </c>
      <c r="AU605" s="266" t="s">
        <v>85</v>
      </c>
      <c r="AV605" s="14" t="s">
        <v>85</v>
      </c>
      <c r="AW605" s="14" t="s">
        <v>33</v>
      </c>
      <c r="AX605" s="14" t="s">
        <v>76</v>
      </c>
      <c r="AY605" s="266" t="s">
        <v>178</v>
      </c>
    </row>
    <row r="606" s="15" customFormat="1">
      <c r="A606" s="15"/>
      <c r="B606" s="267"/>
      <c r="C606" s="268"/>
      <c r="D606" s="241" t="s">
        <v>189</v>
      </c>
      <c r="E606" s="269" t="s">
        <v>1</v>
      </c>
      <c r="F606" s="270" t="s">
        <v>193</v>
      </c>
      <c r="G606" s="268"/>
      <c r="H606" s="271">
        <v>9</v>
      </c>
      <c r="I606" s="272"/>
      <c r="J606" s="268"/>
      <c r="K606" s="268"/>
      <c r="L606" s="273"/>
      <c r="M606" s="274"/>
      <c r="N606" s="275"/>
      <c r="O606" s="275"/>
      <c r="P606" s="275"/>
      <c r="Q606" s="275"/>
      <c r="R606" s="275"/>
      <c r="S606" s="275"/>
      <c r="T606" s="276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77" t="s">
        <v>189</v>
      </c>
      <c r="AU606" s="277" t="s">
        <v>85</v>
      </c>
      <c r="AV606" s="15" t="s">
        <v>185</v>
      </c>
      <c r="AW606" s="15" t="s">
        <v>33</v>
      </c>
      <c r="AX606" s="15" t="s">
        <v>83</v>
      </c>
      <c r="AY606" s="277" t="s">
        <v>178</v>
      </c>
    </row>
    <row r="607" s="2" customFormat="1">
      <c r="A607" s="39"/>
      <c r="B607" s="40"/>
      <c r="C607" s="278" t="s">
        <v>870</v>
      </c>
      <c r="D607" s="278" t="s">
        <v>386</v>
      </c>
      <c r="E607" s="279" t="s">
        <v>746</v>
      </c>
      <c r="F607" s="280" t="s">
        <v>747</v>
      </c>
      <c r="G607" s="281" t="s">
        <v>299</v>
      </c>
      <c r="H607" s="282">
        <v>9</v>
      </c>
      <c r="I607" s="283"/>
      <c r="J607" s="284">
        <f>ROUND(I607*H607,2)</f>
        <v>0</v>
      </c>
      <c r="K607" s="280" t="s">
        <v>1</v>
      </c>
      <c r="L607" s="285"/>
      <c r="M607" s="286" t="s">
        <v>1</v>
      </c>
      <c r="N607" s="287" t="s">
        <v>41</v>
      </c>
      <c r="O607" s="92"/>
      <c r="P607" s="237">
        <f>O607*H607</f>
        <v>0</v>
      </c>
      <c r="Q607" s="237">
        <v>0.018929999999999999</v>
      </c>
      <c r="R607" s="237">
        <f>Q607*H607</f>
        <v>0.17036999999999999</v>
      </c>
      <c r="S607" s="237">
        <v>0</v>
      </c>
      <c r="T607" s="238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39" t="s">
        <v>244</v>
      </c>
      <c r="AT607" s="239" t="s">
        <v>386</v>
      </c>
      <c r="AU607" s="239" t="s">
        <v>85</v>
      </c>
      <c r="AY607" s="18" t="s">
        <v>178</v>
      </c>
      <c r="BE607" s="240">
        <f>IF(N607="základní",J607,0)</f>
        <v>0</v>
      </c>
      <c r="BF607" s="240">
        <f>IF(N607="snížená",J607,0)</f>
        <v>0</v>
      </c>
      <c r="BG607" s="240">
        <f>IF(N607="zákl. přenesená",J607,0)</f>
        <v>0</v>
      </c>
      <c r="BH607" s="240">
        <f>IF(N607="sníž. přenesená",J607,0)</f>
        <v>0</v>
      </c>
      <c r="BI607" s="240">
        <f>IF(N607="nulová",J607,0)</f>
        <v>0</v>
      </c>
      <c r="BJ607" s="18" t="s">
        <v>83</v>
      </c>
      <c r="BK607" s="240">
        <f>ROUND(I607*H607,2)</f>
        <v>0</v>
      </c>
      <c r="BL607" s="18" t="s">
        <v>185</v>
      </c>
      <c r="BM607" s="239" t="s">
        <v>2193</v>
      </c>
    </row>
    <row r="608" s="2" customFormat="1">
      <c r="A608" s="39"/>
      <c r="B608" s="40"/>
      <c r="C608" s="41"/>
      <c r="D608" s="241" t="s">
        <v>187</v>
      </c>
      <c r="E608" s="41"/>
      <c r="F608" s="242" t="s">
        <v>747</v>
      </c>
      <c r="G608" s="41"/>
      <c r="H608" s="41"/>
      <c r="I608" s="243"/>
      <c r="J608" s="41"/>
      <c r="K608" s="41"/>
      <c r="L608" s="45"/>
      <c r="M608" s="244"/>
      <c r="N608" s="245"/>
      <c r="O608" s="92"/>
      <c r="P608" s="92"/>
      <c r="Q608" s="92"/>
      <c r="R608" s="92"/>
      <c r="S608" s="92"/>
      <c r="T608" s="93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187</v>
      </c>
      <c r="AU608" s="18" t="s">
        <v>85</v>
      </c>
    </row>
    <row r="609" s="2" customFormat="1">
      <c r="A609" s="39"/>
      <c r="B609" s="40"/>
      <c r="C609" s="41"/>
      <c r="D609" s="241" t="s">
        <v>391</v>
      </c>
      <c r="E609" s="41"/>
      <c r="F609" s="288" t="s">
        <v>749</v>
      </c>
      <c r="G609" s="41"/>
      <c r="H609" s="41"/>
      <c r="I609" s="243"/>
      <c r="J609" s="41"/>
      <c r="K609" s="41"/>
      <c r="L609" s="45"/>
      <c r="M609" s="244"/>
      <c r="N609" s="245"/>
      <c r="O609" s="92"/>
      <c r="P609" s="92"/>
      <c r="Q609" s="92"/>
      <c r="R609" s="92"/>
      <c r="S609" s="92"/>
      <c r="T609" s="93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T609" s="18" t="s">
        <v>391</v>
      </c>
      <c r="AU609" s="18" t="s">
        <v>85</v>
      </c>
    </row>
    <row r="610" s="13" customFormat="1">
      <c r="A610" s="13"/>
      <c r="B610" s="246"/>
      <c r="C610" s="247"/>
      <c r="D610" s="241" t="s">
        <v>189</v>
      </c>
      <c r="E610" s="248" t="s">
        <v>1</v>
      </c>
      <c r="F610" s="249" t="s">
        <v>1927</v>
      </c>
      <c r="G610" s="247"/>
      <c r="H610" s="248" t="s">
        <v>1</v>
      </c>
      <c r="I610" s="250"/>
      <c r="J610" s="247"/>
      <c r="K610" s="247"/>
      <c r="L610" s="251"/>
      <c r="M610" s="252"/>
      <c r="N610" s="253"/>
      <c r="O610" s="253"/>
      <c r="P610" s="253"/>
      <c r="Q610" s="253"/>
      <c r="R610" s="253"/>
      <c r="S610" s="253"/>
      <c r="T610" s="25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5" t="s">
        <v>189</v>
      </c>
      <c r="AU610" s="255" t="s">
        <v>85</v>
      </c>
      <c r="AV610" s="13" t="s">
        <v>83</v>
      </c>
      <c r="AW610" s="13" t="s">
        <v>33</v>
      </c>
      <c r="AX610" s="13" t="s">
        <v>76</v>
      </c>
      <c r="AY610" s="255" t="s">
        <v>178</v>
      </c>
    </row>
    <row r="611" s="14" customFormat="1">
      <c r="A611" s="14"/>
      <c r="B611" s="256"/>
      <c r="C611" s="257"/>
      <c r="D611" s="241" t="s">
        <v>189</v>
      </c>
      <c r="E611" s="258" t="s">
        <v>1</v>
      </c>
      <c r="F611" s="259" t="s">
        <v>250</v>
      </c>
      <c r="G611" s="257"/>
      <c r="H611" s="260">
        <v>9</v>
      </c>
      <c r="I611" s="261"/>
      <c r="J611" s="257"/>
      <c r="K611" s="257"/>
      <c r="L611" s="262"/>
      <c r="M611" s="263"/>
      <c r="N611" s="264"/>
      <c r="O611" s="264"/>
      <c r="P611" s="264"/>
      <c r="Q611" s="264"/>
      <c r="R611" s="264"/>
      <c r="S611" s="264"/>
      <c r="T611" s="26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6" t="s">
        <v>189</v>
      </c>
      <c r="AU611" s="266" t="s">
        <v>85</v>
      </c>
      <c r="AV611" s="14" t="s">
        <v>85</v>
      </c>
      <c r="AW611" s="14" t="s">
        <v>33</v>
      </c>
      <c r="AX611" s="14" t="s">
        <v>76</v>
      </c>
      <c r="AY611" s="266" t="s">
        <v>178</v>
      </c>
    </row>
    <row r="612" s="15" customFormat="1">
      <c r="A612" s="15"/>
      <c r="B612" s="267"/>
      <c r="C612" s="268"/>
      <c r="D612" s="241" t="s">
        <v>189</v>
      </c>
      <c r="E612" s="269" t="s">
        <v>1</v>
      </c>
      <c r="F612" s="270" t="s">
        <v>193</v>
      </c>
      <c r="G612" s="268"/>
      <c r="H612" s="271">
        <v>9</v>
      </c>
      <c r="I612" s="272"/>
      <c r="J612" s="268"/>
      <c r="K612" s="268"/>
      <c r="L612" s="273"/>
      <c r="M612" s="274"/>
      <c r="N612" s="275"/>
      <c r="O612" s="275"/>
      <c r="P612" s="275"/>
      <c r="Q612" s="275"/>
      <c r="R612" s="275"/>
      <c r="S612" s="275"/>
      <c r="T612" s="276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77" t="s">
        <v>189</v>
      </c>
      <c r="AU612" s="277" t="s">
        <v>85</v>
      </c>
      <c r="AV612" s="15" t="s">
        <v>185</v>
      </c>
      <c r="AW612" s="15" t="s">
        <v>33</v>
      </c>
      <c r="AX612" s="15" t="s">
        <v>83</v>
      </c>
      <c r="AY612" s="277" t="s">
        <v>178</v>
      </c>
    </row>
    <row r="613" s="12" customFormat="1" ht="22.8" customHeight="1">
      <c r="A613" s="12"/>
      <c r="B613" s="212"/>
      <c r="C613" s="213"/>
      <c r="D613" s="214" t="s">
        <v>75</v>
      </c>
      <c r="E613" s="226" t="s">
        <v>185</v>
      </c>
      <c r="F613" s="226" t="s">
        <v>304</v>
      </c>
      <c r="G613" s="213"/>
      <c r="H613" s="213"/>
      <c r="I613" s="216"/>
      <c r="J613" s="227">
        <f>BK613</f>
        <v>0</v>
      </c>
      <c r="K613" s="213"/>
      <c r="L613" s="218"/>
      <c r="M613" s="219"/>
      <c r="N613" s="220"/>
      <c r="O613" s="220"/>
      <c r="P613" s="221">
        <f>SUM(P614:P696)</f>
        <v>0</v>
      </c>
      <c r="Q613" s="220"/>
      <c r="R613" s="221">
        <f>SUM(R614:R696)</f>
        <v>497.73594769999994</v>
      </c>
      <c r="S613" s="220"/>
      <c r="T613" s="222">
        <f>SUM(T614:T696)</f>
        <v>0</v>
      </c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R613" s="223" t="s">
        <v>83</v>
      </c>
      <c r="AT613" s="224" t="s">
        <v>75</v>
      </c>
      <c r="AU613" s="224" t="s">
        <v>83</v>
      </c>
      <c r="AY613" s="223" t="s">
        <v>178</v>
      </c>
      <c r="BK613" s="225">
        <f>SUM(BK614:BK696)</f>
        <v>0</v>
      </c>
    </row>
    <row r="614" s="2" customFormat="1">
      <c r="A614" s="39"/>
      <c r="B614" s="40"/>
      <c r="C614" s="228" t="s">
        <v>876</v>
      </c>
      <c r="D614" s="228" t="s">
        <v>180</v>
      </c>
      <c r="E614" s="229" t="s">
        <v>1928</v>
      </c>
      <c r="F614" s="230" t="s">
        <v>1929</v>
      </c>
      <c r="G614" s="231" t="s">
        <v>268</v>
      </c>
      <c r="H614" s="232">
        <v>58.354999999999997</v>
      </c>
      <c r="I614" s="233"/>
      <c r="J614" s="234">
        <f>ROUND(I614*H614,2)</f>
        <v>0</v>
      </c>
      <c r="K614" s="230" t="s">
        <v>184</v>
      </c>
      <c r="L614" s="45"/>
      <c r="M614" s="235" t="s">
        <v>1</v>
      </c>
      <c r="N614" s="236" t="s">
        <v>41</v>
      </c>
      <c r="O614" s="92"/>
      <c r="P614" s="237">
        <f>O614*H614</f>
        <v>0</v>
      </c>
      <c r="Q614" s="237">
        <v>0</v>
      </c>
      <c r="R614" s="237">
        <f>Q614*H614</f>
        <v>0</v>
      </c>
      <c r="S614" s="237">
        <v>0</v>
      </c>
      <c r="T614" s="238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39" t="s">
        <v>185</v>
      </c>
      <c r="AT614" s="239" t="s">
        <v>180</v>
      </c>
      <c r="AU614" s="239" t="s">
        <v>85</v>
      </c>
      <c r="AY614" s="18" t="s">
        <v>178</v>
      </c>
      <c r="BE614" s="240">
        <f>IF(N614="základní",J614,0)</f>
        <v>0</v>
      </c>
      <c r="BF614" s="240">
        <f>IF(N614="snížená",J614,0)</f>
        <v>0</v>
      </c>
      <c r="BG614" s="240">
        <f>IF(N614="zákl. přenesená",J614,0)</f>
        <v>0</v>
      </c>
      <c r="BH614" s="240">
        <f>IF(N614="sníž. přenesená",J614,0)</f>
        <v>0</v>
      </c>
      <c r="BI614" s="240">
        <f>IF(N614="nulová",J614,0)</f>
        <v>0</v>
      </c>
      <c r="BJ614" s="18" t="s">
        <v>83</v>
      </c>
      <c r="BK614" s="240">
        <f>ROUND(I614*H614,2)</f>
        <v>0</v>
      </c>
      <c r="BL614" s="18" t="s">
        <v>185</v>
      </c>
      <c r="BM614" s="239" t="s">
        <v>2194</v>
      </c>
    </row>
    <row r="615" s="2" customFormat="1">
      <c r="A615" s="39"/>
      <c r="B615" s="40"/>
      <c r="C615" s="41"/>
      <c r="D615" s="241" t="s">
        <v>187</v>
      </c>
      <c r="E615" s="41"/>
      <c r="F615" s="242" t="s">
        <v>1931</v>
      </c>
      <c r="G615" s="41"/>
      <c r="H615" s="41"/>
      <c r="I615" s="243"/>
      <c r="J615" s="41"/>
      <c r="K615" s="41"/>
      <c r="L615" s="45"/>
      <c r="M615" s="244"/>
      <c r="N615" s="245"/>
      <c r="O615" s="92"/>
      <c r="P615" s="92"/>
      <c r="Q615" s="92"/>
      <c r="R615" s="92"/>
      <c r="S615" s="92"/>
      <c r="T615" s="93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187</v>
      </c>
      <c r="AU615" s="18" t="s">
        <v>85</v>
      </c>
    </row>
    <row r="616" s="13" customFormat="1">
      <c r="A616" s="13"/>
      <c r="B616" s="246"/>
      <c r="C616" s="247"/>
      <c r="D616" s="241" t="s">
        <v>189</v>
      </c>
      <c r="E616" s="248" t="s">
        <v>1</v>
      </c>
      <c r="F616" s="249" t="s">
        <v>1990</v>
      </c>
      <c r="G616" s="247"/>
      <c r="H616" s="248" t="s">
        <v>1</v>
      </c>
      <c r="I616" s="250"/>
      <c r="J616" s="247"/>
      <c r="K616" s="247"/>
      <c r="L616" s="251"/>
      <c r="M616" s="252"/>
      <c r="N616" s="253"/>
      <c r="O616" s="253"/>
      <c r="P616" s="253"/>
      <c r="Q616" s="253"/>
      <c r="R616" s="253"/>
      <c r="S616" s="253"/>
      <c r="T616" s="25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5" t="s">
        <v>189</v>
      </c>
      <c r="AU616" s="255" t="s">
        <v>85</v>
      </c>
      <c r="AV616" s="13" t="s">
        <v>83</v>
      </c>
      <c r="AW616" s="13" t="s">
        <v>33</v>
      </c>
      <c r="AX616" s="13" t="s">
        <v>76</v>
      </c>
      <c r="AY616" s="255" t="s">
        <v>178</v>
      </c>
    </row>
    <row r="617" s="13" customFormat="1">
      <c r="A617" s="13"/>
      <c r="B617" s="246"/>
      <c r="C617" s="247"/>
      <c r="D617" s="241" t="s">
        <v>189</v>
      </c>
      <c r="E617" s="248" t="s">
        <v>1</v>
      </c>
      <c r="F617" s="249" t="s">
        <v>1932</v>
      </c>
      <c r="G617" s="247"/>
      <c r="H617" s="248" t="s">
        <v>1</v>
      </c>
      <c r="I617" s="250"/>
      <c r="J617" s="247"/>
      <c r="K617" s="247"/>
      <c r="L617" s="251"/>
      <c r="M617" s="252"/>
      <c r="N617" s="253"/>
      <c r="O617" s="253"/>
      <c r="P617" s="253"/>
      <c r="Q617" s="253"/>
      <c r="R617" s="253"/>
      <c r="S617" s="253"/>
      <c r="T617" s="25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5" t="s">
        <v>189</v>
      </c>
      <c r="AU617" s="255" t="s">
        <v>85</v>
      </c>
      <c r="AV617" s="13" t="s">
        <v>83</v>
      </c>
      <c r="AW617" s="13" t="s">
        <v>33</v>
      </c>
      <c r="AX617" s="13" t="s">
        <v>76</v>
      </c>
      <c r="AY617" s="255" t="s">
        <v>178</v>
      </c>
    </row>
    <row r="618" s="14" customFormat="1">
      <c r="A618" s="14"/>
      <c r="B618" s="256"/>
      <c r="C618" s="257"/>
      <c r="D618" s="241" t="s">
        <v>189</v>
      </c>
      <c r="E618" s="258" t="s">
        <v>1</v>
      </c>
      <c r="F618" s="259" t="s">
        <v>2195</v>
      </c>
      <c r="G618" s="257"/>
      <c r="H618" s="260">
        <v>58.354999999999997</v>
      </c>
      <c r="I618" s="261"/>
      <c r="J618" s="257"/>
      <c r="K618" s="257"/>
      <c r="L618" s="262"/>
      <c r="M618" s="263"/>
      <c r="N618" s="264"/>
      <c r="O618" s="264"/>
      <c r="P618" s="264"/>
      <c r="Q618" s="264"/>
      <c r="R618" s="264"/>
      <c r="S618" s="264"/>
      <c r="T618" s="265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6" t="s">
        <v>189</v>
      </c>
      <c r="AU618" s="266" t="s">
        <v>85</v>
      </c>
      <c r="AV618" s="14" t="s">
        <v>85</v>
      </c>
      <c r="AW618" s="14" t="s">
        <v>33</v>
      </c>
      <c r="AX618" s="14" t="s">
        <v>76</v>
      </c>
      <c r="AY618" s="266" t="s">
        <v>178</v>
      </c>
    </row>
    <row r="619" s="15" customFormat="1">
      <c r="A619" s="15"/>
      <c r="B619" s="267"/>
      <c r="C619" s="268"/>
      <c r="D619" s="241" t="s">
        <v>189</v>
      </c>
      <c r="E619" s="269" t="s">
        <v>1</v>
      </c>
      <c r="F619" s="270" t="s">
        <v>193</v>
      </c>
      <c r="G619" s="268"/>
      <c r="H619" s="271">
        <v>58.354999999999997</v>
      </c>
      <c r="I619" s="272"/>
      <c r="J619" s="268"/>
      <c r="K619" s="268"/>
      <c r="L619" s="273"/>
      <c r="M619" s="274"/>
      <c r="N619" s="275"/>
      <c r="O619" s="275"/>
      <c r="P619" s="275"/>
      <c r="Q619" s="275"/>
      <c r="R619" s="275"/>
      <c r="S619" s="275"/>
      <c r="T619" s="276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77" t="s">
        <v>189</v>
      </c>
      <c r="AU619" s="277" t="s">
        <v>85</v>
      </c>
      <c r="AV619" s="15" t="s">
        <v>185</v>
      </c>
      <c r="AW619" s="15" t="s">
        <v>33</v>
      </c>
      <c r="AX619" s="15" t="s">
        <v>83</v>
      </c>
      <c r="AY619" s="277" t="s">
        <v>178</v>
      </c>
    </row>
    <row r="620" s="2" customFormat="1">
      <c r="A620" s="39"/>
      <c r="B620" s="40"/>
      <c r="C620" s="228" t="s">
        <v>882</v>
      </c>
      <c r="D620" s="228" t="s">
        <v>180</v>
      </c>
      <c r="E620" s="229" t="s">
        <v>2196</v>
      </c>
      <c r="F620" s="230" t="s">
        <v>2197</v>
      </c>
      <c r="G620" s="231" t="s">
        <v>268</v>
      </c>
      <c r="H620" s="232">
        <v>6.3600000000000003</v>
      </c>
      <c r="I620" s="233"/>
      <c r="J620" s="234">
        <f>ROUND(I620*H620,2)</f>
        <v>0</v>
      </c>
      <c r="K620" s="230" t="s">
        <v>184</v>
      </c>
      <c r="L620" s="45"/>
      <c r="M620" s="235" t="s">
        <v>1</v>
      </c>
      <c r="N620" s="236" t="s">
        <v>41</v>
      </c>
      <c r="O620" s="92"/>
      <c r="P620" s="237">
        <f>O620*H620</f>
        <v>0</v>
      </c>
      <c r="Q620" s="237">
        <v>0</v>
      </c>
      <c r="R620" s="237">
        <f>Q620*H620</f>
        <v>0</v>
      </c>
      <c r="S620" s="237">
        <v>0</v>
      </c>
      <c r="T620" s="238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39" t="s">
        <v>185</v>
      </c>
      <c r="AT620" s="239" t="s">
        <v>180</v>
      </c>
      <c r="AU620" s="239" t="s">
        <v>85</v>
      </c>
      <c r="AY620" s="18" t="s">
        <v>178</v>
      </c>
      <c r="BE620" s="240">
        <f>IF(N620="základní",J620,0)</f>
        <v>0</v>
      </c>
      <c r="BF620" s="240">
        <f>IF(N620="snížená",J620,0)</f>
        <v>0</v>
      </c>
      <c r="BG620" s="240">
        <f>IF(N620="zákl. přenesená",J620,0)</f>
        <v>0</v>
      </c>
      <c r="BH620" s="240">
        <f>IF(N620="sníž. přenesená",J620,0)</f>
        <v>0</v>
      </c>
      <c r="BI620" s="240">
        <f>IF(N620="nulová",J620,0)</f>
        <v>0</v>
      </c>
      <c r="BJ620" s="18" t="s">
        <v>83</v>
      </c>
      <c r="BK620" s="240">
        <f>ROUND(I620*H620,2)</f>
        <v>0</v>
      </c>
      <c r="BL620" s="18" t="s">
        <v>185</v>
      </c>
      <c r="BM620" s="239" t="s">
        <v>2198</v>
      </c>
    </row>
    <row r="621" s="2" customFormat="1">
      <c r="A621" s="39"/>
      <c r="B621" s="40"/>
      <c r="C621" s="41"/>
      <c r="D621" s="241" t="s">
        <v>187</v>
      </c>
      <c r="E621" s="41"/>
      <c r="F621" s="242" t="s">
        <v>2199</v>
      </c>
      <c r="G621" s="41"/>
      <c r="H621" s="41"/>
      <c r="I621" s="243"/>
      <c r="J621" s="41"/>
      <c r="K621" s="41"/>
      <c r="L621" s="45"/>
      <c r="M621" s="244"/>
      <c r="N621" s="245"/>
      <c r="O621" s="92"/>
      <c r="P621" s="92"/>
      <c r="Q621" s="92"/>
      <c r="R621" s="92"/>
      <c r="S621" s="92"/>
      <c r="T621" s="93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187</v>
      </c>
      <c r="AU621" s="18" t="s">
        <v>85</v>
      </c>
    </row>
    <row r="622" s="13" customFormat="1">
      <c r="A622" s="13"/>
      <c r="B622" s="246"/>
      <c r="C622" s="247"/>
      <c r="D622" s="241" t="s">
        <v>189</v>
      </c>
      <c r="E622" s="248" t="s">
        <v>1</v>
      </c>
      <c r="F622" s="249" t="s">
        <v>1990</v>
      </c>
      <c r="G622" s="247"/>
      <c r="H622" s="248" t="s">
        <v>1</v>
      </c>
      <c r="I622" s="250"/>
      <c r="J622" s="247"/>
      <c r="K622" s="247"/>
      <c r="L622" s="251"/>
      <c r="M622" s="252"/>
      <c r="N622" s="253"/>
      <c r="O622" s="253"/>
      <c r="P622" s="253"/>
      <c r="Q622" s="253"/>
      <c r="R622" s="253"/>
      <c r="S622" s="253"/>
      <c r="T622" s="25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5" t="s">
        <v>189</v>
      </c>
      <c r="AU622" s="255" t="s">
        <v>85</v>
      </c>
      <c r="AV622" s="13" t="s">
        <v>83</v>
      </c>
      <c r="AW622" s="13" t="s">
        <v>33</v>
      </c>
      <c r="AX622" s="13" t="s">
        <v>76</v>
      </c>
      <c r="AY622" s="255" t="s">
        <v>178</v>
      </c>
    </row>
    <row r="623" s="13" customFormat="1">
      <c r="A623" s="13"/>
      <c r="B623" s="246"/>
      <c r="C623" s="247"/>
      <c r="D623" s="241" t="s">
        <v>189</v>
      </c>
      <c r="E623" s="248" t="s">
        <v>1</v>
      </c>
      <c r="F623" s="249" t="s">
        <v>2200</v>
      </c>
      <c r="G623" s="247"/>
      <c r="H623" s="248" t="s">
        <v>1</v>
      </c>
      <c r="I623" s="250"/>
      <c r="J623" s="247"/>
      <c r="K623" s="247"/>
      <c r="L623" s="251"/>
      <c r="M623" s="252"/>
      <c r="N623" s="253"/>
      <c r="O623" s="253"/>
      <c r="P623" s="253"/>
      <c r="Q623" s="253"/>
      <c r="R623" s="253"/>
      <c r="S623" s="253"/>
      <c r="T623" s="25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5" t="s">
        <v>189</v>
      </c>
      <c r="AU623" s="255" t="s">
        <v>85</v>
      </c>
      <c r="AV623" s="13" t="s">
        <v>83</v>
      </c>
      <c r="AW623" s="13" t="s">
        <v>33</v>
      </c>
      <c r="AX623" s="13" t="s">
        <v>76</v>
      </c>
      <c r="AY623" s="255" t="s">
        <v>178</v>
      </c>
    </row>
    <row r="624" s="14" customFormat="1">
      <c r="A624" s="14"/>
      <c r="B624" s="256"/>
      <c r="C624" s="257"/>
      <c r="D624" s="241" t="s">
        <v>189</v>
      </c>
      <c r="E624" s="258" t="s">
        <v>1</v>
      </c>
      <c r="F624" s="259" t="s">
        <v>2201</v>
      </c>
      <c r="G624" s="257"/>
      <c r="H624" s="260">
        <v>6.3600000000000003</v>
      </c>
      <c r="I624" s="261"/>
      <c r="J624" s="257"/>
      <c r="K624" s="257"/>
      <c r="L624" s="262"/>
      <c r="M624" s="263"/>
      <c r="N624" s="264"/>
      <c r="O624" s="264"/>
      <c r="P624" s="264"/>
      <c r="Q624" s="264"/>
      <c r="R624" s="264"/>
      <c r="S624" s="264"/>
      <c r="T624" s="265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6" t="s">
        <v>189</v>
      </c>
      <c r="AU624" s="266" t="s">
        <v>85</v>
      </c>
      <c r="AV624" s="14" t="s">
        <v>85</v>
      </c>
      <c r="AW624" s="14" t="s">
        <v>33</v>
      </c>
      <c r="AX624" s="14" t="s">
        <v>76</v>
      </c>
      <c r="AY624" s="266" t="s">
        <v>178</v>
      </c>
    </row>
    <row r="625" s="15" customFormat="1">
      <c r="A625" s="15"/>
      <c r="B625" s="267"/>
      <c r="C625" s="268"/>
      <c r="D625" s="241" t="s">
        <v>189</v>
      </c>
      <c r="E625" s="269" t="s">
        <v>1</v>
      </c>
      <c r="F625" s="270" t="s">
        <v>193</v>
      </c>
      <c r="G625" s="268"/>
      <c r="H625" s="271">
        <v>6.3600000000000003</v>
      </c>
      <c r="I625" s="272"/>
      <c r="J625" s="268"/>
      <c r="K625" s="268"/>
      <c r="L625" s="273"/>
      <c r="M625" s="274"/>
      <c r="N625" s="275"/>
      <c r="O625" s="275"/>
      <c r="P625" s="275"/>
      <c r="Q625" s="275"/>
      <c r="R625" s="275"/>
      <c r="S625" s="275"/>
      <c r="T625" s="276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77" t="s">
        <v>189</v>
      </c>
      <c r="AU625" s="277" t="s">
        <v>85</v>
      </c>
      <c r="AV625" s="15" t="s">
        <v>185</v>
      </c>
      <c r="AW625" s="15" t="s">
        <v>33</v>
      </c>
      <c r="AX625" s="15" t="s">
        <v>83</v>
      </c>
      <c r="AY625" s="277" t="s">
        <v>178</v>
      </c>
    </row>
    <row r="626" s="2" customFormat="1">
      <c r="A626" s="39"/>
      <c r="B626" s="40"/>
      <c r="C626" s="228" t="s">
        <v>889</v>
      </c>
      <c r="D626" s="228" t="s">
        <v>180</v>
      </c>
      <c r="E626" s="229" t="s">
        <v>1934</v>
      </c>
      <c r="F626" s="230" t="s">
        <v>1935</v>
      </c>
      <c r="G626" s="231" t="s">
        <v>183</v>
      </c>
      <c r="H626" s="232">
        <v>42.875</v>
      </c>
      <c r="I626" s="233"/>
      <c r="J626" s="234">
        <f>ROUND(I626*H626,2)</f>
        <v>0</v>
      </c>
      <c r="K626" s="230" t="s">
        <v>184</v>
      </c>
      <c r="L626" s="45"/>
      <c r="M626" s="235" t="s">
        <v>1</v>
      </c>
      <c r="N626" s="236" t="s">
        <v>41</v>
      </c>
      <c r="O626" s="92"/>
      <c r="P626" s="237">
        <f>O626*H626</f>
        <v>0</v>
      </c>
      <c r="Q626" s="237">
        <v>2.83331</v>
      </c>
      <c r="R626" s="237">
        <f>Q626*H626</f>
        <v>121.47816625</v>
      </c>
      <c r="S626" s="237">
        <v>0</v>
      </c>
      <c r="T626" s="238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9" t="s">
        <v>185</v>
      </c>
      <c r="AT626" s="239" t="s">
        <v>180</v>
      </c>
      <c r="AU626" s="239" t="s">
        <v>85</v>
      </c>
      <c r="AY626" s="18" t="s">
        <v>178</v>
      </c>
      <c r="BE626" s="240">
        <f>IF(N626="základní",J626,0)</f>
        <v>0</v>
      </c>
      <c r="BF626" s="240">
        <f>IF(N626="snížená",J626,0)</f>
        <v>0</v>
      </c>
      <c r="BG626" s="240">
        <f>IF(N626="zákl. přenesená",J626,0)</f>
        <v>0</v>
      </c>
      <c r="BH626" s="240">
        <f>IF(N626="sníž. přenesená",J626,0)</f>
        <v>0</v>
      </c>
      <c r="BI626" s="240">
        <f>IF(N626="nulová",J626,0)</f>
        <v>0</v>
      </c>
      <c r="BJ626" s="18" t="s">
        <v>83</v>
      </c>
      <c r="BK626" s="240">
        <f>ROUND(I626*H626,2)</f>
        <v>0</v>
      </c>
      <c r="BL626" s="18" t="s">
        <v>185</v>
      </c>
      <c r="BM626" s="239" t="s">
        <v>2202</v>
      </c>
    </row>
    <row r="627" s="2" customFormat="1">
      <c r="A627" s="39"/>
      <c r="B627" s="40"/>
      <c r="C627" s="41"/>
      <c r="D627" s="241" t="s">
        <v>187</v>
      </c>
      <c r="E627" s="41"/>
      <c r="F627" s="242" t="s">
        <v>1937</v>
      </c>
      <c r="G627" s="41"/>
      <c r="H627" s="41"/>
      <c r="I627" s="243"/>
      <c r="J627" s="41"/>
      <c r="K627" s="41"/>
      <c r="L627" s="45"/>
      <c r="M627" s="244"/>
      <c r="N627" s="245"/>
      <c r="O627" s="92"/>
      <c r="P627" s="92"/>
      <c r="Q627" s="92"/>
      <c r="R627" s="92"/>
      <c r="S627" s="92"/>
      <c r="T627" s="93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T627" s="18" t="s">
        <v>187</v>
      </c>
      <c r="AU627" s="18" t="s">
        <v>85</v>
      </c>
    </row>
    <row r="628" s="13" customFormat="1">
      <c r="A628" s="13"/>
      <c r="B628" s="246"/>
      <c r="C628" s="247"/>
      <c r="D628" s="241" t="s">
        <v>189</v>
      </c>
      <c r="E628" s="248" t="s">
        <v>1</v>
      </c>
      <c r="F628" s="249" t="s">
        <v>2203</v>
      </c>
      <c r="G628" s="247"/>
      <c r="H628" s="248" t="s">
        <v>1</v>
      </c>
      <c r="I628" s="250"/>
      <c r="J628" s="247"/>
      <c r="K628" s="247"/>
      <c r="L628" s="251"/>
      <c r="M628" s="252"/>
      <c r="N628" s="253"/>
      <c r="O628" s="253"/>
      <c r="P628" s="253"/>
      <c r="Q628" s="253"/>
      <c r="R628" s="253"/>
      <c r="S628" s="253"/>
      <c r="T628" s="25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5" t="s">
        <v>189</v>
      </c>
      <c r="AU628" s="255" t="s">
        <v>85</v>
      </c>
      <c r="AV628" s="13" t="s">
        <v>83</v>
      </c>
      <c r="AW628" s="13" t="s">
        <v>33</v>
      </c>
      <c r="AX628" s="13" t="s">
        <v>76</v>
      </c>
      <c r="AY628" s="255" t="s">
        <v>178</v>
      </c>
    </row>
    <row r="629" s="14" customFormat="1">
      <c r="A629" s="14"/>
      <c r="B629" s="256"/>
      <c r="C629" s="257"/>
      <c r="D629" s="241" t="s">
        <v>189</v>
      </c>
      <c r="E629" s="258" t="s">
        <v>1</v>
      </c>
      <c r="F629" s="259" t="s">
        <v>2204</v>
      </c>
      <c r="G629" s="257"/>
      <c r="H629" s="260">
        <v>4.8049999999999997</v>
      </c>
      <c r="I629" s="261"/>
      <c r="J629" s="257"/>
      <c r="K629" s="257"/>
      <c r="L629" s="262"/>
      <c r="M629" s="263"/>
      <c r="N629" s="264"/>
      <c r="O629" s="264"/>
      <c r="P629" s="264"/>
      <c r="Q629" s="264"/>
      <c r="R629" s="264"/>
      <c r="S629" s="264"/>
      <c r="T629" s="265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6" t="s">
        <v>189</v>
      </c>
      <c r="AU629" s="266" t="s">
        <v>85</v>
      </c>
      <c r="AV629" s="14" t="s">
        <v>85</v>
      </c>
      <c r="AW629" s="14" t="s">
        <v>33</v>
      </c>
      <c r="AX629" s="14" t="s">
        <v>76</v>
      </c>
      <c r="AY629" s="266" t="s">
        <v>178</v>
      </c>
    </row>
    <row r="630" s="14" customFormat="1">
      <c r="A630" s="14"/>
      <c r="B630" s="256"/>
      <c r="C630" s="257"/>
      <c r="D630" s="241" t="s">
        <v>189</v>
      </c>
      <c r="E630" s="258" t="s">
        <v>1</v>
      </c>
      <c r="F630" s="259" t="s">
        <v>2205</v>
      </c>
      <c r="G630" s="257"/>
      <c r="H630" s="260">
        <v>4.9340000000000002</v>
      </c>
      <c r="I630" s="261"/>
      <c r="J630" s="257"/>
      <c r="K630" s="257"/>
      <c r="L630" s="262"/>
      <c r="M630" s="263"/>
      <c r="N630" s="264"/>
      <c r="O630" s="264"/>
      <c r="P630" s="264"/>
      <c r="Q630" s="264"/>
      <c r="R630" s="264"/>
      <c r="S630" s="264"/>
      <c r="T630" s="265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6" t="s">
        <v>189</v>
      </c>
      <c r="AU630" s="266" t="s">
        <v>85</v>
      </c>
      <c r="AV630" s="14" t="s">
        <v>85</v>
      </c>
      <c r="AW630" s="14" t="s">
        <v>33</v>
      </c>
      <c r="AX630" s="14" t="s">
        <v>76</v>
      </c>
      <c r="AY630" s="266" t="s">
        <v>178</v>
      </c>
    </row>
    <row r="631" s="14" customFormat="1">
      <c r="A631" s="14"/>
      <c r="B631" s="256"/>
      <c r="C631" s="257"/>
      <c r="D631" s="241" t="s">
        <v>189</v>
      </c>
      <c r="E631" s="258" t="s">
        <v>1</v>
      </c>
      <c r="F631" s="259" t="s">
        <v>2206</v>
      </c>
      <c r="G631" s="257"/>
      <c r="H631" s="260">
        <v>6.109</v>
      </c>
      <c r="I631" s="261"/>
      <c r="J631" s="257"/>
      <c r="K631" s="257"/>
      <c r="L631" s="262"/>
      <c r="M631" s="263"/>
      <c r="N631" s="264"/>
      <c r="O631" s="264"/>
      <c r="P631" s="264"/>
      <c r="Q631" s="264"/>
      <c r="R631" s="264"/>
      <c r="S631" s="264"/>
      <c r="T631" s="265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6" t="s">
        <v>189</v>
      </c>
      <c r="AU631" s="266" t="s">
        <v>85</v>
      </c>
      <c r="AV631" s="14" t="s">
        <v>85</v>
      </c>
      <c r="AW631" s="14" t="s">
        <v>33</v>
      </c>
      <c r="AX631" s="14" t="s">
        <v>76</v>
      </c>
      <c r="AY631" s="266" t="s">
        <v>178</v>
      </c>
    </row>
    <row r="632" s="14" customFormat="1">
      <c r="A632" s="14"/>
      <c r="B632" s="256"/>
      <c r="C632" s="257"/>
      <c r="D632" s="241" t="s">
        <v>189</v>
      </c>
      <c r="E632" s="258" t="s">
        <v>1</v>
      </c>
      <c r="F632" s="259" t="s">
        <v>2207</v>
      </c>
      <c r="G632" s="257"/>
      <c r="H632" s="260">
        <v>7.3440000000000003</v>
      </c>
      <c r="I632" s="261"/>
      <c r="J632" s="257"/>
      <c r="K632" s="257"/>
      <c r="L632" s="262"/>
      <c r="M632" s="263"/>
      <c r="N632" s="264"/>
      <c r="O632" s="264"/>
      <c r="P632" s="264"/>
      <c r="Q632" s="264"/>
      <c r="R632" s="264"/>
      <c r="S632" s="264"/>
      <c r="T632" s="265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6" t="s">
        <v>189</v>
      </c>
      <c r="AU632" s="266" t="s">
        <v>85</v>
      </c>
      <c r="AV632" s="14" t="s">
        <v>85</v>
      </c>
      <c r="AW632" s="14" t="s">
        <v>33</v>
      </c>
      <c r="AX632" s="14" t="s">
        <v>76</v>
      </c>
      <c r="AY632" s="266" t="s">
        <v>178</v>
      </c>
    </row>
    <row r="633" s="14" customFormat="1">
      <c r="A633" s="14"/>
      <c r="B633" s="256"/>
      <c r="C633" s="257"/>
      <c r="D633" s="241" t="s">
        <v>189</v>
      </c>
      <c r="E633" s="258" t="s">
        <v>1</v>
      </c>
      <c r="F633" s="259" t="s">
        <v>2208</v>
      </c>
      <c r="G633" s="257"/>
      <c r="H633" s="260">
        <v>9.1120000000000001</v>
      </c>
      <c r="I633" s="261"/>
      <c r="J633" s="257"/>
      <c r="K633" s="257"/>
      <c r="L633" s="262"/>
      <c r="M633" s="263"/>
      <c r="N633" s="264"/>
      <c r="O633" s="264"/>
      <c r="P633" s="264"/>
      <c r="Q633" s="264"/>
      <c r="R633" s="264"/>
      <c r="S633" s="264"/>
      <c r="T633" s="265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6" t="s">
        <v>189</v>
      </c>
      <c r="AU633" s="266" t="s">
        <v>85</v>
      </c>
      <c r="AV633" s="14" t="s">
        <v>85</v>
      </c>
      <c r="AW633" s="14" t="s">
        <v>33</v>
      </c>
      <c r="AX633" s="14" t="s">
        <v>76</v>
      </c>
      <c r="AY633" s="266" t="s">
        <v>178</v>
      </c>
    </row>
    <row r="634" s="14" customFormat="1">
      <c r="A634" s="14"/>
      <c r="B634" s="256"/>
      <c r="C634" s="257"/>
      <c r="D634" s="241" t="s">
        <v>189</v>
      </c>
      <c r="E634" s="258" t="s">
        <v>1</v>
      </c>
      <c r="F634" s="259" t="s">
        <v>2209</v>
      </c>
      <c r="G634" s="257"/>
      <c r="H634" s="260">
        <v>10.571</v>
      </c>
      <c r="I634" s="261"/>
      <c r="J634" s="257"/>
      <c r="K634" s="257"/>
      <c r="L634" s="262"/>
      <c r="M634" s="263"/>
      <c r="N634" s="264"/>
      <c r="O634" s="264"/>
      <c r="P634" s="264"/>
      <c r="Q634" s="264"/>
      <c r="R634" s="264"/>
      <c r="S634" s="264"/>
      <c r="T634" s="265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6" t="s">
        <v>189</v>
      </c>
      <c r="AU634" s="266" t="s">
        <v>85</v>
      </c>
      <c r="AV634" s="14" t="s">
        <v>85</v>
      </c>
      <c r="AW634" s="14" t="s">
        <v>33</v>
      </c>
      <c r="AX634" s="14" t="s">
        <v>76</v>
      </c>
      <c r="AY634" s="266" t="s">
        <v>178</v>
      </c>
    </row>
    <row r="635" s="15" customFormat="1">
      <c r="A635" s="15"/>
      <c r="B635" s="267"/>
      <c r="C635" s="268"/>
      <c r="D635" s="241" t="s">
        <v>189</v>
      </c>
      <c r="E635" s="269" t="s">
        <v>1</v>
      </c>
      <c r="F635" s="270" t="s">
        <v>193</v>
      </c>
      <c r="G635" s="268"/>
      <c r="H635" s="271">
        <v>42.875</v>
      </c>
      <c r="I635" s="272"/>
      <c r="J635" s="268"/>
      <c r="K635" s="268"/>
      <c r="L635" s="273"/>
      <c r="M635" s="274"/>
      <c r="N635" s="275"/>
      <c r="O635" s="275"/>
      <c r="P635" s="275"/>
      <c r="Q635" s="275"/>
      <c r="R635" s="275"/>
      <c r="S635" s="275"/>
      <c r="T635" s="276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77" t="s">
        <v>189</v>
      </c>
      <c r="AU635" s="277" t="s">
        <v>85</v>
      </c>
      <c r="AV635" s="15" t="s">
        <v>185</v>
      </c>
      <c r="AW635" s="15" t="s">
        <v>33</v>
      </c>
      <c r="AX635" s="15" t="s">
        <v>83</v>
      </c>
      <c r="AY635" s="277" t="s">
        <v>178</v>
      </c>
    </row>
    <row r="636" s="2" customFormat="1">
      <c r="A636" s="39"/>
      <c r="B636" s="40"/>
      <c r="C636" s="228" t="s">
        <v>893</v>
      </c>
      <c r="D636" s="228" t="s">
        <v>180</v>
      </c>
      <c r="E636" s="229" t="s">
        <v>319</v>
      </c>
      <c r="F636" s="230" t="s">
        <v>320</v>
      </c>
      <c r="G636" s="231" t="s">
        <v>183</v>
      </c>
      <c r="H636" s="232">
        <v>13.385</v>
      </c>
      <c r="I636" s="233"/>
      <c r="J636" s="234">
        <f>ROUND(I636*H636,2)</f>
        <v>0</v>
      </c>
      <c r="K636" s="230" t="s">
        <v>184</v>
      </c>
      <c r="L636" s="45"/>
      <c r="M636" s="235" t="s">
        <v>1</v>
      </c>
      <c r="N636" s="236" t="s">
        <v>41</v>
      </c>
      <c r="O636" s="92"/>
      <c r="P636" s="237">
        <f>O636*H636</f>
        <v>0</v>
      </c>
      <c r="Q636" s="237">
        <v>0</v>
      </c>
      <c r="R636" s="237">
        <f>Q636*H636</f>
        <v>0</v>
      </c>
      <c r="S636" s="237">
        <v>0</v>
      </c>
      <c r="T636" s="238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39" t="s">
        <v>185</v>
      </c>
      <c r="AT636" s="239" t="s">
        <v>180</v>
      </c>
      <c r="AU636" s="239" t="s">
        <v>85</v>
      </c>
      <c r="AY636" s="18" t="s">
        <v>178</v>
      </c>
      <c r="BE636" s="240">
        <f>IF(N636="základní",J636,0)</f>
        <v>0</v>
      </c>
      <c r="BF636" s="240">
        <f>IF(N636="snížená",J636,0)</f>
        <v>0</v>
      </c>
      <c r="BG636" s="240">
        <f>IF(N636="zákl. přenesená",J636,0)</f>
        <v>0</v>
      </c>
      <c r="BH636" s="240">
        <f>IF(N636="sníž. přenesená",J636,0)</f>
        <v>0</v>
      </c>
      <c r="BI636" s="240">
        <f>IF(N636="nulová",J636,0)</f>
        <v>0</v>
      </c>
      <c r="BJ636" s="18" t="s">
        <v>83</v>
      </c>
      <c r="BK636" s="240">
        <f>ROUND(I636*H636,2)</f>
        <v>0</v>
      </c>
      <c r="BL636" s="18" t="s">
        <v>185</v>
      </c>
      <c r="BM636" s="239" t="s">
        <v>2210</v>
      </c>
    </row>
    <row r="637" s="2" customFormat="1">
      <c r="A637" s="39"/>
      <c r="B637" s="40"/>
      <c r="C637" s="41"/>
      <c r="D637" s="241" t="s">
        <v>187</v>
      </c>
      <c r="E637" s="41"/>
      <c r="F637" s="242" t="s">
        <v>322</v>
      </c>
      <c r="G637" s="41"/>
      <c r="H637" s="41"/>
      <c r="I637" s="243"/>
      <c r="J637" s="41"/>
      <c r="K637" s="41"/>
      <c r="L637" s="45"/>
      <c r="M637" s="244"/>
      <c r="N637" s="245"/>
      <c r="O637" s="92"/>
      <c r="P637" s="92"/>
      <c r="Q637" s="92"/>
      <c r="R637" s="92"/>
      <c r="S637" s="92"/>
      <c r="T637" s="93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187</v>
      </c>
      <c r="AU637" s="18" t="s">
        <v>85</v>
      </c>
    </row>
    <row r="638" s="13" customFormat="1">
      <c r="A638" s="13"/>
      <c r="B638" s="246"/>
      <c r="C638" s="247"/>
      <c r="D638" s="241" t="s">
        <v>189</v>
      </c>
      <c r="E638" s="248" t="s">
        <v>1</v>
      </c>
      <c r="F638" s="249" t="s">
        <v>1984</v>
      </c>
      <c r="G638" s="247"/>
      <c r="H638" s="248" t="s">
        <v>1</v>
      </c>
      <c r="I638" s="250"/>
      <c r="J638" s="247"/>
      <c r="K638" s="247"/>
      <c r="L638" s="251"/>
      <c r="M638" s="252"/>
      <c r="N638" s="253"/>
      <c r="O638" s="253"/>
      <c r="P638" s="253"/>
      <c r="Q638" s="253"/>
      <c r="R638" s="253"/>
      <c r="S638" s="253"/>
      <c r="T638" s="25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5" t="s">
        <v>189</v>
      </c>
      <c r="AU638" s="255" t="s">
        <v>85</v>
      </c>
      <c r="AV638" s="13" t="s">
        <v>83</v>
      </c>
      <c r="AW638" s="13" t="s">
        <v>33</v>
      </c>
      <c r="AX638" s="13" t="s">
        <v>76</v>
      </c>
      <c r="AY638" s="255" t="s">
        <v>178</v>
      </c>
    </row>
    <row r="639" s="13" customFormat="1">
      <c r="A639" s="13"/>
      <c r="B639" s="246"/>
      <c r="C639" s="247"/>
      <c r="D639" s="241" t="s">
        <v>189</v>
      </c>
      <c r="E639" s="248" t="s">
        <v>1</v>
      </c>
      <c r="F639" s="249" t="s">
        <v>2211</v>
      </c>
      <c r="G639" s="247"/>
      <c r="H639" s="248" t="s">
        <v>1</v>
      </c>
      <c r="I639" s="250"/>
      <c r="J639" s="247"/>
      <c r="K639" s="247"/>
      <c r="L639" s="251"/>
      <c r="M639" s="252"/>
      <c r="N639" s="253"/>
      <c r="O639" s="253"/>
      <c r="P639" s="253"/>
      <c r="Q639" s="253"/>
      <c r="R639" s="253"/>
      <c r="S639" s="253"/>
      <c r="T639" s="25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5" t="s">
        <v>189</v>
      </c>
      <c r="AU639" s="255" t="s">
        <v>85</v>
      </c>
      <c r="AV639" s="13" t="s">
        <v>83</v>
      </c>
      <c r="AW639" s="13" t="s">
        <v>33</v>
      </c>
      <c r="AX639" s="13" t="s">
        <v>76</v>
      </c>
      <c r="AY639" s="255" t="s">
        <v>178</v>
      </c>
    </row>
    <row r="640" s="14" customFormat="1">
      <c r="A640" s="14"/>
      <c r="B640" s="256"/>
      <c r="C640" s="257"/>
      <c r="D640" s="241" t="s">
        <v>189</v>
      </c>
      <c r="E640" s="258" t="s">
        <v>1</v>
      </c>
      <c r="F640" s="259" t="s">
        <v>2212</v>
      </c>
      <c r="G640" s="257"/>
      <c r="H640" s="260">
        <v>12.098000000000001</v>
      </c>
      <c r="I640" s="261"/>
      <c r="J640" s="257"/>
      <c r="K640" s="257"/>
      <c r="L640" s="262"/>
      <c r="M640" s="263"/>
      <c r="N640" s="264"/>
      <c r="O640" s="264"/>
      <c r="P640" s="264"/>
      <c r="Q640" s="264"/>
      <c r="R640" s="264"/>
      <c r="S640" s="264"/>
      <c r="T640" s="265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6" t="s">
        <v>189</v>
      </c>
      <c r="AU640" s="266" t="s">
        <v>85</v>
      </c>
      <c r="AV640" s="14" t="s">
        <v>85</v>
      </c>
      <c r="AW640" s="14" t="s">
        <v>33</v>
      </c>
      <c r="AX640" s="14" t="s">
        <v>76</v>
      </c>
      <c r="AY640" s="266" t="s">
        <v>178</v>
      </c>
    </row>
    <row r="641" s="13" customFormat="1">
      <c r="A641" s="13"/>
      <c r="B641" s="246"/>
      <c r="C641" s="247"/>
      <c r="D641" s="241" t="s">
        <v>189</v>
      </c>
      <c r="E641" s="248" t="s">
        <v>1</v>
      </c>
      <c r="F641" s="249" t="s">
        <v>1990</v>
      </c>
      <c r="G641" s="247"/>
      <c r="H641" s="248" t="s">
        <v>1</v>
      </c>
      <c r="I641" s="250"/>
      <c r="J641" s="247"/>
      <c r="K641" s="247"/>
      <c r="L641" s="251"/>
      <c r="M641" s="252"/>
      <c r="N641" s="253"/>
      <c r="O641" s="253"/>
      <c r="P641" s="253"/>
      <c r="Q641" s="253"/>
      <c r="R641" s="253"/>
      <c r="S641" s="253"/>
      <c r="T641" s="25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5" t="s">
        <v>189</v>
      </c>
      <c r="AU641" s="255" t="s">
        <v>85</v>
      </c>
      <c r="AV641" s="13" t="s">
        <v>83</v>
      </c>
      <c r="AW641" s="13" t="s">
        <v>33</v>
      </c>
      <c r="AX641" s="13" t="s">
        <v>76</v>
      </c>
      <c r="AY641" s="255" t="s">
        <v>178</v>
      </c>
    </row>
    <row r="642" s="13" customFormat="1">
      <c r="A642" s="13"/>
      <c r="B642" s="246"/>
      <c r="C642" s="247"/>
      <c r="D642" s="241" t="s">
        <v>189</v>
      </c>
      <c r="E642" s="248" t="s">
        <v>1</v>
      </c>
      <c r="F642" s="249" t="s">
        <v>2213</v>
      </c>
      <c r="G642" s="247"/>
      <c r="H642" s="248" t="s">
        <v>1</v>
      </c>
      <c r="I642" s="250"/>
      <c r="J642" s="247"/>
      <c r="K642" s="247"/>
      <c r="L642" s="251"/>
      <c r="M642" s="252"/>
      <c r="N642" s="253"/>
      <c r="O642" s="253"/>
      <c r="P642" s="253"/>
      <c r="Q642" s="253"/>
      <c r="R642" s="253"/>
      <c r="S642" s="253"/>
      <c r="T642" s="25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5" t="s">
        <v>189</v>
      </c>
      <c r="AU642" s="255" t="s">
        <v>85</v>
      </c>
      <c r="AV642" s="13" t="s">
        <v>83</v>
      </c>
      <c r="AW642" s="13" t="s">
        <v>33</v>
      </c>
      <c r="AX642" s="13" t="s">
        <v>76</v>
      </c>
      <c r="AY642" s="255" t="s">
        <v>178</v>
      </c>
    </row>
    <row r="643" s="14" customFormat="1">
      <c r="A643" s="14"/>
      <c r="B643" s="256"/>
      <c r="C643" s="257"/>
      <c r="D643" s="241" t="s">
        <v>189</v>
      </c>
      <c r="E643" s="258" t="s">
        <v>1</v>
      </c>
      <c r="F643" s="259" t="s">
        <v>2214</v>
      </c>
      <c r="G643" s="257"/>
      <c r="H643" s="260">
        <v>1.2869999999999999</v>
      </c>
      <c r="I643" s="261"/>
      <c r="J643" s="257"/>
      <c r="K643" s="257"/>
      <c r="L643" s="262"/>
      <c r="M643" s="263"/>
      <c r="N643" s="264"/>
      <c r="O643" s="264"/>
      <c r="P643" s="264"/>
      <c r="Q643" s="264"/>
      <c r="R643" s="264"/>
      <c r="S643" s="264"/>
      <c r="T643" s="265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6" t="s">
        <v>189</v>
      </c>
      <c r="AU643" s="266" t="s">
        <v>85</v>
      </c>
      <c r="AV643" s="14" t="s">
        <v>85</v>
      </c>
      <c r="AW643" s="14" t="s">
        <v>33</v>
      </c>
      <c r="AX643" s="14" t="s">
        <v>76</v>
      </c>
      <c r="AY643" s="266" t="s">
        <v>178</v>
      </c>
    </row>
    <row r="644" s="15" customFormat="1">
      <c r="A644" s="15"/>
      <c r="B644" s="267"/>
      <c r="C644" s="268"/>
      <c r="D644" s="241" t="s">
        <v>189</v>
      </c>
      <c r="E644" s="269" t="s">
        <v>1</v>
      </c>
      <c r="F644" s="270" t="s">
        <v>193</v>
      </c>
      <c r="G644" s="268"/>
      <c r="H644" s="271">
        <v>13.385</v>
      </c>
      <c r="I644" s="272"/>
      <c r="J644" s="268"/>
      <c r="K644" s="268"/>
      <c r="L644" s="273"/>
      <c r="M644" s="274"/>
      <c r="N644" s="275"/>
      <c r="O644" s="275"/>
      <c r="P644" s="275"/>
      <c r="Q644" s="275"/>
      <c r="R644" s="275"/>
      <c r="S644" s="275"/>
      <c r="T644" s="276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77" t="s">
        <v>189</v>
      </c>
      <c r="AU644" s="277" t="s">
        <v>85</v>
      </c>
      <c r="AV644" s="15" t="s">
        <v>185</v>
      </c>
      <c r="AW644" s="15" t="s">
        <v>33</v>
      </c>
      <c r="AX644" s="15" t="s">
        <v>83</v>
      </c>
      <c r="AY644" s="277" t="s">
        <v>178</v>
      </c>
    </row>
    <row r="645" s="2" customFormat="1">
      <c r="A645" s="39"/>
      <c r="B645" s="40"/>
      <c r="C645" s="228" t="s">
        <v>900</v>
      </c>
      <c r="D645" s="228" t="s">
        <v>180</v>
      </c>
      <c r="E645" s="229" t="s">
        <v>332</v>
      </c>
      <c r="F645" s="230" t="s">
        <v>333</v>
      </c>
      <c r="G645" s="231" t="s">
        <v>299</v>
      </c>
      <c r="H645" s="232">
        <v>4.7999999999999998</v>
      </c>
      <c r="I645" s="233"/>
      <c r="J645" s="234">
        <f>ROUND(I645*H645,2)</f>
        <v>0</v>
      </c>
      <c r="K645" s="230" t="s">
        <v>184</v>
      </c>
      <c r="L645" s="45"/>
      <c r="M645" s="235" t="s">
        <v>1</v>
      </c>
      <c r="N645" s="236" t="s">
        <v>41</v>
      </c>
      <c r="O645" s="92"/>
      <c r="P645" s="237">
        <f>O645*H645</f>
        <v>0</v>
      </c>
      <c r="Q645" s="237">
        <v>0.1153</v>
      </c>
      <c r="R645" s="237">
        <f>Q645*H645</f>
        <v>0.55343999999999993</v>
      </c>
      <c r="S645" s="237">
        <v>0</v>
      </c>
      <c r="T645" s="238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39" t="s">
        <v>185</v>
      </c>
      <c r="AT645" s="239" t="s">
        <v>180</v>
      </c>
      <c r="AU645" s="239" t="s">
        <v>85</v>
      </c>
      <c r="AY645" s="18" t="s">
        <v>178</v>
      </c>
      <c r="BE645" s="240">
        <f>IF(N645="základní",J645,0)</f>
        <v>0</v>
      </c>
      <c r="BF645" s="240">
        <f>IF(N645="snížená",J645,0)</f>
        <v>0</v>
      </c>
      <c r="BG645" s="240">
        <f>IF(N645="zákl. přenesená",J645,0)</f>
        <v>0</v>
      </c>
      <c r="BH645" s="240">
        <f>IF(N645="sníž. přenesená",J645,0)</f>
        <v>0</v>
      </c>
      <c r="BI645" s="240">
        <f>IF(N645="nulová",J645,0)</f>
        <v>0</v>
      </c>
      <c r="BJ645" s="18" t="s">
        <v>83</v>
      </c>
      <c r="BK645" s="240">
        <f>ROUND(I645*H645,2)</f>
        <v>0</v>
      </c>
      <c r="BL645" s="18" t="s">
        <v>185</v>
      </c>
      <c r="BM645" s="239" t="s">
        <v>2215</v>
      </c>
    </row>
    <row r="646" s="2" customFormat="1">
      <c r="A646" s="39"/>
      <c r="B646" s="40"/>
      <c r="C646" s="41"/>
      <c r="D646" s="241" t="s">
        <v>187</v>
      </c>
      <c r="E646" s="41"/>
      <c r="F646" s="242" t="s">
        <v>335</v>
      </c>
      <c r="G646" s="41"/>
      <c r="H646" s="41"/>
      <c r="I646" s="243"/>
      <c r="J646" s="41"/>
      <c r="K646" s="41"/>
      <c r="L646" s="45"/>
      <c r="M646" s="244"/>
      <c r="N646" s="245"/>
      <c r="O646" s="92"/>
      <c r="P646" s="92"/>
      <c r="Q646" s="92"/>
      <c r="R646" s="92"/>
      <c r="S646" s="92"/>
      <c r="T646" s="93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T646" s="18" t="s">
        <v>187</v>
      </c>
      <c r="AU646" s="18" t="s">
        <v>85</v>
      </c>
    </row>
    <row r="647" s="13" customFormat="1">
      <c r="A647" s="13"/>
      <c r="B647" s="246"/>
      <c r="C647" s="247"/>
      <c r="D647" s="241" t="s">
        <v>189</v>
      </c>
      <c r="E647" s="248" t="s">
        <v>1</v>
      </c>
      <c r="F647" s="249" t="s">
        <v>1990</v>
      </c>
      <c r="G647" s="247"/>
      <c r="H647" s="248" t="s">
        <v>1</v>
      </c>
      <c r="I647" s="250"/>
      <c r="J647" s="247"/>
      <c r="K647" s="247"/>
      <c r="L647" s="251"/>
      <c r="M647" s="252"/>
      <c r="N647" s="253"/>
      <c r="O647" s="253"/>
      <c r="P647" s="253"/>
      <c r="Q647" s="253"/>
      <c r="R647" s="253"/>
      <c r="S647" s="253"/>
      <c r="T647" s="25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5" t="s">
        <v>189</v>
      </c>
      <c r="AU647" s="255" t="s">
        <v>85</v>
      </c>
      <c r="AV647" s="13" t="s">
        <v>83</v>
      </c>
      <c r="AW647" s="13" t="s">
        <v>33</v>
      </c>
      <c r="AX647" s="13" t="s">
        <v>76</v>
      </c>
      <c r="AY647" s="255" t="s">
        <v>178</v>
      </c>
    </row>
    <row r="648" s="13" customFormat="1">
      <c r="A648" s="13"/>
      <c r="B648" s="246"/>
      <c r="C648" s="247"/>
      <c r="D648" s="241" t="s">
        <v>189</v>
      </c>
      <c r="E648" s="248" t="s">
        <v>1</v>
      </c>
      <c r="F648" s="249" t="s">
        <v>336</v>
      </c>
      <c r="G648" s="247"/>
      <c r="H648" s="248" t="s">
        <v>1</v>
      </c>
      <c r="I648" s="250"/>
      <c r="J648" s="247"/>
      <c r="K648" s="247"/>
      <c r="L648" s="251"/>
      <c r="M648" s="252"/>
      <c r="N648" s="253"/>
      <c r="O648" s="253"/>
      <c r="P648" s="253"/>
      <c r="Q648" s="253"/>
      <c r="R648" s="253"/>
      <c r="S648" s="253"/>
      <c r="T648" s="25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5" t="s">
        <v>189</v>
      </c>
      <c r="AU648" s="255" t="s">
        <v>85</v>
      </c>
      <c r="AV648" s="13" t="s">
        <v>83</v>
      </c>
      <c r="AW648" s="13" t="s">
        <v>33</v>
      </c>
      <c r="AX648" s="13" t="s">
        <v>76</v>
      </c>
      <c r="AY648" s="255" t="s">
        <v>178</v>
      </c>
    </row>
    <row r="649" s="14" customFormat="1">
      <c r="A649" s="14"/>
      <c r="B649" s="256"/>
      <c r="C649" s="257"/>
      <c r="D649" s="241" t="s">
        <v>189</v>
      </c>
      <c r="E649" s="258" t="s">
        <v>1</v>
      </c>
      <c r="F649" s="259" t="s">
        <v>2216</v>
      </c>
      <c r="G649" s="257"/>
      <c r="H649" s="260">
        <v>4.7999999999999998</v>
      </c>
      <c r="I649" s="261"/>
      <c r="J649" s="257"/>
      <c r="K649" s="257"/>
      <c r="L649" s="262"/>
      <c r="M649" s="263"/>
      <c r="N649" s="264"/>
      <c r="O649" s="264"/>
      <c r="P649" s="264"/>
      <c r="Q649" s="264"/>
      <c r="R649" s="264"/>
      <c r="S649" s="264"/>
      <c r="T649" s="265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6" t="s">
        <v>189</v>
      </c>
      <c r="AU649" s="266" t="s">
        <v>85</v>
      </c>
      <c r="AV649" s="14" t="s">
        <v>85</v>
      </c>
      <c r="AW649" s="14" t="s">
        <v>33</v>
      </c>
      <c r="AX649" s="14" t="s">
        <v>76</v>
      </c>
      <c r="AY649" s="266" t="s">
        <v>178</v>
      </c>
    </row>
    <row r="650" s="15" customFormat="1">
      <c r="A650" s="15"/>
      <c r="B650" s="267"/>
      <c r="C650" s="268"/>
      <c r="D650" s="241" t="s">
        <v>189</v>
      </c>
      <c r="E650" s="269" t="s">
        <v>1</v>
      </c>
      <c r="F650" s="270" t="s">
        <v>193</v>
      </c>
      <c r="G650" s="268"/>
      <c r="H650" s="271">
        <v>4.7999999999999998</v>
      </c>
      <c r="I650" s="272"/>
      <c r="J650" s="268"/>
      <c r="K650" s="268"/>
      <c r="L650" s="273"/>
      <c r="M650" s="274"/>
      <c r="N650" s="275"/>
      <c r="O650" s="275"/>
      <c r="P650" s="275"/>
      <c r="Q650" s="275"/>
      <c r="R650" s="275"/>
      <c r="S650" s="275"/>
      <c r="T650" s="276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77" t="s">
        <v>189</v>
      </c>
      <c r="AU650" s="277" t="s">
        <v>85</v>
      </c>
      <c r="AV650" s="15" t="s">
        <v>185</v>
      </c>
      <c r="AW650" s="15" t="s">
        <v>33</v>
      </c>
      <c r="AX650" s="15" t="s">
        <v>83</v>
      </c>
      <c r="AY650" s="277" t="s">
        <v>178</v>
      </c>
    </row>
    <row r="651" s="2" customFormat="1">
      <c r="A651" s="39"/>
      <c r="B651" s="40"/>
      <c r="C651" s="228" t="s">
        <v>906</v>
      </c>
      <c r="D651" s="228" t="s">
        <v>180</v>
      </c>
      <c r="E651" s="229" t="s">
        <v>338</v>
      </c>
      <c r="F651" s="230" t="s">
        <v>339</v>
      </c>
      <c r="G651" s="231" t="s">
        <v>183</v>
      </c>
      <c r="H651" s="232">
        <v>40.82</v>
      </c>
      <c r="I651" s="233"/>
      <c r="J651" s="234">
        <f>ROUND(I651*H651,2)</f>
        <v>0</v>
      </c>
      <c r="K651" s="230" t="s">
        <v>184</v>
      </c>
      <c r="L651" s="45"/>
      <c r="M651" s="235" t="s">
        <v>1</v>
      </c>
      <c r="N651" s="236" t="s">
        <v>41</v>
      </c>
      <c r="O651" s="92"/>
      <c r="P651" s="237">
        <f>O651*H651</f>
        <v>0</v>
      </c>
      <c r="Q651" s="237">
        <v>2.0874999999999999</v>
      </c>
      <c r="R651" s="237">
        <f>Q651*H651</f>
        <v>85.211749999999995</v>
      </c>
      <c r="S651" s="237">
        <v>0</v>
      </c>
      <c r="T651" s="238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39" t="s">
        <v>185</v>
      </c>
      <c r="AT651" s="239" t="s">
        <v>180</v>
      </c>
      <c r="AU651" s="239" t="s">
        <v>85</v>
      </c>
      <c r="AY651" s="18" t="s">
        <v>178</v>
      </c>
      <c r="BE651" s="240">
        <f>IF(N651="základní",J651,0)</f>
        <v>0</v>
      </c>
      <c r="BF651" s="240">
        <f>IF(N651="snížená",J651,0)</f>
        <v>0</v>
      </c>
      <c r="BG651" s="240">
        <f>IF(N651="zákl. přenesená",J651,0)</f>
        <v>0</v>
      </c>
      <c r="BH651" s="240">
        <f>IF(N651="sníž. přenesená",J651,0)</f>
        <v>0</v>
      </c>
      <c r="BI651" s="240">
        <f>IF(N651="nulová",J651,0)</f>
        <v>0</v>
      </c>
      <c r="BJ651" s="18" t="s">
        <v>83</v>
      </c>
      <c r="BK651" s="240">
        <f>ROUND(I651*H651,2)</f>
        <v>0</v>
      </c>
      <c r="BL651" s="18" t="s">
        <v>185</v>
      </c>
      <c r="BM651" s="239" t="s">
        <v>2217</v>
      </c>
    </row>
    <row r="652" s="2" customFormat="1">
      <c r="A652" s="39"/>
      <c r="B652" s="40"/>
      <c r="C652" s="41"/>
      <c r="D652" s="241" t="s">
        <v>187</v>
      </c>
      <c r="E652" s="41"/>
      <c r="F652" s="242" t="s">
        <v>341</v>
      </c>
      <c r="G652" s="41"/>
      <c r="H652" s="41"/>
      <c r="I652" s="243"/>
      <c r="J652" s="41"/>
      <c r="K652" s="41"/>
      <c r="L652" s="45"/>
      <c r="M652" s="244"/>
      <c r="N652" s="245"/>
      <c r="O652" s="92"/>
      <c r="P652" s="92"/>
      <c r="Q652" s="92"/>
      <c r="R652" s="92"/>
      <c r="S652" s="92"/>
      <c r="T652" s="93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187</v>
      </c>
      <c r="AU652" s="18" t="s">
        <v>85</v>
      </c>
    </row>
    <row r="653" s="13" customFormat="1">
      <c r="A653" s="13"/>
      <c r="B653" s="246"/>
      <c r="C653" s="247"/>
      <c r="D653" s="241" t="s">
        <v>189</v>
      </c>
      <c r="E653" s="248" t="s">
        <v>1</v>
      </c>
      <c r="F653" s="249" t="s">
        <v>2102</v>
      </c>
      <c r="G653" s="247"/>
      <c r="H653" s="248" t="s">
        <v>1</v>
      </c>
      <c r="I653" s="250"/>
      <c r="J653" s="247"/>
      <c r="K653" s="247"/>
      <c r="L653" s="251"/>
      <c r="M653" s="252"/>
      <c r="N653" s="253"/>
      <c r="O653" s="253"/>
      <c r="P653" s="253"/>
      <c r="Q653" s="253"/>
      <c r="R653" s="253"/>
      <c r="S653" s="253"/>
      <c r="T653" s="25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5" t="s">
        <v>189</v>
      </c>
      <c r="AU653" s="255" t="s">
        <v>85</v>
      </c>
      <c r="AV653" s="13" t="s">
        <v>83</v>
      </c>
      <c r="AW653" s="13" t="s">
        <v>33</v>
      </c>
      <c r="AX653" s="13" t="s">
        <v>76</v>
      </c>
      <c r="AY653" s="255" t="s">
        <v>178</v>
      </c>
    </row>
    <row r="654" s="13" customFormat="1">
      <c r="A654" s="13"/>
      <c r="B654" s="246"/>
      <c r="C654" s="247"/>
      <c r="D654" s="241" t="s">
        <v>189</v>
      </c>
      <c r="E654" s="248" t="s">
        <v>1</v>
      </c>
      <c r="F654" s="249" t="s">
        <v>2218</v>
      </c>
      <c r="G654" s="247"/>
      <c r="H654" s="248" t="s">
        <v>1</v>
      </c>
      <c r="I654" s="250"/>
      <c r="J654" s="247"/>
      <c r="K654" s="247"/>
      <c r="L654" s="251"/>
      <c r="M654" s="252"/>
      <c r="N654" s="253"/>
      <c r="O654" s="253"/>
      <c r="P654" s="253"/>
      <c r="Q654" s="253"/>
      <c r="R654" s="253"/>
      <c r="S654" s="253"/>
      <c r="T654" s="25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5" t="s">
        <v>189</v>
      </c>
      <c r="AU654" s="255" t="s">
        <v>85</v>
      </c>
      <c r="AV654" s="13" t="s">
        <v>83</v>
      </c>
      <c r="AW654" s="13" t="s">
        <v>33</v>
      </c>
      <c r="AX654" s="13" t="s">
        <v>76</v>
      </c>
      <c r="AY654" s="255" t="s">
        <v>178</v>
      </c>
    </row>
    <row r="655" s="14" customFormat="1">
      <c r="A655" s="14"/>
      <c r="B655" s="256"/>
      <c r="C655" s="257"/>
      <c r="D655" s="241" t="s">
        <v>189</v>
      </c>
      <c r="E655" s="258" t="s">
        <v>1</v>
      </c>
      <c r="F655" s="259" t="s">
        <v>2219</v>
      </c>
      <c r="G655" s="257"/>
      <c r="H655" s="260">
        <v>12.220000000000001</v>
      </c>
      <c r="I655" s="261"/>
      <c r="J655" s="257"/>
      <c r="K655" s="257"/>
      <c r="L655" s="262"/>
      <c r="M655" s="263"/>
      <c r="N655" s="264"/>
      <c r="O655" s="264"/>
      <c r="P655" s="264"/>
      <c r="Q655" s="264"/>
      <c r="R655" s="264"/>
      <c r="S655" s="264"/>
      <c r="T655" s="265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6" t="s">
        <v>189</v>
      </c>
      <c r="AU655" s="266" t="s">
        <v>85</v>
      </c>
      <c r="AV655" s="14" t="s">
        <v>85</v>
      </c>
      <c r="AW655" s="14" t="s">
        <v>33</v>
      </c>
      <c r="AX655" s="14" t="s">
        <v>76</v>
      </c>
      <c r="AY655" s="266" t="s">
        <v>178</v>
      </c>
    </row>
    <row r="656" s="14" customFormat="1">
      <c r="A656" s="14"/>
      <c r="B656" s="256"/>
      <c r="C656" s="257"/>
      <c r="D656" s="241" t="s">
        <v>189</v>
      </c>
      <c r="E656" s="258" t="s">
        <v>1</v>
      </c>
      <c r="F656" s="259" t="s">
        <v>2220</v>
      </c>
      <c r="G656" s="257"/>
      <c r="H656" s="260">
        <v>18.245000000000001</v>
      </c>
      <c r="I656" s="261"/>
      <c r="J656" s="257"/>
      <c r="K656" s="257"/>
      <c r="L656" s="262"/>
      <c r="M656" s="263"/>
      <c r="N656" s="264"/>
      <c r="O656" s="264"/>
      <c r="P656" s="264"/>
      <c r="Q656" s="264"/>
      <c r="R656" s="264"/>
      <c r="S656" s="264"/>
      <c r="T656" s="265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6" t="s">
        <v>189</v>
      </c>
      <c r="AU656" s="266" t="s">
        <v>85</v>
      </c>
      <c r="AV656" s="14" t="s">
        <v>85</v>
      </c>
      <c r="AW656" s="14" t="s">
        <v>33</v>
      </c>
      <c r="AX656" s="14" t="s">
        <v>76</v>
      </c>
      <c r="AY656" s="266" t="s">
        <v>178</v>
      </c>
    </row>
    <row r="657" s="13" customFormat="1">
      <c r="A657" s="13"/>
      <c r="B657" s="246"/>
      <c r="C657" s="247"/>
      <c r="D657" s="241" t="s">
        <v>189</v>
      </c>
      <c r="E657" s="248" t="s">
        <v>1</v>
      </c>
      <c r="F657" s="249" t="s">
        <v>345</v>
      </c>
      <c r="G657" s="247"/>
      <c r="H657" s="248" t="s">
        <v>1</v>
      </c>
      <c r="I657" s="250"/>
      <c r="J657" s="247"/>
      <c r="K657" s="247"/>
      <c r="L657" s="251"/>
      <c r="M657" s="252"/>
      <c r="N657" s="253"/>
      <c r="O657" s="253"/>
      <c r="P657" s="253"/>
      <c r="Q657" s="253"/>
      <c r="R657" s="253"/>
      <c r="S657" s="253"/>
      <c r="T657" s="25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5" t="s">
        <v>189</v>
      </c>
      <c r="AU657" s="255" t="s">
        <v>85</v>
      </c>
      <c r="AV657" s="13" t="s">
        <v>83</v>
      </c>
      <c r="AW657" s="13" t="s">
        <v>33</v>
      </c>
      <c r="AX657" s="13" t="s">
        <v>76</v>
      </c>
      <c r="AY657" s="255" t="s">
        <v>178</v>
      </c>
    </row>
    <row r="658" s="14" customFormat="1">
      <c r="A658" s="14"/>
      <c r="B658" s="256"/>
      <c r="C658" s="257"/>
      <c r="D658" s="241" t="s">
        <v>189</v>
      </c>
      <c r="E658" s="258" t="s">
        <v>1</v>
      </c>
      <c r="F658" s="259" t="s">
        <v>2221</v>
      </c>
      <c r="G658" s="257"/>
      <c r="H658" s="260">
        <v>3.8399999999999999</v>
      </c>
      <c r="I658" s="261"/>
      <c r="J658" s="257"/>
      <c r="K658" s="257"/>
      <c r="L658" s="262"/>
      <c r="M658" s="263"/>
      <c r="N658" s="264"/>
      <c r="O658" s="264"/>
      <c r="P658" s="264"/>
      <c r="Q658" s="264"/>
      <c r="R658" s="264"/>
      <c r="S658" s="264"/>
      <c r="T658" s="265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6" t="s">
        <v>189</v>
      </c>
      <c r="AU658" s="266" t="s">
        <v>85</v>
      </c>
      <c r="AV658" s="14" t="s">
        <v>85</v>
      </c>
      <c r="AW658" s="14" t="s">
        <v>33</v>
      </c>
      <c r="AX658" s="14" t="s">
        <v>76</v>
      </c>
      <c r="AY658" s="266" t="s">
        <v>178</v>
      </c>
    </row>
    <row r="659" s="13" customFormat="1">
      <c r="A659" s="13"/>
      <c r="B659" s="246"/>
      <c r="C659" s="247"/>
      <c r="D659" s="241" t="s">
        <v>189</v>
      </c>
      <c r="E659" s="248" t="s">
        <v>1</v>
      </c>
      <c r="F659" s="249" t="s">
        <v>2222</v>
      </c>
      <c r="G659" s="247"/>
      <c r="H659" s="248" t="s">
        <v>1</v>
      </c>
      <c r="I659" s="250"/>
      <c r="J659" s="247"/>
      <c r="K659" s="247"/>
      <c r="L659" s="251"/>
      <c r="M659" s="252"/>
      <c r="N659" s="253"/>
      <c r="O659" s="253"/>
      <c r="P659" s="253"/>
      <c r="Q659" s="253"/>
      <c r="R659" s="253"/>
      <c r="S659" s="253"/>
      <c r="T659" s="25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5" t="s">
        <v>189</v>
      </c>
      <c r="AU659" s="255" t="s">
        <v>85</v>
      </c>
      <c r="AV659" s="13" t="s">
        <v>83</v>
      </c>
      <c r="AW659" s="13" t="s">
        <v>33</v>
      </c>
      <c r="AX659" s="13" t="s">
        <v>76</v>
      </c>
      <c r="AY659" s="255" t="s">
        <v>178</v>
      </c>
    </row>
    <row r="660" s="14" customFormat="1">
      <c r="A660" s="14"/>
      <c r="B660" s="256"/>
      <c r="C660" s="257"/>
      <c r="D660" s="241" t="s">
        <v>189</v>
      </c>
      <c r="E660" s="258" t="s">
        <v>1</v>
      </c>
      <c r="F660" s="259" t="s">
        <v>2223</v>
      </c>
      <c r="G660" s="257"/>
      <c r="H660" s="260">
        <v>6.2999999999999998</v>
      </c>
      <c r="I660" s="261"/>
      <c r="J660" s="257"/>
      <c r="K660" s="257"/>
      <c r="L660" s="262"/>
      <c r="M660" s="263"/>
      <c r="N660" s="264"/>
      <c r="O660" s="264"/>
      <c r="P660" s="264"/>
      <c r="Q660" s="264"/>
      <c r="R660" s="264"/>
      <c r="S660" s="264"/>
      <c r="T660" s="265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6" t="s">
        <v>189</v>
      </c>
      <c r="AU660" s="266" t="s">
        <v>85</v>
      </c>
      <c r="AV660" s="14" t="s">
        <v>85</v>
      </c>
      <c r="AW660" s="14" t="s">
        <v>33</v>
      </c>
      <c r="AX660" s="14" t="s">
        <v>76</v>
      </c>
      <c r="AY660" s="266" t="s">
        <v>178</v>
      </c>
    </row>
    <row r="661" s="13" customFormat="1">
      <c r="A661" s="13"/>
      <c r="B661" s="246"/>
      <c r="C661" s="247"/>
      <c r="D661" s="241" t="s">
        <v>189</v>
      </c>
      <c r="E661" s="248" t="s">
        <v>1</v>
      </c>
      <c r="F661" s="249" t="s">
        <v>1990</v>
      </c>
      <c r="G661" s="247"/>
      <c r="H661" s="248" t="s">
        <v>1</v>
      </c>
      <c r="I661" s="250"/>
      <c r="J661" s="247"/>
      <c r="K661" s="247"/>
      <c r="L661" s="251"/>
      <c r="M661" s="252"/>
      <c r="N661" s="253"/>
      <c r="O661" s="253"/>
      <c r="P661" s="253"/>
      <c r="Q661" s="253"/>
      <c r="R661" s="253"/>
      <c r="S661" s="253"/>
      <c r="T661" s="25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5" t="s">
        <v>189</v>
      </c>
      <c r="AU661" s="255" t="s">
        <v>85</v>
      </c>
      <c r="AV661" s="13" t="s">
        <v>83</v>
      </c>
      <c r="AW661" s="13" t="s">
        <v>33</v>
      </c>
      <c r="AX661" s="13" t="s">
        <v>76</v>
      </c>
      <c r="AY661" s="255" t="s">
        <v>178</v>
      </c>
    </row>
    <row r="662" s="13" customFormat="1">
      <c r="A662" s="13"/>
      <c r="B662" s="246"/>
      <c r="C662" s="247"/>
      <c r="D662" s="241" t="s">
        <v>189</v>
      </c>
      <c r="E662" s="248" t="s">
        <v>1</v>
      </c>
      <c r="F662" s="249" t="s">
        <v>2224</v>
      </c>
      <c r="G662" s="247"/>
      <c r="H662" s="248" t="s">
        <v>1</v>
      </c>
      <c r="I662" s="250"/>
      <c r="J662" s="247"/>
      <c r="K662" s="247"/>
      <c r="L662" s="251"/>
      <c r="M662" s="252"/>
      <c r="N662" s="253"/>
      <c r="O662" s="253"/>
      <c r="P662" s="253"/>
      <c r="Q662" s="253"/>
      <c r="R662" s="253"/>
      <c r="S662" s="253"/>
      <c r="T662" s="25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5" t="s">
        <v>189</v>
      </c>
      <c r="AU662" s="255" t="s">
        <v>85</v>
      </c>
      <c r="AV662" s="13" t="s">
        <v>83</v>
      </c>
      <c r="AW662" s="13" t="s">
        <v>33</v>
      </c>
      <c r="AX662" s="13" t="s">
        <v>76</v>
      </c>
      <c r="AY662" s="255" t="s">
        <v>178</v>
      </c>
    </row>
    <row r="663" s="14" customFormat="1">
      <c r="A663" s="14"/>
      <c r="B663" s="256"/>
      <c r="C663" s="257"/>
      <c r="D663" s="241" t="s">
        <v>189</v>
      </c>
      <c r="E663" s="258" t="s">
        <v>1</v>
      </c>
      <c r="F663" s="259" t="s">
        <v>2225</v>
      </c>
      <c r="G663" s="257"/>
      <c r="H663" s="260">
        <v>0.215</v>
      </c>
      <c r="I663" s="261"/>
      <c r="J663" s="257"/>
      <c r="K663" s="257"/>
      <c r="L663" s="262"/>
      <c r="M663" s="263"/>
      <c r="N663" s="264"/>
      <c r="O663" s="264"/>
      <c r="P663" s="264"/>
      <c r="Q663" s="264"/>
      <c r="R663" s="264"/>
      <c r="S663" s="264"/>
      <c r="T663" s="265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6" t="s">
        <v>189</v>
      </c>
      <c r="AU663" s="266" t="s">
        <v>85</v>
      </c>
      <c r="AV663" s="14" t="s">
        <v>85</v>
      </c>
      <c r="AW663" s="14" t="s">
        <v>33</v>
      </c>
      <c r="AX663" s="14" t="s">
        <v>76</v>
      </c>
      <c r="AY663" s="266" t="s">
        <v>178</v>
      </c>
    </row>
    <row r="664" s="15" customFormat="1">
      <c r="A664" s="15"/>
      <c r="B664" s="267"/>
      <c r="C664" s="268"/>
      <c r="D664" s="241" t="s">
        <v>189</v>
      </c>
      <c r="E664" s="269" t="s">
        <v>1</v>
      </c>
      <c r="F664" s="270" t="s">
        <v>193</v>
      </c>
      <c r="G664" s="268"/>
      <c r="H664" s="271">
        <v>40.82</v>
      </c>
      <c r="I664" s="272"/>
      <c r="J664" s="268"/>
      <c r="K664" s="268"/>
      <c r="L664" s="273"/>
      <c r="M664" s="274"/>
      <c r="N664" s="275"/>
      <c r="O664" s="275"/>
      <c r="P664" s="275"/>
      <c r="Q664" s="275"/>
      <c r="R664" s="275"/>
      <c r="S664" s="275"/>
      <c r="T664" s="276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77" t="s">
        <v>189</v>
      </c>
      <c r="AU664" s="277" t="s">
        <v>85</v>
      </c>
      <c r="AV664" s="15" t="s">
        <v>185</v>
      </c>
      <c r="AW664" s="15" t="s">
        <v>33</v>
      </c>
      <c r="AX664" s="15" t="s">
        <v>83</v>
      </c>
      <c r="AY664" s="277" t="s">
        <v>178</v>
      </c>
    </row>
    <row r="665" s="2" customFormat="1">
      <c r="A665" s="39"/>
      <c r="B665" s="40"/>
      <c r="C665" s="228" t="s">
        <v>911</v>
      </c>
      <c r="D665" s="228" t="s">
        <v>180</v>
      </c>
      <c r="E665" s="229" t="s">
        <v>348</v>
      </c>
      <c r="F665" s="230" t="s">
        <v>349</v>
      </c>
      <c r="G665" s="231" t="s">
        <v>183</v>
      </c>
      <c r="H665" s="232">
        <v>91.394999999999996</v>
      </c>
      <c r="I665" s="233"/>
      <c r="J665" s="234">
        <f>ROUND(I665*H665,2)</f>
        <v>0</v>
      </c>
      <c r="K665" s="230" t="s">
        <v>184</v>
      </c>
      <c r="L665" s="45"/>
      <c r="M665" s="235" t="s">
        <v>1</v>
      </c>
      <c r="N665" s="236" t="s">
        <v>41</v>
      </c>
      <c r="O665" s="92"/>
      <c r="P665" s="237">
        <f>O665*H665</f>
        <v>0</v>
      </c>
      <c r="Q665" s="237">
        <v>2.4340799999999998</v>
      </c>
      <c r="R665" s="237">
        <f>Q665*H665</f>
        <v>222.46274159999996</v>
      </c>
      <c r="S665" s="237">
        <v>0</v>
      </c>
      <c r="T665" s="238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39" t="s">
        <v>185</v>
      </c>
      <c r="AT665" s="239" t="s">
        <v>180</v>
      </c>
      <c r="AU665" s="239" t="s">
        <v>85</v>
      </c>
      <c r="AY665" s="18" t="s">
        <v>178</v>
      </c>
      <c r="BE665" s="240">
        <f>IF(N665="základní",J665,0)</f>
        <v>0</v>
      </c>
      <c r="BF665" s="240">
        <f>IF(N665="snížená",J665,0)</f>
        <v>0</v>
      </c>
      <c r="BG665" s="240">
        <f>IF(N665="zákl. přenesená",J665,0)</f>
        <v>0</v>
      </c>
      <c r="BH665" s="240">
        <f>IF(N665="sníž. přenesená",J665,0)</f>
        <v>0</v>
      </c>
      <c r="BI665" s="240">
        <f>IF(N665="nulová",J665,0)</f>
        <v>0</v>
      </c>
      <c r="BJ665" s="18" t="s">
        <v>83</v>
      </c>
      <c r="BK665" s="240">
        <f>ROUND(I665*H665,2)</f>
        <v>0</v>
      </c>
      <c r="BL665" s="18" t="s">
        <v>185</v>
      </c>
      <c r="BM665" s="239" t="s">
        <v>2226</v>
      </c>
    </row>
    <row r="666" s="2" customFormat="1">
      <c r="A666" s="39"/>
      <c r="B666" s="40"/>
      <c r="C666" s="41"/>
      <c r="D666" s="241" t="s">
        <v>187</v>
      </c>
      <c r="E666" s="41"/>
      <c r="F666" s="242" t="s">
        <v>351</v>
      </c>
      <c r="G666" s="41"/>
      <c r="H666" s="41"/>
      <c r="I666" s="243"/>
      <c r="J666" s="41"/>
      <c r="K666" s="41"/>
      <c r="L666" s="45"/>
      <c r="M666" s="244"/>
      <c r="N666" s="245"/>
      <c r="O666" s="92"/>
      <c r="P666" s="92"/>
      <c r="Q666" s="92"/>
      <c r="R666" s="92"/>
      <c r="S666" s="92"/>
      <c r="T666" s="93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8" t="s">
        <v>187</v>
      </c>
      <c r="AU666" s="18" t="s">
        <v>85</v>
      </c>
    </row>
    <row r="667" s="13" customFormat="1">
      <c r="A667" s="13"/>
      <c r="B667" s="246"/>
      <c r="C667" s="247"/>
      <c r="D667" s="241" t="s">
        <v>189</v>
      </c>
      <c r="E667" s="248" t="s">
        <v>1</v>
      </c>
      <c r="F667" s="249" t="s">
        <v>2102</v>
      </c>
      <c r="G667" s="247"/>
      <c r="H667" s="248" t="s">
        <v>1</v>
      </c>
      <c r="I667" s="250"/>
      <c r="J667" s="247"/>
      <c r="K667" s="247"/>
      <c r="L667" s="251"/>
      <c r="M667" s="252"/>
      <c r="N667" s="253"/>
      <c r="O667" s="253"/>
      <c r="P667" s="253"/>
      <c r="Q667" s="253"/>
      <c r="R667" s="253"/>
      <c r="S667" s="253"/>
      <c r="T667" s="25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5" t="s">
        <v>189</v>
      </c>
      <c r="AU667" s="255" t="s">
        <v>85</v>
      </c>
      <c r="AV667" s="13" t="s">
        <v>83</v>
      </c>
      <c r="AW667" s="13" t="s">
        <v>33</v>
      </c>
      <c r="AX667" s="13" t="s">
        <v>76</v>
      </c>
      <c r="AY667" s="255" t="s">
        <v>178</v>
      </c>
    </row>
    <row r="668" s="13" customFormat="1">
      <c r="A668" s="13"/>
      <c r="B668" s="246"/>
      <c r="C668" s="247"/>
      <c r="D668" s="241" t="s">
        <v>189</v>
      </c>
      <c r="E668" s="248" t="s">
        <v>1</v>
      </c>
      <c r="F668" s="249" t="s">
        <v>2218</v>
      </c>
      <c r="G668" s="247"/>
      <c r="H668" s="248" t="s">
        <v>1</v>
      </c>
      <c r="I668" s="250"/>
      <c r="J668" s="247"/>
      <c r="K668" s="247"/>
      <c r="L668" s="251"/>
      <c r="M668" s="252"/>
      <c r="N668" s="253"/>
      <c r="O668" s="253"/>
      <c r="P668" s="253"/>
      <c r="Q668" s="253"/>
      <c r="R668" s="253"/>
      <c r="S668" s="253"/>
      <c r="T668" s="25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5" t="s">
        <v>189</v>
      </c>
      <c r="AU668" s="255" t="s">
        <v>85</v>
      </c>
      <c r="AV668" s="13" t="s">
        <v>83</v>
      </c>
      <c r="AW668" s="13" t="s">
        <v>33</v>
      </c>
      <c r="AX668" s="13" t="s">
        <v>76</v>
      </c>
      <c r="AY668" s="255" t="s">
        <v>178</v>
      </c>
    </row>
    <row r="669" s="14" customFormat="1">
      <c r="A669" s="14"/>
      <c r="B669" s="256"/>
      <c r="C669" s="257"/>
      <c r="D669" s="241" t="s">
        <v>189</v>
      </c>
      <c r="E669" s="258" t="s">
        <v>1</v>
      </c>
      <c r="F669" s="259" t="s">
        <v>2227</v>
      </c>
      <c r="G669" s="257"/>
      <c r="H669" s="260">
        <v>36.659999999999997</v>
      </c>
      <c r="I669" s="261"/>
      <c r="J669" s="257"/>
      <c r="K669" s="257"/>
      <c r="L669" s="262"/>
      <c r="M669" s="263"/>
      <c r="N669" s="264"/>
      <c r="O669" s="264"/>
      <c r="P669" s="264"/>
      <c r="Q669" s="264"/>
      <c r="R669" s="264"/>
      <c r="S669" s="264"/>
      <c r="T669" s="265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6" t="s">
        <v>189</v>
      </c>
      <c r="AU669" s="266" t="s">
        <v>85</v>
      </c>
      <c r="AV669" s="14" t="s">
        <v>85</v>
      </c>
      <c r="AW669" s="14" t="s">
        <v>33</v>
      </c>
      <c r="AX669" s="14" t="s">
        <v>76</v>
      </c>
      <c r="AY669" s="266" t="s">
        <v>178</v>
      </c>
    </row>
    <row r="670" s="14" customFormat="1">
      <c r="A670" s="14"/>
      <c r="B670" s="256"/>
      <c r="C670" s="257"/>
      <c r="D670" s="241" t="s">
        <v>189</v>
      </c>
      <c r="E670" s="258" t="s">
        <v>1</v>
      </c>
      <c r="F670" s="259" t="s">
        <v>2228</v>
      </c>
      <c r="G670" s="257"/>
      <c r="H670" s="260">
        <v>54.734999999999999</v>
      </c>
      <c r="I670" s="261"/>
      <c r="J670" s="257"/>
      <c r="K670" s="257"/>
      <c r="L670" s="262"/>
      <c r="M670" s="263"/>
      <c r="N670" s="264"/>
      <c r="O670" s="264"/>
      <c r="P670" s="264"/>
      <c r="Q670" s="264"/>
      <c r="R670" s="264"/>
      <c r="S670" s="264"/>
      <c r="T670" s="265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6" t="s">
        <v>189</v>
      </c>
      <c r="AU670" s="266" t="s">
        <v>85</v>
      </c>
      <c r="AV670" s="14" t="s">
        <v>85</v>
      </c>
      <c r="AW670" s="14" t="s">
        <v>33</v>
      </c>
      <c r="AX670" s="14" t="s">
        <v>76</v>
      </c>
      <c r="AY670" s="266" t="s">
        <v>178</v>
      </c>
    </row>
    <row r="671" s="15" customFormat="1">
      <c r="A671" s="15"/>
      <c r="B671" s="267"/>
      <c r="C671" s="268"/>
      <c r="D671" s="241" t="s">
        <v>189</v>
      </c>
      <c r="E671" s="269" t="s">
        <v>1</v>
      </c>
      <c r="F671" s="270" t="s">
        <v>193</v>
      </c>
      <c r="G671" s="268"/>
      <c r="H671" s="271">
        <v>91.394999999999996</v>
      </c>
      <c r="I671" s="272"/>
      <c r="J671" s="268"/>
      <c r="K671" s="268"/>
      <c r="L671" s="273"/>
      <c r="M671" s="274"/>
      <c r="N671" s="275"/>
      <c r="O671" s="275"/>
      <c r="P671" s="275"/>
      <c r="Q671" s="275"/>
      <c r="R671" s="275"/>
      <c r="S671" s="275"/>
      <c r="T671" s="276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77" t="s">
        <v>189</v>
      </c>
      <c r="AU671" s="277" t="s">
        <v>85</v>
      </c>
      <c r="AV671" s="15" t="s">
        <v>185</v>
      </c>
      <c r="AW671" s="15" t="s">
        <v>33</v>
      </c>
      <c r="AX671" s="15" t="s">
        <v>83</v>
      </c>
      <c r="AY671" s="277" t="s">
        <v>178</v>
      </c>
    </row>
    <row r="672" s="2" customFormat="1">
      <c r="A672" s="39"/>
      <c r="B672" s="40"/>
      <c r="C672" s="228" t="s">
        <v>914</v>
      </c>
      <c r="D672" s="228" t="s">
        <v>180</v>
      </c>
      <c r="E672" s="229" t="s">
        <v>355</v>
      </c>
      <c r="F672" s="230" t="s">
        <v>356</v>
      </c>
      <c r="G672" s="231" t="s">
        <v>268</v>
      </c>
      <c r="H672" s="232">
        <v>304.64999999999998</v>
      </c>
      <c r="I672" s="233"/>
      <c r="J672" s="234">
        <f>ROUND(I672*H672,2)</f>
        <v>0</v>
      </c>
      <c r="K672" s="230" t="s">
        <v>184</v>
      </c>
      <c r="L672" s="45"/>
      <c r="M672" s="235" t="s">
        <v>1</v>
      </c>
      <c r="N672" s="236" t="s">
        <v>41</v>
      </c>
      <c r="O672" s="92"/>
      <c r="P672" s="237">
        <f>O672*H672</f>
        <v>0</v>
      </c>
      <c r="Q672" s="237">
        <v>0</v>
      </c>
      <c r="R672" s="237">
        <f>Q672*H672</f>
        <v>0</v>
      </c>
      <c r="S672" s="237">
        <v>0</v>
      </c>
      <c r="T672" s="238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39" t="s">
        <v>185</v>
      </c>
      <c r="AT672" s="239" t="s">
        <v>180</v>
      </c>
      <c r="AU672" s="239" t="s">
        <v>85</v>
      </c>
      <c r="AY672" s="18" t="s">
        <v>178</v>
      </c>
      <c r="BE672" s="240">
        <f>IF(N672="základní",J672,0)</f>
        <v>0</v>
      </c>
      <c r="BF672" s="240">
        <f>IF(N672="snížená",J672,0)</f>
        <v>0</v>
      </c>
      <c r="BG672" s="240">
        <f>IF(N672="zákl. přenesená",J672,0)</f>
        <v>0</v>
      </c>
      <c r="BH672" s="240">
        <f>IF(N672="sníž. přenesená",J672,0)</f>
        <v>0</v>
      </c>
      <c r="BI672" s="240">
        <f>IF(N672="nulová",J672,0)</f>
        <v>0</v>
      </c>
      <c r="BJ672" s="18" t="s">
        <v>83</v>
      </c>
      <c r="BK672" s="240">
        <f>ROUND(I672*H672,2)</f>
        <v>0</v>
      </c>
      <c r="BL672" s="18" t="s">
        <v>185</v>
      </c>
      <c r="BM672" s="239" t="s">
        <v>2229</v>
      </c>
    </row>
    <row r="673" s="2" customFormat="1">
      <c r="A673" s="39"/>
      <c r="B673" s="40"/>
      <c r="C673" s="41"/>
      <c r="D673" s="241" t="s">
        <v>187</v>
      </c>
      <c r="E673" s="41"/>
      <c r="F673" s="242" t="s">
        <v>358</v>
      </c>
      <c r="G673" s="41"/>
      <c r="H673" s="41"/>
      <c r="I673" s="243"/>
      <c r="J673" s="41"/>
      <c r="K673" s="41"/>
      <c r="L673" s="45"/>
      <c r="M673" s="244"/>
      <c r="N673" s="245"/>
      <c r="O673" s="92"/>
      <c r="P673" s="92"/>
      <c r="Q673" s="92"/>
      <c r="R673" s="92"/>
      <c r="S673" s="92"/>
      <c r="T673" s="93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T673" s="18" t="s">
        <v>187</v>
      </c>
      <c r="AU673" s="18" t="s">
        <v>85</v>
      </c>
    </row>
    <row r="674" s="13" customFormat="1">
      <c r="A674" s="13"/>
      <c r="B674" s="246"/>
      <c r="C674" s="247"/>
      <c r="D674" s="241" t="s">
        <v>189</v>
      </c>
      <c r="E674" s="248" t="s">
        <v>1</v>
      </c>
      <c r="F674" s="249" t="s">
        <v>2102</v>
      </c>
      <c r="G674" s="247"/>
      <c r="H674" s="248" t="s">
        <v>1</v>
      </c>
      <c r="I674" s="250"/>
      <c r="J674" s="247"/>
      <c r="K674" s="247"/>
      <c r="L674" s="251"/>
      <c r="M674" s="252"/>
      <c r="N674" s="253"/>
      <c r="O674" s="253"/>
      <c r="P674" s="253"/>
      <c r="Q674" s="253"/>
      <c r="R674" s="253"/>
      <c r="S674" s="253"/>
      <c r="T674" s="25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5" t="s">
        <v>189</v>
      </c>
      <c r="AU674" s="255" t="s">
        <v>85</v>
      </c>
      <c r="AV674" s="13" t="s">
        <v>83</v>
      </c>
      <c r="AW674" s="13" t="s">
        <v>33</v>
      </c>
      <c r="AX674" s="13" t="s">
        <v>76</v>
      </c>
      <c r="AY674" s="255" t="s">
        <v>178</v>
      </c>
    </row>
    <row r="675" s="13" customFormat="1">
      <c r="A675" s="13"/>
      <c r="B675" s="246"/>
      <c r="C675" s="247"/>
      <c r="D675" s="241" t="s">
        <v>189</v>
      </c>
      <c r="E675" s="248" t="s">
        <v>1</v>
      </c>
      <c r="F675" s="249" t="s">
        <v>2218</v>
      </c>
      <c r="G675" s="247"/>
      <c r="H675" s="248" t="s">
        <v>1</v>
      </c>
      <c r="I675" s="250"/>
      <c r="J675" s="247"/>
      <c r="K675" s="247"/>
      <c r="L675" s="251"/>
      <c r="M675" s="252"/>
      <c r="N675" s="253"/>
      <c r="O675" s="253"/>
      <c r="P675" s="253"/>
      <c r="Q675" s="253"/>
      <c r="R675" s="253"/>
      <c r="S675" s="253"/>
      <c r="T675" s="25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5" t="s">
        <v>189</v>
      </c>
      <c r="AU675" s="255" t="s">
        <v>85</v>
      </c>
      <c r="AV675" s="13" t="s">
        <v>83</v>
      </c>
      <c r="AW675" s="13" t="s">
        <v>33</v>
      </c>
      <c r="AX675" s="13" t="s">
        <v>76</v>
      </c>
      <c r="AY675" s="255" t="s">
        <v>178</v>
      </c>
    </row>
    <row r="676" s="14" customFormat="1">
      <c r="A676" s="14"/>
      <c r="B676" s="256"/>
      <c r="C676" s="257"/>
      <c r="D676" s="241" t="s">
        <v>189</v>
      </c>
      <c r="E676" s="258" t="s">
        <v>1</v>
      </c>
      <c r="F676" s="259" t="s">
        <v>2230</v>
      </c>
      <c r="G676" s="257"/>
      <c r="H676" s="260">
        <v>122.2</v>
      </c>
      <c r="I676" s="261"/>
      <c r="J676" s="257"/>
      <c r="K676" s="257"/>
      <c r="L676" s="262"/>
      <c r="M676" s="263"/>
      <c r="N676" s="264"/>
      <c r="O676" s="264"/>
      <c r="P676" s="264"/>
      <c r="Q676" s="264"/>
      <c r="R676" s="264"/>
      <c r="S676" s="264"/>
      <c r="T676" s="265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6" t="s">
        <v>189</v>
      </c>
      <c r="AU676" s="266" t="s">
        <v>85</v>
      </c>
      <c r="AV676" s="14" t="s">
        <v>85</v>
      </c>
      <c r="AW676" s="14" t="s">
        <v>33</v>
      </c>
      <c r="AX676" s="14" t="s">
        <v>76</v>
      </c>
      <c r="AY676" s="266" t="s">
        <v>178</v>
      </c>
    </row>
    <row r="677" s="14" customFormat="1">
      <c r="A677" s="14"/>
      <c r="B677" s="256"/>
      <c r="C677" s="257"/>
      <c r="D677" s="241" t="s">
        <v>189</v>
      </c>
      <c r="E677" s="258" t="s">
        <v>1</v>
      </c>
      <c r="F677" s="259" t="s">
        <v>2231</v>
      </c>
      <c r="G677" s="257"/>
      <c r="H677" s="260">
        <v>182.44999999999999</v>
      </c>
      <c r="I677" s="261"/>
      <c r="J677" s="257"/>
      <c r="K677" s="257"/>
      <c r="L677" s="262"/>
      <c r="M677" s="263"/>
      <c r="N677" s="264"/>
      <c r="O677" s="264"/>
      <c r="P677" s="264"/>
      <c r="Q677" s="264"/>
      <c r="R677" s="264"/>
      <c r="S677" s="264"/>
      <c r="T677" s="26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6" t="s">
        <v>189</v>
      </c>
      <c r="AU677" s="266" t="s">
        <v>85</v>
      </c>
      <c r="AV677" s="14" t="s">
        <v>85</v>
      </c>
      <c r="AW677" s="14" t="s">
        <v>33</v>
      </c>
      <c r="AX677" s="14" t="s">
        <v>76</v>
      </c>
      <c r="AY677" s="266" t="s">
        <v>178</v>
      </c>
    </row>
    <row r="678" s="15" customFormat="1">
      <c r="A678" s="15"/>
      <c r="B678" s="267"/>
      <c r="C678" s="268"/>
      <c r="D678" s="241" t="s">
        <v>189</v>
      </c>
      <c r="E678" s="269" t="s">
        <v>1</v>
      </c>
      <c r="F678" s="270" t="s">
        <v>193</v>
      </c>
      <c r="G678" s="268"/>
      <c r="H678" s="271">
        <v>304.64999999999998</v>
      </c>
      <c r="I678" s="272"/>
      <c r="J678" s="268"/>
      <c r="K678" s="268"/>
      <c r="L678" s="273"/>
      <c r="M678" s="274"/>
      <c r="N678" s="275"/>
      <c r="O678" s="275"/>
      <c r="P678" s="275"/>
      <c r="Q678" s="275"/>
      <c r="R678" s="275"/>
      <c r="S678" s="275"/>
      <c r="T678" s="276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77" t="s">
        <v>189</v>
      </c>
      <c r="AU678" s="277" t="s">
        <v>85</v>
      </c>
      <c r="AV678" s="15" t="s">
        <v>185</v>
      </c>
      <c r="AW678" s="15" t="s">
        <v>33</v>
      </c>
      <c r="AX678" s="15" t="s">
        <v>83</v>
      </c>
      <c r="AY678" s="277" t="s">
        <v>178</v>
      </c>
    </row>
    <row r="679" s="2" customFormat="1">
      <c r="A679" s="39"/>
      <c r="B679" s="40"/>
      <c r="C679" s="228" t="s">
        <v>917</v>
      </c>
      <c r="D679" s="228" t="s">
        <v>180</v>
      </c>
      <c r="E679" s="229" t="s">
        <v>362</v>
      </c>
      <c r="F679" s="230" t="s">
        <v>363</v>
      </c>
      <c r="G679" s="231" t="s">
        <v>183</v>
      </c>
      <c r="H679" s="232">
        <v>18.899999999999999</v>
      </c>
      <c r="I679" s="233"/>
      <c r="J679" s="234">
        <f>ROUND(I679*H679,2)</f>
        <v>0</v>
      </c>
      <c r="K679" s="230" t="s">
        <v>184</v>
      </c>
      <c r="L679" s="45"/>
      <c r="M679" s="235" t="s">
        <v>1</v>
      </c>
      <c r="N679" s="236" t="s">
        <v>41</v>
      </c>
      <c r="O679" s="92"/>
      <c r="P679" s="237">
        <f>O679*H679</f>
        <v>0</v>
      </c>
      <c r="Q679" s="237">
        <v>1.9967999999999999</v>
      </c>
      <c r="R679" s="237">
        <f>Q679*H679</f>
        <v>37.739519999999999</v>
      </c>
      <c r="S679" s="237">
        <v>0</v>
      </c>
      <c r="T679" s="238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39" t="s">
        <v>185</v>
      </c>
      <c r="AT679" s="239" t="s">
        <v>180</v>
      </c>
      <c r="AU679" s="239" t="s">
        <v>85</v>
      </c>
      <c r="AY679" s="18" t="s">
        <v>178</v>
      </c>
      <c r="BE679" s="240">
        <f>IF(N679="základní",J679,0)</f>
        <v>0</v>
      </c>
      <c r="BF679" s="240">
        <f>IF(N679="snížená",J679,0)</f>
        <v>0</v>
      </c>
      <c r="BG679" s="240">
        <f>IF(N679="zákl. přenesená",J679,0)</f>
        <v>0</v>
      </c>
      <c r="BH679" s="240">
        <f>IF(N679="sníž. přenesená",J679,0)</f>
        <v>0</v>
      </c>
      <c r="BI679" s="240">
        <f>IF(N679="nulová",J679,0)</f>
        <v>0</v>
      </c>
      <c r="BJ679" s="18" t="s">
        <v>83</v>
      </c>
      <c r="BK679" s="240">
        <f>ROUND(I679*H679,2)</f>
        <v>0</v>
      </c>
      <c r="BL679" s="18" t="s">
        <v>185</v>
      </c>
      <c r="BM679" s="239" t="s">
        <v>2232</v>
      </c>
    </row>
    <row r="680" s="2" customFormat="1">
      <c r="A680" s="39"/>
      <c r="B680" s="40"/>
      <c r="C680" s="41"/>
      <c r="D680" s="241" t="s">
        <v>187</v>
      </c>
      <c r="E680" s="41"/>
      <c r="F680" s="242" t="s">
        <v>365</v>
      </c>
      <c r="G680" s="41"/>
      <c r="H680" s="41"/>
      <c r="I680" s="243"/>
      <c r="J680" s="41"/>
      <c r="K680" s="41"/>
      <c r="L680" s="45"/>
      <c r="M680" s="244"/>
      <c r="N680" s="245"/>
      <c r="O680" s="92"/>
      <c r="P680" s="92"/>
      <c r="Q680" s="92"/>
      <c r="R680" s="92"/>
      <c r="S680" s="92"/>
      <c r="T680" s="93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T680" s="18" t="s">
        <v>187</v>
      </c>
      <c r="AU680" s="18" t="s">
        <v>85</v>
      </c>
    </row>
    <row r="681" s="13" customFormat="1">
      <c r="A681" s="13"/>
      <c r="B681" s="246"/>
      <c r="C681" s="247"/>
      <c r="D681" s="241" t="s">
        <v>189</v>
      </c>
      <c r="E681" s="248" t="s">
        <v>1</v>
      </c>
      <c r="F681" s="249" t="s">
        <v>2233</v>
      </c>
      <c r="G681" s="247"/>
      <c r="H681" s="248" t="s">
        <v>1</v>
      </c>
      <c r="I681" s="250"/>
      <c r="J681" s="247"/>
      <c r="K681" s="247"/>
      <c r="L681" s="251"/>
      <c r="M681" s="252"/>
      <c r="N681" s="253"/>
      <c r="O681" s="253"/>
      <c r="P681" s="253"/>
      <c r="Q681" s="253"/>
      <c r="R681" s="253"/>
      <c r="S681" s="253"/>
      <c r="T681" s="25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5" t="s">
        <v>189</v>
      </c>
      <c r="AU681" s="255" t="s">
        <v>85</v>
      </c>
      <c r="AV681" s="13" t="s">
        <v>83</v>
      </c>
      <c r="AW681" s="13" t="s">
        <v>33</v>
      </c>
      <c r="AX681" s="13" t="s">
        <v>76</v>
      </c>
      <c r="AY681" s="255" t="s">
        <v>178</v>
      </c>
    </row>
    <row r="682" s="13" customFormat="1">
      <c r="A682" s="13"/>
      <c r="B682" s="246"/>
      <c r="C682" s="247"/>
      <c r="D682" s="241" t="s">
        <v>189</v>
      </c>
      <c r="E682" s="248" t="s">
        <v>1</v>
      </c>
      <c r="F682" s="249" t="s">
        <v>2234</v>
      </c>
      <c r="G682" s="247"/>
      <c r="H682" s="248" t="s">
        <v>1</v>
      </c>
      <c r="I682" s="250"/>
      <c r="J682" s="247"/>
      <c r="K682" s="247"/>
      <c r="L682" s="251"/>
      <c r="M682" s="252"/>
      <c r="N682" s="253"/>
      <c r="O682" s="253"/>
      <c r="P682" s="253"/>
      <c r="Q682" s="253"/>
      <c r="R682" s="253"/>
      <c r="S682" s="253"/>
      <c r="T682" s="25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5" t="s">
        <v>189</v>
      </c>
      <c r="AU682" s="255" t="s">
        <v>85</v>
      </c>
      <c r="AV682" s="13" t="s">
        <v>83</v>
      </c>
      <c r="AW682" s="13" t="s">
        <v>33</v>
      </c>
      <c r="AX682" s="13" t="s">
        <v>76</v>
      </c>
      <c r="AY682" s="255" t="s">
        <v>178</v>
      </c>
    </row>
    <row r="683" s="14" customFormat="1">
      <c r="A683" s="14"/>
      <c r="B683" s="256"/>
      <c r="C683" s="257"/>
      <c r="D683" s="241" t="s">
        <v>189</v>
      </c>
      <c r="E683" s="258" t="s">
        <v>1</v>
      </c>
      <c r="F683" s="259" t="s">
        <v>2235</v>
      </c>
      <c r="G683" s="257"/>
      <c r="H683" s="260">
        <v>18.899999999999999</v>
      </c>
      <c r="I683" s="261"/>
      <c r="J683" s="257"/>
      <c r="K683" s="257"/>
      <c r="L683" s="262"/>
      <c r="M683" s="263"/>
      <c r="N683" s="264"/>
      <c r="O683" s="264"/>
      <c r="P683" s="264"/>
      <c r="Q683" s="264"/>
      <c r="R683" s="264"/>
      <c r="S683" s="264"/>
      <c r="T683" s="265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6" t="s">
        <v>189</v>
      </c>
      <c r="AU683" s="266" t="s">
        <v>85</v>
      </c>
      <c r="AV683" s="14" t="s">
        <v>85</v>
      </c>
      <c r="AW683" s="14" t="s">
        <v>33</v>
      </c>
      <c r="AX683" s="14" t="s">
        <v>76</v>
      </c>
      <c r="AY683" s="266" t="s">
        <v>178</v>
      </c>
    </row>
    <row r="684" s="15" customFormat="1">
      <c r="A684" s="15"/>
      <c r="B684" s="267"/>
      <c r="C684" s="268"/>
      <c r="D684" s="241" t="s">
        <v>189</v>
      </c>
      <c r="E684" s="269" t="s">
        <v>1</v>
      </c>
      <c r="F684" s="270" t="s">
        <v>193</v>
      </c>
      <c r="G684" s="268"/>
      <c r="H684" s="271">
        <v>18.899999999999999</v>
      </c>
      <c r="I684" s="272"/>
      <c r="J684" s="268"/>
      <c r="K684" s="268"/>
      <c r="L684" s="273"/>
      <c r="M684" s="274"/>
      <c r="N684" s="275"/>
      <c r="O684" s="275"/>
      <c r="P684" s="275"/>
      <c r="Q684" s="275"/>
      <c r="R684" s="275"/>
      <c r="S684" s="275"/>
      <c r="T684" s="276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77" t="s">
        <v>189</v>
      </c>
      <c r="AU684" s="277" t="s">
        <v>85</v>
      </c>
      <c r="AV684" s="15" t="s">
        <v>185</v>
      </c>
      <c r="AW684" s="15" t="s">
        <v>33</v>
      </c>
      <c r="AX684" s="15" t="s">
        <v>83</v>
      </c>
      <c r="AY684" s="277" t="s">
        <v>178</v>
      </c>
    </row>
    <row r="685" s="2" customFormat="1" ht="14.4" customHeight="1">
      <c r="A685" s="39"/>
      <c r="B685" s="40"/>
      <c r="C685" s="228" t="s">
        <v>921</v>
      </c>
      <c r="D685" s="228" t="s">
        <v>180</v>
      </c>
      <c r="E685" s="229" t="s">
        <v>368</v>
      </c>
      <c r="F685" s="230" t="s">
        <v>369</v>
      </c>
      <c r="G685" s="231" t="s">
        <v>268</v>
      </c>
      <c r="H685" s="232">
        <v>63</v>
      </c>
      <c r="I685" s="233"/>
      <c r="J685" s="234">
        <f>ROUND(I685*H685,2)</f>
        <v>0</v>
      </c>
      <c r="K685" s="230" t="s">
        <v>184</v>
      </c>
      <c r="L685" s="45"/>
      <c r="M685" s="235" t="s">
        <v>1</v>
      </c>
      <c r="N685" s="236" t="s">
        <v>41</v>
      </c>
      <c r="O685" s="92"/>
      <c r="P685" s="237">
        <f>O685*H685</f>
        <v>0</v>
      </c>
      <c r="Q685" s="237">
        <v>0</v>
      </c>
      <c r="R685" s="237">
        <f>Q685*H685</f>
        <v>0</v>
      </c>
      <c r="S685" s="237">
        <v>0</v>
      </c>
      <c r="T685" s="238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39" t="s">
        <v>185</v>
      </c>
      <c r="AT685" s="239" t="s">
        <v>180</v>
      </c>
      <c r="AU685" s="239" t="s">
        <v>85</v>
      </c>
      <c r="AY685" s="18" t="s">
        <v>178</v>
      </c>
      <c r="BE685" s="240">
        <f>IF(N685="základní",J685,0)</f>
        <v>0</v>
      </c>
      <c r="BF685" s="240">
        <f>IF(N685="snížená",J685,0)</f>
        <v>0</v>
      </c>
      <c r="BG685" s="240">
        <f>IF(N685="zákl. přenesená",J685,0)</f>
        <v>0</v>
      </c>
      <c r="BH685" s="240">
        <f>IF(N685="sníž. přenesená",J685,0)</f>
        <v>0</v>
      </c>
      <c r="BI685" s="240">
        <f>IF(N685="nulová",J685,0)</f>
        <v>0</v>
      </c>
      <c r="BJ685" s="18" t="s">
        <v>83</v>
      </c>
      <c r="BK685" s="240">
        <f>ROUND(I685*H685,2)</f>
        <v>0</v>
      </c>
      <c r="BL685" s="18" t="s">
        <v>185</v>
      </c>
      <c r="BM685" s="239" t="s">
        <v>2236</v>
      </c>
    </row>
    <row r="686" s="2" customFormat="1">
      <c r="A686" s="39"/>
      <c r="B686" s="40"/>
      <c r="C686" s="41"/>
      <c r="D686" s="241" t="s">
        <v>187</v>
      </c>
      <c r="E686" s="41"/>
      <c r="F686" s="242" t="s">
        <v>371</v>
      </c>
      <c r="G686" s="41"/>
      <c r="H686" s="41"/>
      <c r="I686" s="243"/>
      <c r="J686" s="41"/>
      <c r="K686" s="41"/>
      <c r="L686" s="45"/>
      <c r="M686" s="244"/>
      <c r="N686" s="245"/>
      <c r="O686" s="92"/>
      <c r="P686" s="92"/>
      <c r="Q686" s="92"/>
      <c r="R686" s="92"/>
      <c r="S686" s="92"/>
      <c r="T686" s="93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187</v>
      </c>
      <c r="AU686" s="18" t="s">
        <v>85</v>
      </c>
    </row>
    <row r="687" s="13" customFormat="1">
      <c r="A687" s="13"/>
      <c r="B687" s="246"/>
      <c r="C687" s="247"/>
      <c r="D687" s="241" t="s">
        <v>189</v>
      </c>
      <c r="E687" s="248" t="s">
        <v>1</v>
      </c>
      <c r="F687" s="249" t="s">
        <v>1984</v>
      </c>
      <c r="G687" s="247"/>
      <c r="H687" s="248" t="s">
        <v>1</v>
      </c>
      <c r="I687" s="250"/>
      <c r="J687" s="247"/>
      <c r="K687" s="247"/>
      <c r="L687" s="251"/>
      <c r="M687" s="252"/>
      <c r="N687" s="253"/>
      <c r="O687" s="253"/>
      <c r="P687" s="253"/>
      <c r="Q687" s="253"/>
      <c r="R687" s="253"/>
      <c r="S687" s="253"/>
      <c r="T687" s="25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5" t="s">
        <v>189</v>
      </c>
      <c r="AU687" s="255" t="s">
        <v>85</v>
      </c>
      <c r="AV687" s="13" t="s">
        <v>83</v>
      </c>
      <c r="AW687" s="13" t="s">
        <v>33</v>
      </c>
      <c r="AX687" s="13" t="s">
        <v>76</v>
      </c>
      <c r="AY687" s="255" t="s">
        <v>178</v>
      </c>
    </row>
    <row r="688" s="13" customFormat="1">
      <c r="A688" s="13"/>
      <c r="B688" s="246"/>
      <c r="C688" s="247"/>
      <c r="D688" s="241" t="s">
        <v>189</v>
      </c>
      <c r="E688" s="248" t="s">
        <v>1</v>
      </c>
      <c r="F688" s="249" t="s">
        <v>2237</v>
      </c>
      <c r="G688" s="247"/>
      <c r="H688" s="248" t="s">
        <v>1</v>
      </c>
      <c r="I688" s="250"/>
      <c r="J688" s="247"/>
      <c r="K688" s="247"/>
      <c r="L688" s="251"/>
      <c r="M688" s="252"/>
      <c r="N688" s="253"/>
      <c r="O688" s="253"/>
      <c r="P688" s="253"/>
      <c r="Q688" s="253"/>
      <c r="R688" s="253"/>
      <c r="S688" s="253"/>
      <c r="T688" s="25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5" t="s">
        <v>189</v>
      </c>
      <c r="AU688" s="255" t="s">
        <v>85</v>
      </c>
      <c r="AV688" s="13" t="s">
        <v>83</v>
      </c>
      <c r="AW688" s="13" t="s">
        <v>33</v>
      </c>
      <c r="AX688" s="13" t="s">
        <v>76</v>
      </c>
      <c r="AY688" s="255" t="s">
        <v>178</v>
      </c>
    </row>
    <row r="689" s="14" customFormat="1">
      <c r="A689" s="14"/>
      <c r="B689" s="256"/>
      <c r="C689" s="257"/>
      <c r="D689" s="241" t="s">
        <v>189</v>
      </c>
      <c r="E689" s="258" t="s">
        <v>1</v>
      </c>
      <c r="F689" s="259" t="s">
        <v>817</v>
      </c>
      <c r="G689" s="257"/>
      <c r="H689" s="260">
        <v>63</v>
      </c>
      <c r="I689" s="261"/>
      <c r="J689" s="257"/>
      <c r="K689" s="257"/>
      <c r="L689" s="262"/>
      <c r="M689" s="263"/>
      <c r="N689" s="264"/>
      <c r="O689" s="264"/>
      <c r="P689" s="264"/>
      <c r="Q689" s="264"/>
      <c r="R689" s="264"/>
      <c r="S689" s="264"/>
      <c r="T689" s="265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6" t="s">
        <v>189</v>
      </c>
      <c r="AU689" s="266" t="s">
        <v>85</v>
      </c>
      <c r="AV689" s="14" t="s">
        <v>85</v>
      </c>
      <c r="AW689" s="14" t="s">
        <v>33</v>
      </c>
      <c r="AX689" s="14" t="s">
        <v>76</v>
      </c>
      <c r="AY689" s="266" t="s">
        <v>178</v>
      </c>
    </row>
    <row r="690" s="15" customFormat="1">
      <c r="A690" s="15"/>
      <c r="B690" s="267"/>
      <c r="C690" s="268"/>
      <c r="D690" s="241" t="s">
        <v>189</v>
      </c>
      <c r="E690" s="269" t="s">
        <v>1</v>
      </c>
      <c r="F690" s="270" t="s">
        <v>193</v>
      </c>
      <c r="G690" s="268"/>
      <c r="H690" s="271">
        <v>63</v>
      </c>
      <c r="I690" s="272"/>
      <c r="J690" s="268"/>
      <c r="K690" s="268"/>
      <c r="L690" s="273"/>
      <c r="M690" s="274"/>
      <c r="N690" s="275"/>
      <c r="O690" s="275"/>
      <c r="P690" s="275"/>
      <c r="Q690" s="275"/>
      <c r="R690" s="275"/>
      <c r="S690" s="275"/>
      <c r="T690" s="276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77" t="s">
        <v>189</v>
      </c>
      <c r="AU690" s="277" t="s">
        <v>85</v>
      </c>
      <c r="AV690" s="15" t="s">
        <v>185</v>
      </c>
      <c r="AW690" s="15" t="s">
        <v>33</v>
      </c>
      <c r="AX690" s="15" t="s">
        <v>83</v>
      </c>
      <c r="AY690" s="277" t="s">
        <v>178</v>
      </c>
    </row>
    <row r="691" s="2" customFormat="1">
      <c r="A691" s="39"/>
      <c r="B691" s="40"/>
      <c r="C691" s="228" t="s">
        <v>2238</v>
      </c>
      <c r="D691" s="228" t="s">
        <v>180</v>
      </c>
      <c r="E691" s="229" t="s">
        <v>1959</v>
      </c>
      <c r="F691" s="230" t="s">
        <v>1960</v>
      </c>
      <c r="G691" s="231" t="s">
        <v>268</v>
      </c>
      <c r="H691" s="232">
        <v>58.354999999999997</v>
      </c>
      <c r="I691" s="233"/>
      <c r="J691" s="234">
        <f>ROUND(I691*H691,2)</f>
        <v>0</v>
      </c>
      <c r="K691" s="230" t="s">
        <v>184</v>
      </c>
      <c r="L691" s="45"/>
      <c r="M691" s="235" t="s">
        <v>1</v>
      </c>
      <c r="N691" s="236" t="s">
        <v>41</v>
      </c>
      <c r="O691" s="92"/>
      <c r="P691" s="237">
        <f>O691*H691</f>
        <v>0</v>
      </c>
      <c r="Q691" s="237">
        <v>0.51907000000000003</v>
      </c>
      <c r="R691" s="237">
        <f>Q691*H691</f>
        <v>30.290329849999999</v>
      </c>
      <c r="S691" s="237">
        <v>0</v>
      </c>
      <c r="T691" s="238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39" t="s">
        <v>185</v>
      </c>
      <c r="AT691" s="239" t="s">
        <v>180</v>
      </c>
      <c r="AU691" s="239" t="s">
        <v>85</v>
      </c>
      <c r="AY691" s="18" t="s">
        <v>178</v>
      </c>
      <c r="BE691" s="240">
        <f>IF(N691="základní",J691,0)</f>
        <v>0</v>
      </c>
      <c r="BF691" s="240">
        <f>IF(N691="snížená",J691,0)</f>
        <v>0</v>
      </c>
      <c r="BG691" s="240">
        <f>IF(N691="zákl. přenesená",J691,0)</f>
        <v>0</v>
      </c>
      <c r="BH691" s="240">
        <f>IF(N691="sníž. přenesená",J691,0)</f>
        <v>0</v>
      </c>
      <c r="BI691" s="240">
        <f>IF(N691="nulová",J691,0)</f>
        <v>0</v>
      </c>
      <c r="BJ691" s="18" t="s">
        <v>83</v>
      </c>
      <c r="BK691" s="240">
        <f>ROUND(I691*H691,2)</f>
        <v>0</v>
      </c>
      <c r="BL691" s="18" t="s">
        <v>185</v>
      </c>
      <c r="BM691" s="239" t="s">
        <v>2239</v>
      </c>
    </row>
    <row r="692" s="2" customFormat="1">
      <c r="A692" s="39"/>
      <c r="B692" s="40"/>
      <c r="C692" s="41"/>
      <c r="D692" s="241" t="s">
        <v>187</v>
      </c>
      <c r="E692" s="41"/>
      <c r="F692" s="242" t="s">
        <v>1962</v>
      </c>
      <c r="G692" s="41"/>
      <c r="H692" s="41"/>
      <c r="I692" s="243"/>
      <c r="J692" s="41"/>
      <c r="K692" s="41"/>
      <c r="L692" s="45"/>
      <c r="M692" s="244"/>
      <c r="N692" s="245"/>
      <c r="O692" s="92"/>
      <c r="P692" s="92"/>
      <c r="Q692" s="92"/>
      <c r="R692" s="92"/>
      <c r="S692" s="92"/>
      <c r="T692" s="93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T692" s="18" t="s">
        <v>187</v>
      </c>
      <c r="AU692" s="18" t="s">
        <v>85</v>
      </c>
    </row>
    <row r="693" s="13" customFormat="1">
      <c r="A693" s="13"/>
      <c r="B693" s="246"/>
      <c r="C693" s="247"/>
      <c r="D693" s="241" t="s">
        <v>189</v>
      </c>
      <c r="E693" s="248" t="s">
        <v>1</v>
      </c>
      <c r="F693" s="249" t="s">
        <v>1990</v>
      </c>
      <c r="G693" s="247"/>
      <c r="H693" s="248" t="s">
        <v>1</v>
      </c>
      <c r="I693" s="250"/>
      <c r="J693" s="247"/>
      <c r="K693" s="247"/>
      <c r="L693" s="251"/>
      <c r="M693" s="252"/>
      <c r="N693" s="253"/>
      <c r="O693" s="253"/>
      <c r="P693" s="253"/>
      <c r="Q693" s="253"/>
      <c r="R693" s="253"/>
      <c r="S693" s="253"/>
      <c r="T693" s="25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5" t="s">
        <v>189</v>
      </c>
      <c r="AU693" s="255" t="s">
        <v>85</v>
      </c>
      <c r="AV693" s="13" t="s">
        <v>83</v>
      </c>
      <c r="AW693" s="13" t="s">
        <v>33</v>
      </c>
      <c r="AX693" s="13" t="s">
        <v>76</v>
      </c>
      <c r="AY693" s="255" t="s">
        <v>178</v>
      </c>
    </row>
    <row r="694" s="13" customFormat="1">
      <c r="A694" s="13"/>
      <c r="B694" s="246"/>
      <c r="C694" s="247"/>
      <c r="D694" s="241" t="s">
        <v>189</v>
      </c>
      <c r="E694" s="248" t="s">
        <v>1</v>
      </c>
      <c r="F694" s="249" t="s">
        <v>1932</v>
      </c>
      <c r="G694" s="247"/>
      <c r="H694" s="248" t="s">
        <v>1</v>
      </c>
      <c r="I694" s="250"/>
      <c r="J694" s="247"/>
      <c r="K694" s="247"/>
      <c r="L694" s="251"/>
      <c r="M694" s="252"/>
      <c r="N694" s="253"/>
      <c r="O694" s="253"/>
      <c r="P694" s="253"/>
      <c r="Q694" s="253"/>
      <c r="R694" s="253"/>
      <c r="S694" s="253"/>
      <c r="T694" s="25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5" t="s">
        <v>189</v>
      </c>
      <c r="AU694" s="255" t="s">
        <v>85</v>
      </c>
      <c r="AV694" s="13" t="s">
        <v>83</v>
      </c>
      <c r="AW694" s="13" t="s">
        <v>33</v>
      </c>
      <c r="AX694" s="13" t="s">
        <v>76</v>
      </c>
      <c r="AY694" s="255" t="s">
        <v>178</v>
      </c>
    </row>
    <row r="695" s="14" customFormat="1">
      <c r="A695" s="14"/>
      <c r="B695" s="256"/>
      <c r="C695" s="257"/>
      <c r="D695" s="241" t="s">
        <v>189</v>
      </c>
      <c r="E695" s="258" t="s">
        <v>1</v>
      </c>
      <c r="F695" s="259" t="s">
        <v>2195</v>
      </c>
      <c r="G695" s="257"/>
      <c r="H695" s="260">
        <v>58.354999999999997</v>
      </c>
      <c r="I695" s="261"/>
      <c r="J695" s="257"/>
      <c r="K695" s="257"/>
      <c r="L695" s="262"/>
      <c r="M695" s="263"/>
      <c r="N695" s="264"/>
      <c r="O695" s="264"/>
      <c r="P695" s="264"/>
      <c r="Q695" s="264"/>
      <c r="R695" s="264"/>
      <c r="S695" s="264"/>
      <c r="T695" s="26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6" t="s">
        <v>189</v>
      </c>
      <c r="AU695" s="266" t="s">
        <v>85</v>
      </c>
      <c r="AV695" s="14" t="s">
        <v>85</v>
      </c>
      <c r="AW695" s="14" t="s">
        <v>33</v>
      </c>
      <c r="AX695" s="14" t="s">
        <v>76</v>
      </c>
      <c r="AY695" s="266" t="s">
        <v>178</v>
      </c>
    </row>
    <row r="696" s="15" customFormat="1">
      <c r="A696" s="15"/>
      <c r="B696" s="267"/>
      <c r="C696" s="268"/>
      <c r="D696" s="241" t="s">
        <v>189</v>
      </c>
      <c r="E696" s="269" t="s">
        <v>1</v>
      </c>
      <c r="F696" s="270" t="s">
        <v>193</v>
      </c>
      <c r="G696" s="268"/>
      <c r="H696" s="271">
        <v>58.354999999999997</v>
      </c>
      <c r="I696" s="272"/>
      <c r="J696" s="268"/>
      <c r="K696" s="268"/>
      <c r="L696" s="273"/>
      <c r="M696" s="274"/>
      <c r="N696" s="275"/>
      <c r="O696" s="275"/>
      <c r="P696" s="275"/>
      <c r="Q696" s="275"/>
      <c r="R696" s="275"/>
      <c r="S696" s="275"/>
      <c r="T696" s="276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77" t="s">
        <v>189</v>
      </c>
      <c r="AU696" s="277" t="s">
        <v>85</v>
      </c>
      <c r="AV696" s="15" t="s">
        <v>185</v>
      </c>
      <c r="AW696" s="15" t="s">
        <v>33</v>
      </c>
      <c r="AX696" s="15" t="s">
        <v>83</v>
      </c>
      <c r="AY696" s="277" t="s">
        <v>178</v>
      </c>
    </row>
    <row r="697" s="12" customFormat="1" ht="22.8" customHeight="1">
      <c r="A697" s="12"/>
      <c r="B697" s="212"/>
      <c r="C697" s="213"/>
      <c r="D697" s="214" t="s">
        <v>75</v>
      </c>
      <c r="E697" s="226" t="s">
        <v>220</v>
      </c>
      <c r="F697" s="226" t="s">
        <v>378</v>
      </c>
      <c r="G697" s="213"/>
      <c r="H697" s="213"/>
      <c r="I697" s="216"/>
      <c r="J697" s="227">
        <f>BK697</f>
        <v>0</v>
      </c>
      <c r="K697" s="213"/>
      <c r="L697" s="218"/>
      <c r="M697" s="219"/>
      <c r="N697" s="220"/>
      <c r="O697" s="220"/>
      <c r="P697" s="221">
        <f>SUM(P698:P733)</f>
        <v>0</v>
      </c>
      <c r="Q697" s="220"/>
      <c r="R697" s="221">
        <f>SUM(R698:R733)</f>
        <v>0</v>
      </c>
      <c r="S697" s="220"/>
      <c r="T697" s="222">
        <f>SUM(T698:T733)</f>
        <v>0</v>
      </c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R697" s="223" t="s">
        <v>83</v>
      </c>
      <c r="AT697" s="224" t="s">
        <v>75</v>
      </c>
      <c r="AU697" s="224" t="s">
        <v>83</v>
      </c>
      <c r="AY697" s="223" t="s">
        <v>178</v>
      </c>
      <c r="BK697" s="225">
        <f>SUM(BK698:BK733)</f>
        <v>0</v>
      </c>
    </row>
    <row r="698" s="2" customFormat="1" ht="14.4" customHeight="1">
      <c r="A698" s="39"/>
      <c r="B698" s="40"/>
      <c r="C698" s="228" t="s">
        <v>2240</v>
      </c>
      <c r="D698" s="228" t="s">
        <v>180</v>
      </c>
      <c r="E698" s="229" t="s">
        <v>398</v>
      </c>
      <c r="F698" s="230" t="s">
        <v>399</v>
      </c>
      <c r="G698" s="231" t="s">
        <v>268</v>
      </c>
      <c r="H698" s="232">
        <v>11.5</v>
      </c>
      <c r="I698" s="233"/>
      <c r="J698" s="234">
        <f>ROUND(I698*H698,2)</f>
        <v>0</v>
      </c>
      <c r="K698" s="230" t="s">
        <v>184</v>
      </c>
      <c r="L698" s="45"/>
      <c r="M698" s="235" t="s">
        <v>1</v>
      </c>
      <c r="N698" s="236" t="s">
        <v>41</v>
      </c>
      <c r="O698" s="92"/>
      <c r="P698" s="237">
        <f>O698*H698</f>
        <v>0</v>
      </c>
      <c r="Q698" s="237">
        <v>0</v>
      </c>
      <c r="R698" s="237">
        <f>Q698*H698</f>
        <v>0</v>
      </c>
      <c r="S698" s="237">
        <v>0</v>
      </c>
      <c r="T698" s="238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39" t="s">
        <v>185</v>
      </c>
      <c r="AT698" s="239" t="s">
        <v>180</v>
      </c>
      <c r="AU698" s="239" t="s">
        <v>85</v>
      </c>
      <c r="AY698" s="18" t="s">
        <v>178</v>
      </c>
      <c r="BE698" s="240">
        <f>IF(N698="základní",J698,0)</f>
        <v>0</v>
      </c>
      <c r="BF698" s="240">
        <f>IF(N698="snížená",J698,0)</f>
        <v>0</v>
      </c>
      <c r="BG698" s="240">
        <f>IF(N698="zákl. přenesená",J698,0)</f>
        <v>0</v>
      </c>
      <c r="BH698" s="240">
        <f>IF(N698="sníž. přenesená",J698,0)</f>
        <v>0</v>
      </c>
      <c r="BI698" s="240">
        <f>IF(N698="nulová",J698,0)</f>
        <v>0</v>
      </c>
      <c r="BJ698" s="18" t="s">
        <v>83</v>
      </c>
      <c r="BK698" s="240">
        <f>ROUND(I698*H698,2)</f>
        <v>0</v>
      </c>
      <c r="BL698" s="18" t="s">
        <v>185</v>
      </c>
      <c r="BM698" s="239" t="s">
        <v>2241</v>
      </c>
    </row>
    <row r="699" s="2" customFormat="1">
      <c r="A699" s="39"/>
      <c r="B699" s="40"/>
      <c r="C699" s="41"/>
      <c r="D699" s="241" t="s">
        <v>187</v>
      </c>
      <c r="E699" s="41"/>
      <c r="F699" s="242" t="s">
        <v>2242</v>
      </c>
      <c r="G699" s="41"/>
      <c r="H699" s="41"/>
      <c r="I699" s="243"/>
      <c r="J699" s="41"/>
      <c r="K699" s="41"/>
      <c r="L699" s="45"/>
      <c r="M699" s="244"/>
      <c r="N699" s="245"/>
      <c r="O699" s="92"/>
      <c r="P699" s="92"/>
      <c r="Q699" s="92"/>
      <c r="R699" s="92"/>
      <c r="S699" s="92"/>
      <c r="T699" s="93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T699" s="18" t="s">
        <v>187</v>
      </c>
      <c r="AU699" s="18" t="s">
        <v>85</v>
      </c>
    </row>
    <row r="700" s="13" customFormat="1">
      <c r="A700" s="13"/>
      <c r="B700" s="246"/>
      <c r="C700" s="247"/>
      <c r="D700" s="241" t="s">
        <v>189</v>
      </c>
      <c r="E700" s="248" t="s">
        <v>1</v>
      </c>
      <c r="F700" s="249" t="s">
        <v>1990</v>
      </c>
      <c r="G700" s="247"/>
      <c r="H700" s="248" t="s">
        <v>1</v>
      </c>
      <c r="I700" s="250"/>
      <c r="J700" s="247"/>
      <c r="K700" s="247"/>
      <c r="L700" s="251"/>
      <c r="M700" s="252"/>
      <c r="N700" s="253"/>
      <c r="O700" s="253"/>
      <c r="P700" s="253"/>
      <c r="Q700" s="253"/>
      <c r="R700" s="253"/>
      <c r="S700" s="253"/>
      <c r="T700" s="25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5" t="s">
        <v>189</v>
      </c>
      <c r="AU700" s="255" t="s">
        <v>85</v>
      </c>
      <c r="AV700" s="13" t="s">
        <v>83</v>
      </c>
      <c r="AW700" s="13" t="s">
        <v>33</v>
      </c>
      <c r="AX700" s="13" t="s">
        <v>76</v>
      </c>
      <c r="AY700" s="255" t="s">
        <v>178</v>
      </c>
    </row>
    <row r="701" s="13" customFormat="1">
      <c r="A701" s="13"/>
      <c r="B701" s="246"/>
      <c r="C701" s="247"/>
      <c r="D701" s="241" t="s">
        <v>189</v>
      </c>
      <c r="E701" s="248" t="s">
        <v>1</v>
      </c>
      <c r="F701" s="249" t="s">
        <v>2243</v>
      </c>
      <c r="G701" s="247"/>
      <c r="H701" s="248" t="s">
        <v>1</v>
      </c>
      <c r="I701" s="250"/>
      <c r="J701" s="247"/>
      <c r="K701" s="247"/>
      <c r="L701" s="251"/>
      <c r="M701" s="252"/>
      <c r="N701" s="253"/>
      <c r="O701" s="253"/>
      <c r="P701" s="253"/>
      <c r="Q701" s="253"/>
      <c r="R701" s="253"/>
      <c r="S701" s="253"/>
      <c r="T701" s="25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5" t="s">
        <v>189</v>
      </c>
      <c r="AU701" s="255" t="s">
        <v>85</v>
      </c>
      <c r="AV701" s="13" t="s">
        <v>83</v>
      </c>
      <c r="AW701" s="13" t="s">
        <v>33</v>
      </c>
      <c r="AX701" s="13" t="s">
        <v>76</v>
      </c>
      <c r="AY701" s="255" t="s">
        <v>178</v>
      </c>
    </row>
    <row r="702" s="14" customFormat="1">
      <c r="A702" s="14"/>
      <c r="B702" s="256"/>
      <c r="C702" s="257"/>
      <c r="D702" s="241" t="s">
        <v>189</v>
      </c>
      <c r="E702" s="258" t="s">
        <v>1</v>
      </c>
      <c r="F702" s="259" t="s">
        <v>476</v>
      </c>
      <c r="G702" s="257"/>
      <c r="H702" s="260">
        <v>11.5</v>
      </c>
      <c r="I702" s="261"/>
      <c r="J702" s="257"/>
      <c r="K702" s="257"/>
      <c r="L702" s="262"/>
      <c r="M702" s="263"/>
      <c r="N702" s="264"/>
      <c r="O702" s="264"/>
      <c r="P702" s="264"/>
      <c r="Q702" s="264"/>
      <c r="R702" s="264"/>
      <c r="S702" s="264"/>
      <c r="T702" s="265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6" t="s">
        <v>189</v>
      </c>
      <c r="AU702" s="266" t="s">
        <v>85</v>
      </c>
      <c r="AV702" s="14" t="s">
        <v>85</v>
      </c>
      <c r="AW702" s="14" t="s">
        <v>33</v>
      </c>
      <c r="AX702" s="14" t="s">
        <v>76</v>
      </c>
      <c r="AY702" s="266" t="s">
        <v>178</v>
      </c>
    </row>
    <row r="703" s="15" customFormat="1">
      <c r="A703" s="15"/>
      <c r="B703" s="267"/>
      <c r="C703" s="268"/>
      <c r="D703" s="241" t="s">
        <v>189</v>
      </c>
      <c r="E703" s="269" t="s">
        <v>1</v>
      </c>
      <c r="F703" s="270" t="s">
        <v>193</v>
      </c>
      <c r="G703" s="268"/>
      <c r="H703" s="271">
        <v>11.5</v>
      </c>
      <c r="I703" s="272"/>
      <c r="J703" s="268"/>
      <c r="K703" s="268"/>
      <c r="L703" s="273"/>
      <c r="M703" s="274"/>
      <c r="N703" s="275"/>
      <c r="O703" s="275"/>
      <c r="P703" s="275"/>
      <c r="Q703" s="275"/>
      <c r="R703" s="275"/>
      <c r="S703" s="275"/>
      <c r="T703" s="276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77" t="s">
        <v>189</v>
      </c>
      <c r="AU703" s="277" t="s">
        <v>85</v>
      </c>
      <c r="AV703" s="15" t="s">
        <v>185</v>
      </c>
      <c r="AW703" s="15" t="s">
        <v>33</v>
      </c>
      <c r="AX703" s="15" t="s">
        <v>83</v>
      </c>
      <c r="AY703" s="277" t="s">
        <v>178</v>
      </c>
    </row>
    <row r="704" s="2" customFormat="1">
      <c r="A704" s="39"/>
      <c r="B704" s="40"/>
      <c r="C704" s="228" t="s">
        <v>2244</v>
      </c>
      <c r="D704" s="228" t="s">
        <v>180</v>
      </c>
      <c r="E704" s="229" t="s">
        <v>2245</v>
      </c>
      <c r="F704" s="230" t="s">
        <v>2246</v>
      </c>
      <c r="G704" s="231" t="s">
        <v>268</v>
      </c>
      <c r="H704" s="232">
        <v>11.5</v>
      </c>
      <c r="I704" s="233"/>
      <c r="J704" s="234">
        <f>ROUND(I704*H704,2)</f>
        <v>0</v>
      </c>
      <c r="K704" s="230" t="s">
        <v>184</v>
      </c>
      <c r="L704" s="45"/>
      <c r="M704" s="235" t="s">
        <v>1</v>
      </c>
      <c r="N704" s="236" t="s">
        <v>41</v>
      </c>
      <c r="O704" s="92"/>
      <c r="P704" s="237">
        <f>O704*H704</f>
        <v>0</v>
      </c>
      <c r="Q704" s="237">
        <v>0</v>
      </c>
      <c r="R704" s="237">
        <f>Q704*H704</f>
        <v>0</v>
      </c>
      <c r="S704" s="237">
        <v>0</v>
      </c>
      <c r="T704" s="238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39" t="s">
        <v>185</v>
      </c>
      <c r="AT704" s="239" t="s">
        <v>180</v>
      </c>
      <c r="AU704" s="239" t="s">
        <v>85</v>
      </c>
      <c r="AY704" s="18" t="s">
        <v>178</v>
      </c>
      <c r="BE704" s="240">
        <f>IF(N704="základní",J704,0)</f>
        <v>0</v>
      </c>
      <c r="BF704" s="240">
        <f>IF(N704="snížená",J704,0)</f>
        <v>0</v>
      </c>
      <c r="BG704" s="240">
        <f>IF(N704="zákl. přenesená",J704,0)</f>
        <v>0</v>
      </c>
      <c r="BH704" s="240">
        <f>IF(N704="sníž. přenesená",J704,0)</f>
        <v>0</v>
      </c>
      <c r="BI704" s="240">
        <f>IF(N704="nulová",J704,0)</f>
        <v>0</v>
      </c>
      <c r="BJ704" s="18" t="s">
        <v>83</v>
      </c>
      <c r="BK704" s="240">
        <f>ROUND(I704*H704,2)</f>
        <v>0</v>
      </c>
      <c r="BL704" s="18" t="s">
        <v>185</v>
      </c>
      <c r="BM704" s="239" t="s">
        <v>2247</v>
      </c>
    </row>
    <row r="705" s="2" customFormat="1">
      <c r="A705" s="39"/>
      <c r="B705" s="40"/>
      <c r="C705" s="41"/>
      <c r="D705" s="241" t="s">
        <v>187</v>
      </c>
      <c r="E705" s="41"/>
      <c r="F705" s="242" t="s">
        <v>2248</v>
      </c>
      <c r="G705" s="41"/>
      <c r="H705" s="41"/>
      <c r="I705" s="243"/>
      <c r="J705" s="41"/>
      <c r="K705" s="41"/>
      <c r="L705" s="45"/>
      <c r="M705" s="244"/>
      <c r="N705" s="245"/>
      <c r="O705" s="92"/>
      <c r="P705" s="92"/>
      <c r="Q705" s="92"/>
      <c r="R705" s="92"/>
      <c r="S705" s="92"/>
      <c r="T705" s="93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T705" s="18" t="s">
        <v>187</v>
      </c>
      <c r="AU705" s="18" t="s">
        <v>85</v>
      </c>
    </row>
    <row r="706" s="13" customFormat="1">
      <c r="A706" s="13"/>
      <c r="B706" s="246"/>
      <c r="C706" s="247"/>
      <c r="D706" s="241" t="s">
        <v>189</v>
      </c>
      <c r="E706" s="248" t="s">
        <v>1</v>
      </c>
      <c r="F706" s="249" t="s">
        <v>1990</v>
      </c>
      <c r="G706" s="247"/>
      <c r="H706" s="248" t="s">
        <v>1</v>
      </c>
      <c r="I706" s="250"/>
      <c r="J706" s="247"/>
      <c r="K706" s="247"/>
      <c r="L706" s="251"/>
      <c r="M706" s="252"/>
      <c r="N706" s="253"/>
      <c r="O706" s="253"/>
      <c r="P706" s="253"/>
      <c r="Q706" s="253"/>
      <c r="R706" s="253"/>
      <c r="S706" s="253"/>
      <c r="T706" s="25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5" t="s">
        <v>189</v>
      </c>
      <c r="AU706" s="255" t="s">
        <v>85</v>
      </c>
      <c r="AV706" s="13" t="s">
        <v>83</v>
      </c>
      <c r="AW706" s="13" t="s">
        <v>33</v>
      </c>
      <c r="AX706" s="13" t="s">
        <v>76</v>
      </c>
      <c r="AY706" s="255" t="s">
        <v>178</v>
      </c>
    </row>
    <row r="707" s="13" customFormat="1">
      <c r="A707" s="13"/>
      <c r="B707" s="246"/>
      <c r="C707" s="247"/>
      <c r="D707" s="241" t="s">
        <v>189</v>
      </c>
      <c r="E707" s="248" t="s">
        <v>1</v>
      </c>
      <c r="F707" s="249" t="s">
        <v>2243</v>
      </c>
      <c r="G707" s="247"/>
      <c r="H707" s="248" t="s">
        <v>1</v>
      </c>
      <c r="I707" s="250"/>
      <c r="J707" s="247"/>
      <c r="K707" s="247"/>
      <c r="L707" s="251"/>
      <c r="M707" s="252"/>
      <c r="N707" s="253"/>
      <c r="O707" s="253"/>
      <c r="P707" s="253"/>
      <c r="Q707" s="253"/>
      <c r="R707" s="253"/>
      <c r="S707" s="253"/>
      <c r="T707" s="25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5" t="s">
        <v>189</v>
      </c>
      <c r="AU707" s="255" t="s">
        <v>85</v>
      </c>
      <c r="AV707" s="13" t="s">
        <v>83</v>
      </c>
      <c r="AW707" s="13" t="s">
        <v>33</v>
      </c>
      <c r="AX707" s="13" t="s">
        <v>76</v>
      </c>
      <c r="AY707" s="255" t="s">
        <v>178</v>
      </c>
    </row>
    <row r="708" s="14" customFormat="1">
      <c r="A708" s="14"/>
      <c r="B708" s="256"/>
      <c r="C708" s="257"/>
      <c r="D708" s="241" t="s">
        <v>189</v>
      </c>
      <c r="E708" s="258" t="s">
        <v>1</v>
      </c>
      <c r="F708" s="259" t="s">
        <v>476</v>
      </c>
      <c r="G708" s="257"/>
      <c r="H708" s="260">
        <v>11.5</v>
      </c>
      <c r="I708" s="261"/>
      <c r="J708" s="257"/>
      <c r="K708" s="257"/>
      <c r="L708" s="262"/>
      <c r="M708" s="263"/>
      <c r="N708" s="264"/>
      <c r="O708" s="264"/>
      <c r="P708" s="264"/>
      <c r="Q708" s="264"/>
      <c r="R708" s="264"/>
      <c r="S708" s="264"/>
      <c r="T708" s="265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6" t="s">
        <v>189</v>
      </c>
      <c r="AU708" s="266" t="s">
        <v>85</v>
      </c>
      <c r="AV708" s="14" t="s">
        <v>85</v>
      </c>
      <c r="AW708" s="14" t="s">
        <v>33</v>
      </c>
      <c r="AX708" s="14" t="s">
        <v>76</v>
      </c>
      <c r="AY708" s="266" t="s">
        <v>178</v>
      </c>
    </row>
    <row r="709" s="15" customFormat="1">
      <c r="A709" s="15"/>
      <c r="B709" s="267"/>
      <c r="C709" s="268"/>
      <c r="D709" s="241" t="s">
        <v>189</v>
      </c>
      <c r="E709" s="269" t="s">
        <v>1</v>
      </c>
      <c r="F709" s="270" t="s">
        <v>193</v>
      </c>
      <c r="G709" s="268"/>
      <c r="H709" s="271">
        <v>11.5</v>
      </c>
      <c r="I709" s="272"/>
      <c r="J709" s="268"/>
      <c r="K709" s="268"/>
      <c r="L709" s="273"/>
      <c r="M709" s="274"/>
      <c r="N709" s="275"/>
      <c r="O709" s="275"/>
      <c r="P709" s="275"/>
      <c r="Q709" s="275"/>
      <c r="R709" s="275"/>
      <c r="S709" s="275"/>
      <c r="T709" s="276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77" t="s">
        <v>189</v>
      </c>
      <c r="AU709" s="277" t="s">
        <v>85</v>
      </c>
      <c r="AV709" s="15" t="s">
        <v>185</v>
      </c>
      <c r="AW709" s="15" t="s">
        <v>33</v>
      </c>
      <c r="AX709" s="15" t="s">
        <v>83</v>
      </c>
      <c r="AY709" s="277" t="s">
        <v>178</v>
      </c>
    </row>
    <row r="710" s="2" customFormat="1">
      <c r="A710" s="39"/>
      <c r="B710" s="40"/>
      <c r="C710" s="228" t="s">
        <v>2249</v>
      </c>
      <c r="D710" s="228" t="s">
        <v>180</v>
      </c>
      <c r="E710" s="229" t="s">
        <v>2250</v>
      </c>
      <c r="F710" s="230" t="s">
        <v>2251</v>
      </c>
      <c r="G710" s="231" t="s">
        <v>268</v>
      </c>
      <c r="H710" s="232">
        <v>11.5</v>
      </c>
      <c r="I710" s="233"/>
      <c r="J710" s="234">
        <f>ROUND(I710*H710,2)</f>
        <v>0</v>
      </c>
      <c r="K710" s="230" t="s">
        <v>184</v>
      </c>
      <c r="L710" s="45"/>
      <c r="M710" s="235" t="s">
        <v>1</v>
      </c>
      <c r="N710" s="236" t="s">
        <v>41</v>
      </c>
      <c r="O710" s="92"/>
      <c r="P710" s="237">
        <f>O710*H710</f>
        <v>0</v>
      </c>
      <c r="Q710" s="237">
        <v>0</v>
      </c>
      <c r="R710" s="237">
        <f>Q710*H710</f>
        <v>0</v>
      </c>
      <c r="S710" s="237">
        <v>0</v>
      </c>
      <c r="T710" s="238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39" t="s">
        <v>185</v>
      </c>
      <c r="AT710" s="239" t="s">
        <v>180</v>
      </c>
      <c r="AU710" s="239" t="s">
        <v>85</v>
      </c>
      <c r="AY710" s="18" t="s">
        <v>178</v>
      </c>
      <c r="BE710" s="240">
        <f>IF(N710="základní",J710,0)</f>
        <v>0</v>
      </c>
      <c r="BF710" s="240">
        <f>IF(N710="snížená",J710,0)</f>
        <v>0</v>
      </c>
      <c r="BG710" s="240">
        <f>IF(N710="zákl. přenesená",J710,0)</f>
        <v>0</v>
      </c>
      <c r="BH710" s="240">
        <f>IF(N710="sníž. přenesená",J710,0)</f>
        <v>0</v>
      </c>
      <c r="BI710" s="240">
        <f>IF(N710="nulová",J710,0)</f>
        <v>0</v>
      </c>
      <c r="BJ710" s="18" t="s">
        <v>83</v>
      </c>
      <c r="BK710" s="240">
        <f>ROUND(I710*H710,2)</f>
        <v>0</v>
      </c>
      <c r="BL710" s="18" t="s">
        <v>185</v>
      </c>
      <c r="BM710" s="239" t="s">
        <v>2252</v>
      </c>
    </row>
    <row r="711" s="2" customFormat="1">
      <c r="A711" s="39"/>
      <c r="B711" s="40"/>
      <c r="C711" s="41"/>
      <c r="D711" s="241" t="s">
        <v>187</v>
      </c>
      <c r="E711" s="41"/>
      <c r="F711" s="242" t="s">
        <v>2253</v>
      </c>
      <c r="G711" s="41"/>
      <c r="H711" s="41"/>
      <c r="I711" s="243"/>
      <c r="J711" s="41"/>
      <c r="K711" s="41"/>
      <c r="L711" s="45"/>
      <c r="M711" s="244"/>
      <c r="N711" s="245"/>
      <c r="O711" s="92"/>
      <c r="P711" s="92"/>
      <c r="Q711" s="92"/>
      <c r="R711" s="92"/>
      <c r="S711" s="92"/>
      <c r="T711" s="93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T711" s="18" t="s">
        <v>187</v>
      </c>
      <c r="AU711" s="18" t="s">
        <v>85</v>
      </c>
    </row>
    <row r="712" s="13" customFormat="1">
      <c r="A712" s="13"/>
      <c r="B712" s="246"/>
      <c r="C712" s="247"/>
      <c r="D712" s="241" t="s">
        <v>189</v>
      </c>
      <c r="E712" s="248" t="s">
        <v>1</v>
      </c>
      <c r="F712" s="249" t="s">
        <v>1990</v>
      </c>
      <c r="G712" s="247"/>
      <c r="H712" s="248" t="s">
        <v>1</v>
      </c>
      <c r="I712" s="250"/>
      <c r="J712" s="247"/>
      <c r="K712" s="247"/>
      <c r="L712" s="251"/>
      <c r="M712" s="252"/>
      <c r="N712" s="253"/>
      <c r="O712" s="253"/>
      <c r="P712" s="253"/>
      <c r="Q712" s="253"/>
      <c r="R712" s="253"/>
      <c r="S712" s="253"/>
      <c r="T712" s="25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5" t="s">
        <v>189</v>
      </c>
      <c r="AU712" s="255" t="s">
        <v>85</v>
      </c>
      <c r="AV712" s="13" t="s">
        <v>83</v>
      </c>
      <c r="AW712" s="13" t="s">
        <v>33</v>
      </c>
      <c r="AX712" s="13" t="s">
        <v>76</v>
      </c>
      <c r="AY712" s="255" t="s">
        <v>178</v>
      </c>
    </row>
    <row r="713" s="13" customFormat="1">
      <c r="A713" s="13"/>
      <c r="B713" s="246"/>
      <c r="C713" s="247"/>
      <c r="D713" s="241" t="s">
        <v>189</v>
      </c>
      <c r="E713" s="248" t="s">
        <v>1</v>
      </c>
      <c r="F713" s="249" t="s">
        <v>2243</v>
      </c>
      <c r="G713" s="247"/>
      <c r="H713" s="248" t="s">
        <v>1</v>
      </c>
      <c r="I713" s="250"/>
      <c r="J713" s="247"/>
      <c r="K713" s="247"/>
      <c r="L713" s="251"/>
      <c r="M713" s="252"/>
      <c r="N713" s="253"/>
      <c r="O713" s="253"/>
      <c r="P713" s="253"/>
      <c r="Q713" s="253"/>
      <c r="R713" s="253"/>
      <c r="S713" s="253"/>
      <c r="T713" s="25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5" t="s">
        <v>189</v>
      </c>
      <c r="AU713" s="255" t="s">
        <v>85</v>
      </c>
      <c r="AV713" s="13" t="s">
        <v>83</v>
      </c>
      <c r="AW713" s="13" t="s">
        <v>33</v>
      </c>
      <c r="AX713" s="13" t="s">
        <v>76</v>
      </c>
      <c r="AY713" s="255" t="s">
        <v>178</v>
      </c>
    </row>
    <row r="714" s="14" customFormat="1">
      <c r="A714" s="14"/>
      <c r="B714" s="256"/>
      <c r="C714" s="257"/>
      <c r="D714" s="241" t="s">
        <v>189</v>
      </c>
      <c r="E714" s="258" t="s">
        <v>1</v>
      </c>
      <c r="F714" s="259" t="s">
        <v>476</v>
      </c>
      <c r="G714" s="257"/>
      <c r="H714" s="260">
        <v>11.5</v>
      </c>
      <c r="I714" s="261"/>
      <c r="J714" s="257"/>
      <c r="K714" s="257"/>
      <c r="L714" s="262"/>
      <c r="M714" s="263"/>
      <c r="N714" s="264"/>
      <c r="O714" s="264"/>
      <c r="P714" s="264"/>
      <c r="Q714" s="264"/>
      <c r="R714" s="264"/>
      <c r="S714" s="264"/>
      <c r="T714" s="265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6" t="s">
        <v>189</v>
      </c>
      <c r="AU714" s="266" t="s">
        <v>85</v>
      </c>
      <c r="AV714" s="14" t="s">
        <v>85</v>
      </c>
      <c r="AW714" s="14" t="s">
        <v>33</v>
      </c>
      <c r="AX714" s="14" t="s">
        <v>76</v>
      </c>
      <c r="AY714" s="266" t="s">
        <v>178</v>
      </c>
    </row>
    <row r="715" s="15" customFormat="1">
      <c r="A715" s="15"/>
      <c r="B715" s="267"/>
      <c r="C715" s="268"/>
      <c r="D715" s="241" t="s">
        <v>189</v>
      </c>
      <c r="E715" s="269" t="s">
        <v>1</v>
      </c>
      <c r="F715" s="270" t="s">
        <v>193</v>
      </c>
      <c r="G715" s="268"/>
      <c r="H715" s="271">
        <v>11.5</v>
      </c>
      <c r="I715" s="272"/>
      <c r="J715" s="268"/>
      <c r="K715" s="268"/>
      <c r="L715" s="273"/>
      <c r="M715" s="274"/>
      <c r="N715" s="275"/>
      <c r="O715" s="275"/>
      <c r="P715" s="275"/>
      <c r="Q715" s="275"/>
      <c r="R715" s="275"/>
      <c r="S715" s="275"/>
      <c r="T715" s="276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77" t="s">
        <v>189</v>
      </c>
      <c r="AU715" s="277" t="s">
        <v>85</v>
      </c>
      <c r="AV715" s="15" t="s">
        <v>185</v>
      </c>
      <c r="AW715" s="15" t="s">
        <v>33</v>
      </c>
      <c r="AX715" s="15" t="s">
        <v>83</v>
      </c>
      <c r="AY715" s="277" t="s">
        <v>178</v>
      </c>
    </row>
    <row r="716" s="2" customFormat="1">
      <c r="A716" s="39"/>
      <c r="B716" s="40"/>
      <c r="C716" s="228" t="s">
        <v>2254</v>
      </c>
      <c r="D716" s="228" t="s">
        <v>180</v>
      </c>
      <c r="E716" s="229" t="s">
        <v>1088</v>
      </c>
      <c r="F716" s="230" t="s">
        <v>1089</v>
      </c>
      <c r="G716" s="231" t="s">
        <v>268</v>
      </c>
      <c r="H716" s="232">
        <v>11.5</v>
      </c>
      <c r="I716" s="233"/>
      <c r="J716" s="234">
        <f>ROUND(I716*H716,2)</f>
        <v>0</v>
      </c>
      <c r="K716" s="230" t="s">
        <v>184</v>
      </c>
      <c r="L716" s="45"/>
      <c r="M716" s="235" t="s">
        <v>1</v>
      </c>
      <c r="N716" s="236" t="s">
        <v>41</v>
      </c>
      <c r="O716" s="92"/>
      <c r="P716" s="237">
        <f>O716*H716</f>
        <v>0</v>
      </c>
      <c r="Q716" s="237">
        <v>0</v>
      </c>
      <c r="R716" s="237">
        <f>Q716*H716</f>
        <v>0</v>
      </c>
      <c r="S716" s="237">
        <v>0</v>
      </c>
      <c r="T716" s="238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39" t="s">
        <v>185</v>
      </c>
      <c r="AT716" s="239" t="s">
        <v>180</v>
      </c>
      <c r="AU716" s="239" t="s">
        <v>85</v>
      </c>
      <c r="AY716" s="18" t="s">
        <v>178</v>
      </c>
      <c r="BE716" s="240">
        <f>IF(N716="základní",J716,0)</f>
        <v>0</v>
      </c>
      <c r="BF716" s="240">
        <f>IF(N716="snížená",J716,0)</f>
        <v>0</v>
      </c>
      <c r="BG716" s="240">
        <f>IF(N716="zákl. přenesená",J716,0)</f>
        <v>0</v>
      </c>
      <c r="BH716" s="240">
        <f>IF(N716="sníž. přenesená",J716,0)</f>
        <v>0</v>
      </c>
      <c r="BI716" s="240">
        <f>IF(N716="nulová",J716,0)</f>
        <v>0</v>
      </c>
      <c r="BJ716" s="18" t="s">
        <v>83</v>
      </c>
      <c r="BK716" s="240">
        <f>ROUND(I716*H716,2)</f>
        <v>0</v>
      </c>
      <c r="BL716" s="18" t="s">
        <v>185</v>
      </c>
      <c r="BM716" s="239" t="s">
        <v>2255</v>
      </c>
    </row>
    <row r="717" s="2" customFormat="1">
      <c r="A717" s="39"/>
      <c r="B717" s="40"/>
      <c r="C717" s="41"/>
      <c r="D717" s="241" t="s">
        <v>187</v>
      </c>
      <c r="E717" s="41"/>
      <c r="F717" s="242" t="s">
        <v>1091</v>
      </c>
      <c r="G717" s="41"/>
      <c r="H717" s="41"/>
      <c r="I717" s="243"/>
      <c r="J717" s="41"/>
      <c r="K717" s="41"/>
      <c r="L717" s="45"/>
      <c r="M717" s="244"/>
      <c r="N717" s="245"/>
      <c r="O717" s="92"/>
      <c r="P717" s="92"/>
      <c r="Q717" s="92"/>
      <c r="R717" s="92"/>
      <c r="S717" s="92"/>
      <c r="T717" s="93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T717" s="18" t="s">
        <v>187</v>
      </c>
      <c r="AU717" s="18" t="s">
        <v>85</v>
      </c>
    </row>
    <row r="718" s="13" customFormat="1">
      <c r="A718" s="13"/>
      <c r="B718" s="246"/>
      <c r="C718" s="247"/>
      <c r="D718" s="241" t="s">
        <v>189</v>
      </c>
      <c r="E718" s="248" t="s">
        <v>1</v>
      </c>
      <c r="F718" s="249" t="s">
        <v>1990</v>
      </c>
      <c r="G718" s="247"/>
      <c r="H718" s="248" t="s">
        <v>1</v>
      </c>
      <c r="I718" s="250"/>
      <c r="J718" s="247"/>
      <c r="K718" s="247"/>
      <c r="L718" s="251"/>
      <c r="M718" s="252"/>
      <c r="N718" s="253"/>
      <c r="O718" s="253"/>
      <c r="P718" s="253"/>
      <c r="Q718" s="253"/>
      <c r="R718" s="253"/>
      <c r="S718" s="253"/>
      <c r="T718" s="25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5" t="s">
        <v>189</v>
      </c>
      <c r="AU718" s="255" t="s">
        <v>85</v>
      </c>
      <c r="AV718" s="13" t="s">
        <v>83</v>
      </c>
      <c r="AW718" s="13" t="s">
        <v>33</v>
      </c>
      <c r="AX718" s="13" t="s">
        <v>76</v>
      </c>
      <c r="AY718" s="255" t="s">
        <v>178</v>
      </c>
    </row>
    <row r="719" s="13" customFormat="1">
      <c r="A719" s="13"/>
      <c r="B719" s="246"/>
      <c r="C719" s="247"/>
      <c r="D719" s="241" t="s">
        <v>189</v>
      </c>
      <c r="E719" s="248" t="s">
        <v>1</v>
      </c>
      <c r="F719" s="249" t="s">
        <v>2243</v>
      </c>
      <c r="G719" s="247"/>
      <c r="H719" s="248" t="s">
        <v>1</v>
      </c>
      <c r="I719" s="250"/>
      <c r="J719" s="247"/>
      <c r="K719" s="247"/>
      <c r="L719" s="251"/>
      <c r="M719" s="252"/>
      <c r="N719" s="253"/>
      <c r="O719" s="253"/>
      <c r="P719" s="253"/>
      <c r="Q719" s="253"/>
      <c r="R719" s="253"/>
      <c r="S719" s="253"/>
      <c r="T719" s="25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5" t="s">
        <v>189</v>
      </c>
      <c r="AU719" s="255" t="s">
        <v>85</v>
      </c>
      <c r="AV719" s="13" t="s">
        <v>83</v>
      </c>
      <c r="AW719" s="13" t="s">
        <v>33</v>
      </c>
      <c r="AX719" s="13" t="s">
        <v>76</v>
      </c>
      <c r="AY719" s="255" t="s">
        <v>178</v>
      </c>
    </row>
    <row r="720" s="14" customFormat="1">
      <c r="A720" s="14"/>
      <c r="B720" s="256"/>
      <c r="C720" s="257"/>
      <c r="D720" s="241" t="s">
        <v>189</v>
      </c>
      <c r="E720" s="258" t="s">
        <v>1</v>
      </c>
      <c r="F720" s="259" t="s">
        <v>476</v>
      </c>
      <c r="G720" s="257"/>
      <c r="H720" s="260">
        <v>11.5</v>
      </c>
      <c r="I720" s="261"/>
      <c r="J720" s="257"/>
      <c r="K720" s="257"/>
      <c r="L720" s="262"/>
      <c r="M720" s="263"/>
      <c r="N720" s="264"/>
      <c r="O720" s="264"/>
      <c r="P720" s="264"/>
      <c r="Q720" s="264"/>
      <c r="R720" s="264"/>
      <c r="S720" s="264"/>
      <c r="T720" s="265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6" t="s">
        <v>189</v>
      </c>
      <c r="AU720" s="266" t="s">
        <v>85</v>
      </c>
      <c r="AV720" s="14" t="s">
        <v>85</v>
      </c>
      <c r="AW720" s="14" t="s">
        <v>33</v>
      </c>
      <c r="AX720" s="14" t="s">
        <v>76</v>
      </c>
      <c r="AY720" s="266" t="s">
        <v>178</v>
      </c>
    </row>
    <row r="721" s="15" customFormat="1">
      <c r="A721" s="15"/>
      <c r="B721" s="267"/>
      <c r="C721" s="268"/>
      <c r="D721" s="241" t="s">
        <v>189</v>
      </c>
      <c r="E721" s="269" t="s">
        <v>1</v>
      </c>
      <c r="F721" s="270" t="s">
        <v>193</v>
      </c>
      <c r="G721" s="268"/>
      <c r="H721" s="271">
        <v>11.5</v>
      </c>
      <c r="I721" s="272"/>
      <c r="J721" s="268"/>
      <c r="K721" s="268"/>
      <c r="L721" s="273"/>
      <c r="M721" s="274"/>
      <c r="N721" s="275"/>
      <c r="O721" s="275"/>
      <c r="P721" s="275"/>
      <c r="Q721" s="275"/>
      <c r="R721" s="275"/>
      <c r="S721" s="275"/>
      <c r="T721" s="276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77" t="s">
        <v>189</v>
      </c>
      <c r="AU721" s="277" t="s">
        <v>85</v>
      </c>
      <c r="AV721" s="15" t="s">
        <v>185</v>
      </c>
      <c r="AW721" s="15" t="s">
        <v>33</v>
      </c>
      <c r="AX721" s="15" t="s">
        <v>83</v>
      </c>
      <c r="AY721" s="277" t="s">
        <v>178</v>
      </c>
    </row>
    <row r="722" s="2" customFormat="1">
      <c r="A722" s="39"/>
      <c r="B722" s="40"/>
      <c r="C722" s="228" t="s">
        <v>2256</v>
      </c>
      <c r="D722" s="228" t="s">
        <v>180</v>
      </c>
      <c r="E722" s="229" t="s">
        <v>1092</v>
      </c>
      <c r="F722" s="230" t="s">
        <v>1093</v>
      </c>
      <c r="G722" s="231" t="s">
        <v>268</v>
      </c>
      <c r="H722" s="232">
        <v>11.5</v>
      </c>
      <c r="I722" s="233"/>
      <c r="J722" s="234">
        <f>ROUND(I722*H722,2)</f>
        <v>0</v>
      </c>
      <c r="K722" s="230" t="s">
        <v>184</v>
      </c>
      <c r="L722" s="45"/>
      <c r="M722" s="235" t="s">
        <v>1</v>
      </c>
      <c r="N722" s="236" t="s">
        <v>41</v>
      </c>
      <c r="O722" s="92"/>
      <c r="P722" s="237">
        <f>O722*H722</f>
        <v>0</v>
      </c>
      <c r="Q722" s="237">
        <v>0</v>
      </c>
      <c r="R722" s="237">
        <f>Q722*H722</f>
        <v>0</v>
      </c>
      <c r="S722" s="237">
        <v>0</v>
      </c>
      <c r="T722" s="238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39" t="s">
        <v>185</v>
      </c>
      <c r="AT722" s="239" t="s">
        <v>180</v>
      </c>
      <c r="AU722" s="239" t="s">
        <v>85</v>
      </c>
      <c r="AY722" s="18" t="s">
        <v>178</v>
      </c>
      <c r="BE722" s="240">
        <f>IF(N722="základní",J722,0)</f>
        <v>0</v>
      </c>
      <c r="BF722" s="240">
        <f>IF(N722="snížená",J722,0)</f>
        <v>0</v>
      </c>
      <c r="BG722" s="240">
        <f>IF(N722="zákl. přenesená",J722,0)</f>
        <v>0</v>
      </c>
      <c r="BH722" s="240">
        <f>IF(N722="sníž. přenesená",J722,0)</f>
        <v>0</v>
      </c>
      <c r="BI722" s="240">
        <f>IF(N722="nulová",J722,0)</f>
        <v>0</v>
      </c>
      <c r="BJ722" s="18" t="s">
        <v>83</v>
      </c>
      <c r="BK722" s="240">
        <f>ROUND(I722*H722,2)</f>
        <v>0</v>
      </c>
      <c r="BL722" s="18" t="s">
        <v>185</v>
      </c>
      <c r="BM722" s="239" t="s">
        <v>2257</v>
      </c>
    </row>
    <row r="723" s="2" customFormat="1">
      <c r="A723" s="39"/>
      <c r="B723" s="40"/>
      <c r="C723" s="41"/>
      <c r="D723" s="241" t="s">
        <v>187</v>
      </c>
      <c r="E723" s="41"/>
      <c r="F723" s="242" t="s">
        <v>1095</v>
      </c>
      <c r="G723" s="41"/>
      <c r="H723" s="41"/>
      <c r="I723" s="243"/>
      <c r="J723" s="41"/>
      <c r="K723" s="41"/>
      <c r="L723" s="45"/>
      <c r="M723" s="244"/>
      <c r="N723" s="245"/>
      <c r="O723" s="92"/>
      <c r="P723" s="92"/>
      <c r="Q723" s="92"/>
      <c r="R723" s="92"/>
      <c r="S723" s="92"/>
      <c r="T723" s="93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T723" s="18" t="s">
        <v>187</v>
      </c>
      <c r="AU723" s="18" t="s">
        <v>85</v>
      </c>
    </row>
    <row r="724" s="13" customFormat="1">
      <c r="A724" s="13"/>
      <c r="B724" s="246"/>
      <c r="C724" s="247"/>
      <c r="D724" s="241" t="s">
        <v>189</v>
      </c>
      <c r="E724" s="248" t="s">
        <v>1</v>
      </c>
      <c r="F724" s="249" t="s">
        <v>1990</v>
      </c>
      <c r="G724" s="247"/>
      <c r="H724" s="248" t="s">
        <v>1</v>
      </c>
      <c r="I724" s="250"/>
      <c r="J724" s="247"/>
      <c r="K724" s="247"/>
      <c r="L724" s="251"/>
      <c r="M724" s="252"/>
      <c r="N724" s="253"/>
      <c r="O724" s="253"/>
      <c r="P724" s="253"/>
      <c r="Q724" s="253"/>
      <c r="R724" s="253"/>
      <c r="S724" s="253"/>
      <c r="T724" s="25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5" t="s">
        <v>189</v>
      </c>
      <c r="AU724" s="255" t="s">
        <v>85</v>
      </c>
      <c r="AV724" s="13" t="s">
        <v>83</v>
      </c>
      <c r="AW724" s="13" t="s">
        <v>33</v>
      </c>
      <c r="AX724" s="13" t="s">
        <v>76</v>
      </c>
      <c r="AY724" s="255" t="s">
        <v>178</v>
      </c>
    </row>
    <row r="725" s="13" customFormat="1">
      <c r="A725" s="13"/>
      <c r="B725" s="246"/>
      <c r="C725" s="247"/>
      <c r="D725" s="241" t="s">
        <v>189</v>
      </c>
      <c r="E725" s="248" t="s">
        <v>1</v>
      </c>
      <c r="F725" s="249" t="s">
        <v>2243</v>
      </c>
      <c r="G725" s="247"/>
      <c r="H725" s="248" t="s">
        <v>1</v>
      </c>
      <c r="I725" s="250"/>
      <c r="J725" s="247"/>
      <c r="K725" s="247"/>
      <c r="L725" s="251"/>
      <c r="M725" s="252"/>
      <c r="N725" s="253"/>
      <c r="O725" s="253"/>
      <c r="P725" s="253"/>
      <c r="Q725" s="253"/>
      <c r="R725" s="253"/>
      <c r="S725" s="253"/>
      <c r="T725" s="25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5" t="s">
        <v>189</v>
      </c>
      <c r="AU725" s="255" t="s">
        <v>85</v>
      </c>
      <c r="AV725" s="13" t="s">
        <v>83</v>
      </c>
      <c r="AW725" s="13" t="s">
        <v>33</v>
      </c>
      <c r="AX725" s="13" t="s">
        <v>76</v>
      </c>
      <c r="AY725" s="255" t="s">
        <v>178</v>
      </c>
    </row>
    <row r="726" s="14" customFormat="1">
      <c r="A726" s="14"/>
      <c r="B726" s="256"/>
      <c r="C726" s="257"/>
      <c r="D726" s="241" t="s">
        <v>189</v>
      </c>
      <c r="E726" s="258" t="s">
        <v>1</v>
      </c>
      <c r="F726" s="259" t="s">
        <v>476</v>
      </c>
      <c r="G726" s="257"/>
      <c r="H726" s="260">
        <v>11.5</v>
      </c>
      <c r="I726" s="261"/>
      <c r="J726" s="257"/>
      <c r="K726" s="257"/>
      <c r="L726" s="262"/>
      <c r="M726" s="263"/>
      <c r="N726" s="264"/>
      <c r="O726" s="264"/>
      <c r="P726" s="264"/>
      <c r="Q726" s="264"/>
      <c r="R726" s="264"/>
      <c r="S726" s="264"/>
      <c r="T726" s="265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6" t="s">
        <v>189</v>
      </c>
      <c r="AU726" s="266" t="s">
        <v>85</v>
      </c>
      <c r="AV726" s="14" t="s">
        <v>85</v>
      </c>
      <c r="AW726" s="14" t="s">
        <v>33</v>
      </c>
      <c r="AX726" s="14" t="s">
        <v>76</v>
      </c>
      <c r="AY726" s="266" t="s">
        <v>178</v>
      </c>
    </row>
    <row r="727" s="15" customFormat="1">
      <c r="A727" s="15"/>
      <c r="B727" s="267"/>
      <c r="C727" s="268"/>
      <c r="D727" s="241" t="s">
        <v>189</v>
      </c>
      <c r="E727" s="269" t="s">
        <v>1</v>
      </c>
      <c r="F727" s="270" t="s">
        <v>193</v>
      </c>
      <c r="G727" s="268"/>
      <c r="H727" s="271">
        <v>11.5</v>
      </c>
      <c r="I727" s="272"/>
      <c r="J727" s="268"/>
      <c r="K727" s="268"/>
      <c r="L727" s="273"/>
      <c r="M727" s="274"/>
      <c r="N727" s="275"/>
      <c r="O727" s="275"/>
      <c r="P727" s="275"/>
      <c r="Q727" s="275"/>
      <c r="R727" s="275"/>
      <c r="S727" s="275"/>
      <c r="T727" s="276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77" t="s">
        <v>189</v>
      </c>
      <c r="AU727" s="277" t="s">
        <v>85</v>
      </c>
      <c r="AV727" s="15" t="s">
        <v>185</v>
      </c>
      <c r="AW727" s="15" t="s">
        <v>33</v>
      </c>
      <c r="AX727" s="15" t="s">
        <v>83</v>
      </c>
      <c r="AY727" s="277" t="s">
        <v>178</v>
      </c>
    </row>
    <row r="728" s="2" customFormat="1" ht="30" customHeight="1">
      <c r="A728" s="39"/>
      <c r="B728" s="40"/>
      <c r="C728" s="228" t="s">
        <v>2258</v>
      </c>
      <c r="D728" s="228" t="s">
        <v>180</v>
      </c>
      <c r="E728" s="229" t="s">
        <v>2259</v>
      </c>
      <c r="F728" s="230" t="s">
        <v>2260</v>
      </c>
      <c r="G728" s="231" t="s">
        <v>268</v>
      </c>
      <c r="H728" s="232">
        <v>11.5</v>
      </c>
      <c r="I728" s="233"/>
      <c r="J728" s="234">
        <f>ROUND(I728*H728,2)</f>
        <v>0</v>
      </c>
      <c r="K728" s="230" t="s">
        <v>184</v>
      </c>
      <c r="L728" s="45"/>
      <c r="M728" s="235" t="s">
        <v>1</v>
      </c>
      <c r="N728" s="236" t="s">
        <v>41</v>
      </c>
      <c r="O728" s="92"/>
      <c r="P728" s="237">
        <f>O728*H728</f>
        <v>0</v>
      </c>
      <c r="Q728" s="237">
        <v>0</v>
      </c>
      <c r="R728" s="237">
        <f>Q728*H728</f>
        <v>0</v>
      </c>
      <c r="S728" s="237">
        <v>0</v>
      </c>
      <c r="T728" s="238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39" t="s">
        <v>185</v>
      </c>
      <c r="AT728" s="239" t="s">
        <v>180</v>
      </c>
      <c r="AU728" s="239" t="s">
        <v>85</v>
      </c>
      <c r="AY728" s="18" t="s">
        <v>178</v>
      </c>
      <c r="BE728" s="240">
        <f>IF(N728="základní",J728,0)</f>
        <v>0</v>
      </c>
      <c r="BF728" s="240">
        <f>IF(N728="snížená",J728,0)</f>
        <v>0</v>
      </c>
      <c r="BG728" s="240">
        <f>IF(N728="zákl. přenesená",J728,0)</f>
        <v>0</v>
      </c>
      <c r="BH728" s="240">
        <f>IF(N728="sníž. přenesená",J728,0)</f>
        <v>0</v>
      </c>
      <c r="BI728" s="240">
        <f>IF(N728="nulová",J728,0)</f>
        <v>0</v>
      </c>
      <c r="BJ728" s="18" t="s">
        <v>83</v>
      </c>
      <c r="BK728" s="240">
        <f>ROUND(I728*H728,2)</f>
        <v>0</v>
      </c>
      <c r="BL728" s="18" t="s">
        <v>185</v>
      </c>
      <c r="BM728" s="239" t="s">
        <v>2261</v>
      </c>
    </row>
    <row r="729" s="2" customFormat="1">
      <c r="A729" s="39"/>
      <c r="B729" s="40"/>
      <c r="C729" s="41"/>
      <c r="D729" s="241" t="s">
        <v>187</v>
      </c>
      <c r="E729" s="41"/>
      <c r="F729" s="242" t="s">
        <v>2262</v>
      </c>
      <c r="G729" s="41"/>
      <c r="H729" s="41"/>
      <c r="I729" s="243"/>
      <c r="J729" s="41"/>
      <c r="K729" s="41"/>
      <c r="L729" s="45"/>
      <c r="M729" s="244"/>
      <c r="N729" s="245"/>
      <c r="O729" s="92"/>
      <c r="P729" s="92"/>
      <c r="Q729" s="92"/>
      <c r="R729" s="92"/>
      <c r="S729" s="92"/>
      <c r="T729" s="93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T729" s="18" t="s">
        <v>187</v>
      </c>
      <c r="AU729" s="18" t="s">
        <v>85</v>
      </c>
    </row>
    <row r="730" s="13" customFormat="1">
      <c r="A730" s="13"/>
      <c r="B730" s="246"/>
      <c r="C730" s="247"/>
      <c r="D730" s="241" t="s">
        <v>189</v>
      </c>
      <c r="E730" s="248" t="s">
        <v>1</v>
      </c>
      <c r="F730" s="249" t="s">
        <v>1990</v>
      </c>
      <c r="G730" s="247"/>
      <c r="H730" s="248" t="s">
        <v>1</v>
      </c>
      <c r="I730" s="250"/>
      <c r="J730" s="247"/>
      <c r="K730" s="247"/>
      <c r="L730" s="251"/>
      <c r="M730" s="252"/>
      <c r="N730" s="253"/>
      <c r="O730" s="253"/>
      <c r="P730" s="253"/>
      <c r="Q730" s="253"/>
      <c r="R730" s="253"/>
      <c r="S730" s="253"/>
      <c r="T730" s="25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5" t="s">
        <v>189</v>
      </c>
      <c r="AU730" s="255" t="s">
        <v>85</v>
      </c>
      <c r="AV730" s="13" t="s">
        <v>83</v>
      </c>
      <c r="AW730" s="13" t="s">
        <v>33</v>
      </c>
      <c r="AX730" s="13" t="s">
        <v>76</v>
      </c>
      <c r="AY730" s="255" t="s">
        <v>178</v>
      </c>
    </row>
    <row r="731" s="13" customFormat="1">
      <c r="A731" s="13"/>
      <c r="B731" s="246"/>
      <c r="C731" s="247"/>
      <c r="D731" s="241" t="s">
        <v>189</v>
      </c>
      <c r="E731" s="248" t="s">
        <v>1</v>
      </c>
      <c r="F731" s="249" t="s">
        <v>2243</v>
      </c>
      <c r="G731" s="247"/>
      <c r="H731" s="248" t="s">
        <v>1</v>
      </c>
      <c r="I731" s="250"/>
      <c r="J731" s="247"/>
      <c r="K731" s="247"/>
      <c r="L731" s="251"/>
      <c r="M731" s="252"/>
      <c r="N731" s="253"/>
      <c r="O731" s="253"/>
      <c r="P731" s="253"/>
      <c r="Q731" s="253"/>
      <c r="R731" s="253"/>
      <c r="S731" s="253"/>
      <c r="T731" s="25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5" t="s">
        <v>189</v>
      </c>
      <c r="AU731" s="255" t="s">
        <v>85</v>
      </c>
      <c r="AV731" s="13" t="s">
        <v>83</v>
      </c>
      <c r="AW731" s="13" t="s">
        <v>33</v>
      </c>
      <c r="AX731" s="13" t="s">
        <v>76</v>
      </c>
      <c r="AY731" s="255" t="s">
        <v>178</v>
      </c>
    </row>
    <row r="732" s="14" customFormat="1">
      <c r="A732" s="14"/>
      <c r="B732" s="256"/>
      <c r="C732" s="257"/>
      <c r="D732" s="241" t="s">
        <v>189</v>
      </c>
      <c r="E732" s="258" t="s">
        <v>1</v>
      </c>
      <c r="F732" s="259" t="s">
        <v>476</v>
      </c>
      <c r="G732" s="257"/>
      <c r="H732" s="260">
        <v>11.5</v>
      </c>
      <c r="I732" s="261"/>
      <c r="J732" s="257"/>
      <c r="K732" s="257"/>
      <c r="L732" s="262"/>
      <c r="M732" s="263"/>
      <c r="N732" s="264"/>
      <c r="O732" s="264"/>
      <c r="P732" s="264"/>
      <c r="Q732" s="264"/>
      <c r="R732" s="264"/>
      <c r="S732" s="264"/>
      <c r="T732" s="265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6" t="s">
        <v>189</v>
      </c>
      <c r="AU732" s="266" t="s">
        <v>85</v>
      </c>
      <c r="AV732" s="14" t="s">
        <v>85</v>
      </c>
      <c r="AW732" s="14" t="s">
        <v>33</v>
      </c>
      <c r="AX732" s="14" t="s">
        <v>76</v>
      </c>
      <c r="AY732" s="266" t="s">
        <v>178</v>
      </c>
    </row>
    <row r="733" s="15" customFormat="1">
      <c r="A733" s="15"/>
      <c r="B733" s="267"/>
      <c r="C733" s="268"/>
      <c r="D733" s="241" t="s">
        <v>189</v>
      </c>
      <c r="E733" s="269" t="s">
        <v>1</v>
      </c>
      <c r="F733" s="270" t="s">
        <v>193</v>
      </c>
      <c r="G733" s="268"/>
      <c r="H733" s="271">
        <v>11.5</v>
      </c>
      <c r="I733" s="272"/>
      <c r="J733" s="268"/>
      <c r="K733" s="268"/>
      <c r="L733" s="273"/>
      <c r="M733" s="274"/>
      <c r="N733" s="275"/>
      <c r="O733" s="275"/>
      <c r="P733" s="275"/>
      <c r="Q733" s="275"/>
      <c r="R733" s="275"/>
      <c r="S733" s="275"/>
      <c r="T733" s="276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77" t="s">
        <v>189</v>
      </c>
      <c r="AU733" s="277" t="s">
        <v>85</v>
      </c>
      <c r="AV733" s="15" t="s">
        <v>185</v>
      </c>
      <c r="AW733" s="15" t="s">
        <v>33</v>
      </c>
      <c r="AX733" s="15" t="s">
        <v>83</v>
      </c>
      <c r="AY733" s="277" t="s">
        <v>178</v>
      </c>
    </row>
    <row r="734" s="12" customFormat="1" ht="22.8" customHeight="1">
      <c r="A734" s="12"/>
      <c r="B734" s="212"/>
      <c r="C734" s="213"/>
      <c r="D734" s="214" t="s">
        <v>75</v>
      </c>
      <c r="E734" s="226" t="s">
        <v>229</v>
      </c>
      <c r="F734" s="226" t="s">
        <v>816</v>
      </c>
      <c r="G734" s="213"/>
      <c r="H734" s="213"/>
      <c r="I734" s="216"/>
      <c r="J734" s="227">
        <f>BK734</f>
        <v>0</v>
      </c>
      <c r="K734" s="213"/>
      <c r="L734" s="218"/>
      <c r="M734" s="219"/>
      <c r="N734" s="220"/>
      <c r="O734" s="220"/>
      <c r="P734" s="221">
        <f>SUM(P735:P740)</f>
        <v>0</v>
      </c>
      <c r="Q734" s="220"/>
      <c r="R734" s="221">
        <f>SUM(R735:R740)</f>
        <v>0.074519059999999998</v>
      </c>
      <c r="S734" s="220"/>
      <c r="T734" s="222">
        <f>SUM(T735:T740)</f>
        <v>0</v>
      </c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R734" s="223" t="s">
        <v>83</v>
      </c>
      <c r="AT734" s="224" t="s">
        <v>75</v>
      </c>
      <c r="AU734" s="224" t="s">
        <v>83</v>
      </c>
      <c r="AY734" s="223" t="s">
        <v>178</v>
      </c>
      <c r="BK734" s="225">
        <f>SUM(BK735:BK740)</f>
        <v>0</v>
      </c>
    </row>
    <row r="735" s="2" customFormat="1">
      <c r="A735" s="39"/>
      <c r="B735" s="40"/>
      <c r="C735" s="228" t="s">
        <v>1014</v>
      </c>
      <c r="D735" s="228" t="s">
        <v>180</v>
      </c>
      <c r="E735" s="229" t="s">
        <v>818</v>
      </c>
      <c r="F735" s="230" t="s">
        <v>819</v>
      </c>
      <c r="G735" s="231" t="s">
        <v>268</v>
      </c>
      <c r="H735" s="232">
        <v>6.4130000000000003</v>
      </c>
      <c r="I735" s="233"/>
      <c r="J735" s="234">
        <f>ROUND(I735*H735,2)</f>
        <v>0</v>
      </c>
      <c r="K735" s="230" t="s">
        <v>184</v>
      </c>
      <c r="L735" s="45"/>
      <c r="M735" s="235" t="s">
        <v>1</v>
      </c>
      <c r="N735" s="236" t="s">
        <v>41</v>
      </c>
      <c r="O735" s="92"/>
      <c r="P735" s="237">
        <f>O735*H735</f>
        <v>0</v>
      </c>
      <c r="Q735" s="237">
        <v>0.01162</v>
      </c>
      <c r="R735" s="237">
        <f>Q735*H735</f>
        <v>0.074519059999999998</v>
      </c>
      <c r="S735" s="237">
        <v>0</v>
      </c>
      <c r="T735" s="238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39" t="s">
        <v>185</v>
      </c>
      <c r="AT735" s="239" t="s">
        <v>180</v>
      </c>
      <c r="AU735" s="239" t="s">
        <v>85</v>
      </c>
      <c r="AY735" s="18" t="s">
        <v>178</v>
      </c>
      <c r="BE735" s="240">
        <f>IF(N735="základní",J735,0)</f>
        <v>0</v>
      </c>
      <c r="BF735" s="240">
        <f>IF(N735="snížená",J735,0)</f>
        <v>0</v>
      </c>
      <c r="BG735" s="240">
        <f>IF(N735="zákl. přenesená",J735,0)</f>
        <v>0</v>
      </c>
      <c r="BH735" s="240">
        <f>IF(N735="sníž. přenesená",J735,0)</f>
        <v>0</v>
      </c>
      <c r="BI735" s="240">
        <f>IF(N735="nulová",J735,0)</f>
        <v>0</v>
      </c>
      <c r="BJ735" s="18" t="s">
        <v>83</v>
      </c>
      <c r="BK735" s="240">
        <f>ROUND(I735*H735,2)</f>
        <v>0</v>
      </c>
      <c r="BL735" s="18" t="s">
        <v>185</v>
      </c>
      <c r="BM735" s="239" t="s">
        <v>2263</v>
      </c>
    </row>
    <row r="736" s="2" customFormat="1">
      <c r="A736" s="39"/>
      <c r="B736" s="40"/>
      <c r="C736" s="41"/>
      <c r="D736" s="241" t="s">
        <v>187</v>
      </c>
      <c r="E736" s="41"/>
      <c r="F736" s="242" t="s">
        <v>821</v>
      </c>
      <c r="G736" s="41"/>
      <c r="H736" s="41"/>
      <c r="I736" s="243"/>
      <c r="J736" s="41"/>
      <c r="K736" s="41"/>
      <c r="L736" s="45"/>
      <c r="M736" s="244"/>
      <c r="N736" s="245"/>
      <c r="O736" s="92"/>
      <c r="P736" s="92"/>
      <c r="Q736" s="92"/>
      <c r="R736" s="92"/>
      <c r="S736" s="92"/>
      <c r="T736" s="93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T736" s="18" t="s">
        <v>187</v>
      </c>
      <c r="AU736" s="18" t="s">
        <v>85</v>
      </c>
    </row>
    <row r="737" s="13" customFormat="1">
      <c r="A737" s="13"/>
      <c r="B737" s="246"/>
      <c r="C737" s="247"/>
      <c r="D737" s="241" t="s">
        <v>189</v>
      </c>
      <c r="E737" s="248" t="s">
        <v>1</v>
      </c>
      <c r="F737" s="249" t="s">
        <v>1990</v>
      </c>
      <c r="G737" s="247"/>
      <c r="H737" s="248" t="s">
        <v>1</v>
      </c>
      <c r="I737" s="250"/>
      <c r="J737" s="247"/>
      <c r="K737" s="247"/>
      <c r="L737" s="251"/>
      <c r="M737" s="252"/>
      <c r="N737" s="253"/>
      <c r="O737" s="253"/>
      <c r="P737" s="253"/>
      <c r="Q737" s="253"/>
      <c r="R737" s="253"/>
      <c r="S737" s="253"/>
      <c r="T737" s="25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5" t="s">
        <v>189</v>
      </c>
      <c r="AU737" s="255" t="s">
        <v>85</v>
      </c>
      <c r="AV737" s="13" t="s">
        <v>83</v>
      </c>
      <c r="AW737" s="13" t="s">
        <v>33</v>
      </c>
      <c r="AX737" s="13" t="s">
        <v>76</v>
      </c>
      <c r="AY737" s="255" t="s">
        <v>178</v>
      </c>
    </row>
    <row r="738" s="13" customFormat="1">
      <c r="A738" s="13"/>
      <c r="B738" s="246"/>
      <c r="C738" s="247"/>
      <c r="D738" s="241" t="s">
        <v>189</v>
      </c>
      <c r="E738" s="248" t="s">
        <v>1</v>
      </c>
      <c r="F738" s="249" t="s">
        <v>2264</v>
      </c>
      <c r="G738" s="247"/>
      <c r="H738" s="248" t="s">
        <v>1</v>
      </c>
      <c r="I738" s="250"/>
      <c r="J738" s="247"/>
      <c r="K738" s="247"/>
      <c r="L738" s="251"/>
      <c r="M738" s="252"/>
      <c r="N738" s="253"/>
      <c r="O738" s="253"/>
      <c r="P738" s="253"/>
      <c r="Q738" s="253"/>
      <c r="R738" s="253"/>
      <c r="S738" s="253"/>
      <c r="T738" s="25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5" t="s">
        <v>189</v>
      </c>
      <c r="AU738" s="255" t="s">
        <v>85</v>
      </c>
      <c r="AV738" s="13" t="s">
        <v>83</v>
      </c>
      <c r="AW738" s="13" t="s">
        <v>33</v>
      </c>
      <c r="AX738" s="13" t="s">
        <v>76</v>
      </c>
      <c r="AY738" s="255" t="s">
        <v>178</v>
      </c>
    </row>
    <row r="739" s="14" customFormat="1">
      <c r="A739" s="14"/>
      <c r="B739" s="256"/>
      <c r="C739" s="257"/>
      <c r="D739" s="241" t="s">
        <v>189</v>
      </c>
      <c r="E739" s="258" t="s">
        <v>1</v>
      </c>
      <c r="F739" s="259" t="s">
        <v>2265</v>
      </c>
      <c r="G739" s="257"/>
      <c r="H739" s="260">
        <v>6.4130000000000003</v>
      </c>
      <c r="I739" s="261"/>
      <c r="J739" s="257"/>
      <c r="K739" s="257"/>
      <c r="L739" s="262"/>
      <c r="M739" s="263"/>
      <c r="N739" s="264"/>
      <c r="O739" s="264"/>
      <c r="P739" s="264"/>
      <c r="Q739" s="264"/>
      <c r="R739" s="264"/>
      <c r="S739" s="264"/>
      <c r="T739" s="265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6" t="s">
        <v>189</v>
      </c>
      <c r="AU739" s="266" t="s">
        <v>85</v>
      </c>
      <c r="AV739" s="14" t="s">
        <v>85</v>
      </c>
      <c r="AW739" s="14" t="s">
        <v>33</v>
      </c>
      <c r="AX739" s="14" t="s">
        <v>76</v>
      </c>
      <c r="AY739" s="266" t="s">
        <v>178</v>
      </c>
    </row>
    <row r="740" s="15" customFormat="1">
      <c r="A740" s="15"/>
      <c r="B740" s="267"/>
      <c r="C740" s="268"/>
      <c r="D740" s="241" t="s">
        <v>189</v>
      </c>
      <c r="E740" s="269" t="s">
        <v>1</v>
      </c>
      <c r="F740" s="270" t="s">
        <v>193</v>
      </c>
      <c r="G740" s="268"/>
      <c r="H740" s="271">
        <v>6.4130000000000003</v>
      </c>
      <c r="I740" s="272"/>
      <c r="J740" s="268"/>
      <c r="K740" s="268"/>
      <c r="L740" s="273"/>
      <c r="M740" s="274"/>
      <c r="N740" s="275"/>
      <c r="O740" s="275"/>
      <c r="P740" s="275"/>
      <c r="Q740" s="275"/>
      <c r="R740" s="275"/>
      <c r="S740" s="275"/>
      <c r="T740" s="276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77" t="s">
        <v>189</v>
      </c>
      <c r="AU740" s="277" t="s">
        <v>85</v>
      </c>
      <c r="AV740" s="15" t="s">
        <v>185</v>
      </c>
      <c r="AW740" s="15" t="s">
        <v>33</v>
      </c>
      <c r="AX740" s="15" t="s">
        <v>83</v>
      </c>
      <c r="AY740" s="277" t="s">
        <v>178</v>
      </c>
    </row>
    <row r="741" s="12" customFormat="1" ht="22.8" customHeight="1">
      <c r="A741" s="12"/>
      <c r="B741" s="212"/>
      <c r="C741" s="213"/>
      <c r="D741" s="214" t="s">
        <v>75</v>
      </c>
      <c r="E741" s="226" t="s">
        <v>250</v>
      </c>
      <c r="F741" s="226" t="s">
        <v>441</v>
      </c>
      <c r="G741" s="213"/>
      <c r="H741" s="213"/>
      <c r="I741" s="216"/>
      <c r="J741" s="227">
        <f>BK741</f>
        <v>0</v>
      </c>
      <c r="K741" s="213"/>
      <c r="L741" s="218"/>
      <c r="M741" s="219"/>
      <c r="N741" s="220"/>
      <c r="O741" s="220"/>
      <c r="P741" s="221">
        <f>SUM(P742:P788)</f>
        <v>0</v>
      </c>
      <c r="Q741" s="220"/>
      <c r="R741" s="221">
        <f>SUM(R742:R788)</f>
        <v>38.429364120000002</v>
      </c>
      <c r="S741" s="220"/>
      <c r="T741" s="222">
        <f>SUM(T742:T788)</f>
        <v>0</v>
      </c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R741" s="223" t="s">
        <v>83</v>
      </c>
      <c r="AT741" s="224" t="s">
        <v>75</v>
      </c>
      <c r="AU741" s="224" t="s">
        <v>83</v>
      </c>
      <c r="AY741" s="223" t="s">
        <v>178</v>
      </c>
      <c r="BK741" s="225">
        <f>SUM(BK742:BK788)</f>
        <v>0</v>
      </c>
    </row>
    <row r="742" s="2" customFormat="1">
      <c r="A742" s="39"/>
      <c r="B742" s="40"/>
      <c r="C742" s="228" t="s">
        <v>2266</v>
      </c>
      <c r="D742" s="228" t="s">
        <v>180</v>
      </c>
      <c r="E742" s="229" t="s">
        <v>2267</v>
      </c>
      <c r="F742" s="230" t="s">
        <v>2268</v>
      </c>
      <c r="G742" s="231" t="s">
        <v>299</v>
      </c>
      <c r="H742" s="232">
        <v>5.2999999999999998</v>
      </c>
      <c r="I742" s="233"/>
      <c r="J742" s="234">
        <f>ROUND(I742*H742,2)</f>
        <v>0</v>
      </c>
      <c r="K742" s="230" t="s">
        <v>184</v>
      </c>
      <c r="L742" s="45"/>
      <c r="M742" s="235" t="s">
        <v>1</v>
      </c>
      <c r="N742" s="236" t="s">
        <v>41</v>
      </c>
      <c r="O742" s="92"/>
      <c r="P742" s="237">
        <f>O742*H742</f>
        <v>0</v>
      </c>
      <c r="Q742" s="237">
        <v>2.7045300000000001</v>
      </c>
      <c r="R742" s="237">
        <f>Q742*H742</f>
        <v>14.334009</v>
      </c>
      <c r="S742" s="237">
        <v>0</v>
      </c>
      <c r="T742" s="238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39" t="s">
        <v>185</v>
      </c>
      <c r="AT742" s="239" t="s">
        <v>180</v>
      </c>
      <c r="AU742" s="239" t="s">
        <v>85</v>
      </c>
      <c r="AY742" s="18" t="s">
        <v>178</v>
      </c>
      <c r="BE742" s="240">
        <f>IF(N742="základní",J742,0)</f>
        <v>0</v>
      </c>
      <c r="BF742" s="240">
        <f>IF(N742="snížená",J742,0)</f>
        <v>0</v>
      </c>
      <c r="BG742" s="240">
        <f>IF(N742="zákl. přenesená",J742,0)</f>
        <v>0</v>
      </c>
      <c r="BH742" s="240">
        <f>IF(N742="sníž. přenesená",J742,0)</f>
        <v>0</v>
      </c>
      <c r="BI742" s="240">
        <f>IF(N742="nulová",J742,0)</f>
        <v>0</v>
      </c>
      <c r="BJ742" s="18" t="s">
        <v>83</v>
      </c>
      <c r="BK742" s="240">
        <f>ROUND(I742*H742,2)</f>
        <v>0</v>
      </c>
      <c r="BL742" s="18" t="s">
        <v>185</v>
      </c>
      <c r="BM742" s="239" t="s">
        <v>2269</v>
      </c>
    </row>
    <row r="743" s="2" customFormat="1">
      <c r="A743" s="39"/>
      <c r="B743" s="40"/>
      <c r="C743" s="41"/>
      <c r="D743" s="241" t="s">
        <v>187</v>
      </c>
      <c r="E743" s="41"/>
      <c r="F743" s="242" t="s">
        <v>2270</v>
      </c>
      <c r="G743" s="41"/>
      <c r="H743" s="41"/>
      <c r="I743" s="243"/>
      <c r="J743" s="41"/>
      <c r="K743" s="41"/>
      <c r="L743" s="45"/>
      <c r="M743" s="244"/>
      <c r="N743" s="245"/>
      <c r="O743" s="92"/>
      <c r="P743" s="92"/>
      <c r="Q743" s="92"/>
      <c r="R743" s="92"/>
      <c r="S743" s="92"/>
      <c r="T743" s="93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187</v>
      </c>
      <c r="AU743" s="18" t="s">
        <v>85</v>
      </c>
    </row>
    <row r="744" s="13" customFormat="1">
      <c r="A744" s="13"/>
      <c r="B744" s="246"/>
      <c r="C744" s="247"/>
      <c r="D744" s="241" t="s">
        <v>189</v>
      </c>
      <c r="E744" s="248" t="s">
        <v>1</v>
      </c>
      <c r="F744" s="249" t="s">
        <v>1990</v>
      </c>
      <c r="G744" s="247"/>
      <c r="H744" s="248" t="s">
        <v>1</v>
      </c>
      <c r="I744" s="250"/>
      <c r="J744" s="247"/>
      <c r="K744" s="247"/>
      <c r="L744" s="251"/>
      <c r="M744" s="252"/>
      <c r="N744" s="253"/>
      <c r="O744" s="253"/>
      <c r="P744" s="253"/>
      <c r="Q744" s="253"/>
      <c r="R744" s="253"/>
      <c r="S744" s="253"/>
      <c r="T744" s="25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5" t="s">
        <v>189</v>
      </c>
      <c r="AU744" s="255" t="s">
        <v>85</v>
      </c>
      <c r="AV744" s="13" t="s">
        <v>83</v>
      </c>
      <c r="AW744" s="13" t="s">
        <v>33</v>
      </c>
      <c r="AX744" s="13" t="s">
        <v>76</v>
      </c>
      <c r="AY744" s="255" t="s">
        <v>178</v>
      </c>
    </row>
    <row r="745" s="14" customFormat="1">
      <c r="A745" s="14"/>
      <c r="B745" s="256"/>
      <c r="C745" s="257"/>
      <c r="D745" s="241" t="s">
        <v>189</v>
      </c>
      <c r="E745" s="258" t="s">
        <v>1</v>
      </c>
      <c r="F745" s="259" t="s">
        <v>2271</v>
      </c>
      <c r="G745" s="257"/>
      <c r="H745" s="260">
        <v>5.2999999999999998</v>
      </c>
      <c r="I745" s="261"/>
      <c r="J745" s="257"/>
      <c r="K745" s="257"/>
      <c r="L745" s="262"/>
      <c r="M745" s="263"/>
      <c r="N745" s="264"/>
      <c r="O745" s="264"/>
      <c r="P745" s="264"/>
      <c r="Q745" s="264"/>
      <c r="R745" s="264"/>
      <c r="S745" s="264"/>
      <c r="T745" s="265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6" t="s">
        <v>189</v>
      </c>
      <c r="AU745" s="266" t="s">
        <v>85</v>
      </c>
      <c r="AV745" s="14" t="s">
        <v>85</v>
      </c>
      <c r="AW745" s="14" t="s">
        <v>33</v>
      </c>
      <c r="AX745" s="14" t="s">
        <v>76</v>
      </c>
      <c r="AY745" s="266" t="s">
        <v>178</v>
      </c>
    </row>
    <row r="746" s="15" customFormat="1">
      <c r="A746" s="15"/>
      <c r="B746" s="267"/>
      <c r="C746" s="268"/>
      <c r="D746" s="241" t="s">
        <v>189</v>
      </c>
      <c r="E746" s="269" t="s">
        <v>1</v>
      </c>
      <c r="F746" s="270" t="s">
        <v>193</v>
      </c>
      <c r="G746" s="268"/>
      <c r="H746" s="271">
        <v>5.2999999999999998</v>
      </c>
      <c r="I746" s="272"/>
      <c r="J746" s="268"/>
      <c r="K746" s="268"/>
      <c r="L746" s="273"/>
      <c r="M746" s="274"/>
      <c r="N746" s="275"/>
      <c r="O746" s="275"/>
      <c r="P746" s="275"/>
      <c r="Q746" s="275"/>
      <c r="R746" s="275"/>
      <c r="S746" s="275"/>
      <c r="T746" s="276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77" t="s">
        <v>189</v>
      </c>
      <c r="AU746" s="277" t="s">
        <v>85</v>
      </c>
      <c r="AV746" s="15" t="s">
        <v>185</v>
      </c>
      <c r="AW746" s="15" t="s">
        <v>33</v>
      </c>
      <c r="AX746" s="15" t="s">
        <v>83</v>
      </c>
      <c r="AY746" s="277" t="s">
        <v>178</v>
      </c>
    </row>
    <row r="747" s="2" customFormat="1">
      <c r="A747" s="39"/>
      <c r="B747" s="40"/>
      <c r="C747" s="278" t="s">
        <v>2272</v>
      </c>
      <c r="D747" s="278" t="s">
        <v>386</v>
      </c>
      <c r="E747" s="279" t="s">
        <v>2273</v>
      </c>
      <c r="F747" s="280" t="s">
        <v>2274</v>
      </c>
      <c r="G747" s="281" t="s">
        <v>299</v>
      </c>
      <c r="H747" s="282">
        <v>5.2999999999999998</v>
      </c>
      <c r="I747" s="283"/>
      <c r="J747" s="284">
        <f>ROUND(I747*H747,2)</f>
        <v>0</v>
      </c>
      <c r="K747" s="280" t="s">
        <v>184</v>
      </c>
      <c r="L747" s="285"/>
      <c r="M747" s="286" t="s">
        <v>1</v>
      </c>
      <c r="N747" s="287" t="s">
        <v>41</v>
      </c>
      <c r="O747" s="92"/>
      <c r="P747" s="237">
        <f>O747*H747</f>
        <v>0</v>
      </c>
      <c r="Q747" s="237">
        <v>1.7243999999999999</v>
      </c>
      <c r="R747" s="237">
        <f>Q747*H747</f>
        <v>9.1393199999999997</v>
      </c>
      <c r="S747" s="237">
        <v>0</v>
      </c>
      <c r="T747" s="238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39" t="s">
        <v>244</v>
      </c>
      <c r="AT747" s="239" t="s">
        <v>386</v>
      </c>
      <c r="AU747" s="239" t="s">
        <v>85</v>
      </c>
      <c r="AY747" s="18" t="s">
        <v>178</v>
      </c>
      <c r="BE747" s="240">
        <f>IF(N747="základní",J747,0)</f>
        <v>0</v>
      </c>
      <c r="BF747" s="240">
        <f>IF(N747="snížená",J747,0)</f>
        <v>0</v>
      </c>
      <c r="BG747" s="240">
        <f>IF(N747="zákl. přenesená",J747,0)</f>
        <v>0</v>
      </c>
      <c r="BH747" s="240">
        <f>IF(N747="sníž. přenesená",J747,0)</f>
        <v>0</v>
      </c>
      <c r="BI747" s="240">
        <f>IF(N747="nulová",J747,0)</f>
        <v>0</v>
      </c>
      <c r="BJ747" s="18" t="s">
        <v>83</v>
      </c>
      <c r="BK747" s="240">
        <f>ROUND(I747*H747,2)</f>
        <v>0</v>
      </c>
      <c r="BL747" s="18" t="s">
        <v>185</v>
      </c>
      <c r="BM747" s="239" t="s">
        <v>2275</v>
      </c>
    </row>
    <row r="748" s="2" customFormat="1">
      <c r="A748" s="39"/>
      <c r="B748" s="40"/>
      <c r="C748" s="41"/>
      <c r="D748" s="241" t="s">
        <v>187</v>
      </c>
      <c r="E748" s="41"/>
      <c r="F748" s="242" t="s">
        <v>2274</v>
      </c>
      <c r="G748" s="41"/>
      <c r="H748" s="41"/>
      <c r="I748" s="243"/>
      <c r="J748" s="41"/>
      <c r="K748" s="41"/>
      <c r="L748" s="45"/>
      <c r="M748" s="244"/>
      <c r="N748" s="245"/>
      <c r="O748" s="92"/>
      <c r="P748" s="92"/>
      <c r="Q748" s="92"/>
      <c r="R748" s="92"/>
      <c r="S748" s="92"/>
      <c r="T748" s="93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T748" s="18" t="s">
        <v>187</v>
      </c>
      <c r="AU748" s="18" t="s">
        <v>85</v>
      </c>
    </row>
    <row r="749" s="13" customFormat="1">
      <c r="A749" s="13"/>
      <c r="B749" s="246"/>
      <c r="C749" s="247"/>
      <c r="D749" s="241" t="s">
        <v>189</v>
      </c>
      <c r="E749" s="248" t="s">
        <v>1</v>
      </c>
      <c r="F749" s="249" t="s">
        <v>2276</v>
      </c>
      <c r="G749" s="247"/>
      <c r="H749" s="248" t="s">
        <v>1</v>
      </c>
      <c r="I749" s="250"/>
      <c r="J749" s="247"/>
      <c r="K749" s="247"/>
      <c r="L749" s="251"/>
      <c r="M749" s="252"/>
      <c r="N749" s="253"/>
      <c r="O749" s="253"/>
      <c r="P749" s="253"/>
      <c r="Q749" s="253"/>
      <c r="R749" s="253"/>
      <c r="S749" s="253"/>
      <c r="T749" s="25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5" t="s">
        <v>189</v>
      </c>
      <c r="AU749" s="255" t="s">
        <v>85</v>
      </c>
      <c r="AV749" s="13" t="s">
        <v>83</v>
      </c>
      <c r="AW749" s="13" t="s">
        <v>33</v>
      </c>
      <c r="AX749" s="13" t="s">
        <v>76</v>
      </c>
      <c r="AY749" s="255" t="s">
        <v>178</v>
      </c>
    </row>
    <row r="750" s="14" customFormat="1">
      <c r="A750" s="14"/>
      <c r="B750" s="256"/>
      <c r="C750" s="257"/>
      <c r="D750" s="241" t="s">
        <v>189</v>
      </c>
      <c r="E750" s="258" t="s">
        <v>1</v>
      </c>
      <c r="F750" s="259" t="s">
        <v>2271</v>
      </c>
      <c r="G750" s="257"/>
      <c r="H750" s="260">
        <v>5.2999999999999998</v>
      </c>
      <c r="I750" s="261"/>
      <c r="J750" s="257"/>
      <c r="K750" s="257"/>
      <c r="L750" s="262"/>
      <c r="M750" s="263"/>
      <c r="N750" s="264"/>
      <c r="O750" s="264"/>
      <c r="P750" s="264"/>
      <c r="Q750" s="264"/>
      <c r="R750" s="264"/>
      <c r="S750" s="264"/>
      <c r="T750" s="265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6" t="s">
        <v>189</v>
      </c>
      <c r="AU750" s="266" t="s">
        <v>85</v>
      </c>
      <c r="AV750" s="14" t="s">
        <v>85</v>
      </c>
      <c r="AW750" s="14" t="s">
        <v>33</v>
      </c>
      <c r="AX750" s="14" t="s">
        <v>76</v>
      </c>
      <c r="AY750" s="266" t="s">
        <v>178</v>
      </c>
    </row>
    <row r="751" s="15" customFormat="1">
      <c r="A751" s="15"/>
      <c r="B751" s="267"/>
      <c r="C751" s="268"/>
      <c r="D751" s="241" t="s">
        <v>189</v>
      </c>
      <c r="E751" s="269" t="s">
        <v>1</v>
      </c>
      <c r="F751" s="270" t="s">
        <v>193</v>
      </c>
      <c r="G751" s="268"/>
      <c r="H751" s="271">
        <v>5.2999999999999998</v>
      </c>
      <c r="I751" s="272"/>
      <c r="J751" s="268"/>
      <c r="K751" s="268"/>
      <c r="L751" s="273"/>
      <c r="M751" s="274"/>
      <c r="N751" s="275"/>
      <c r="O751" s="275"/>
      <c r="P751" s="275"/>
      <c r="Q751" s="275"/>
      <c r="R751" s="275"/>
      <c r="S751" s="275"/>
      <c r="T751" s="276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77" t="s">
        <v>189</v>
      </c>
      <c r="AU751" s="277" t="s">
        <v>85</v>
      </c>
      <c r="AV751" s="15" t="s">
        <v>185</v>
      </c>
      <c r="AW751" s="15" t="s">
        <v>33</v>
      </c>
      <c r="AX751" s="15" t="s">
        <v>83</v>
      </c>
      <c r="AY751" s="277" t="s">
        <v>178</v>
      </c>
    </row>
    <row r="752" s="2" customFormat="1">
      <c r="A752" s="39"/>
      <c r="B752" s="40"/>
      <c r="C752" s="228" t="s">
        <v>2277</v>
      </c>
      <c r="D752" s="228" t="s">
        <v>180</v>
      </c>
      <c r="E752" s="229" t="s">
        <v>454</v>
      </c>
      <c r="F752" s="230" t="s">
        <v>455</v>
      </c>
      <c r="G752" s="231" t="s">
        <v>183</v>
      </c>
      <c r="H752" s="232">
        <v>6.5960000000000001</v>
      </c>
      <c r="I752" s="233"/>
      <c r="J752" s="234">
        <f>ROUND(I752*H752,2)</f>
        <v>0</v>
      </c>
      <c r="K752" s="230" t="s">
        <v>184</v>
      </c>
      <c r="L752" s="45"/>
      <c r="M752" s="235" t="s">
        <v>1</v>
      </c>
      <c r="N752" s="236" t="s">
        <v>41</v>
      </c>
      <c r="O752" s="92"/>
      <c r="P752" s="237">
        <f>O752*H752</f>
        <v>0</v>
      </c>
      <c r="Q752" s="237">
        <v>2.2667199999999998</v>
      </c>
      <c r="R752" s="237">
        <f>Q752*H752</f>
        <v>14.95128512</v>
      </c>
      <c r="S752" s="237">
        <v>0</v>
      </c>
      <c r="T752" s="238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39" t="s">
        <v>185</v>
      </c>
      <c r="AT752" s="239" t="s">
        <v>180</v>
      </c>
      <c r="AU752" s="239" t="s">
        <v>85</v>
      </c>
      <c r="AY752" s="18" t="s">
        <v>178</v>
      </c>
      <c r="BE752" s="240">
        <f>IF(N752="základní",J752,0)</f>
        <v>0</v>
      </c>
      <c r="BF752" s="240">
        <f>IF(N752="snížená",J752,0)</f>
        <v>0</v>
      </c>
      <c r="BG752" s="240">
        <f>IF(N752="zákl. přenesená",J752,0)</f>
        <v>0</v>
      </c>
      <c r="BH752" s="240">
        <f>IF(N752="sníž. přenesená",J752,0)</f>
        <v>0</v>
      </c>
      <c r="BI752" s="240">
        <f>IF(N752="nulová",J752,0)</f>
        <v>0</v>
      </c>
      <c r="BJ752" s="18" t="s">
        <v>83</v>
      </c>
      <c r="BK752" s="240">
        <f>ROUND(I752*H752,2)</f>
        <v>0</v>
      </c>
      <c r="BL752" s="18" t="s">
        <v>185</v>
      </c>
      <c r="BM752" s="239" t="s">
        <v>2278</v>
      </c>
    </row>
    <row r="753" s="2" customFormat="1">
      <c r="A753" s="39"/>
      <c r="B753" s="40"/>
      <c r="C753" s="41"/>
      <c r="D753" s="241" t="s">
        <v>187</v>
      </c>
      <c r="E753" s="41"/>
      <c r="F753" s="242" t="s">
        <v>457</v>
      </c>
      <c r="G753" s="41"/>
      <c r="H753" s="41"/>
      <c r="I753" s="243"/>
      <c r="J753" s="41"/>
      <c r="K753" s="41"/>
      <c r="L753" s="45"/>
      <c r="M753" s="244"/>
      <c r="N753" s="245"/>
      <c r="O753" s="92"/>
      <c r="P753" s="92"/>
      <c r="Q753" s="92"/>
      <c r="R753" s="92"/>
      <c r="S753" s="92"/>
      <c r="T753" s="93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T753" s="18" t="s">
        <v>187</v>
      </c>
      <c r="AU753" s="18" t="s">
        <v>85</v>
      </c>
    </row>
    <row r="754" s="13" customFormat="1">
      <c r="A754" s="13"/>
      <c r="B754" s="246"/>
      <c r="C754" s="247"/>
      <c r="D754" s="241" t="s">
        <v>189</v>
      </c>
      <c r="E754" s="248" t="s">
        <v>1</v>
      </c>
      <c r="F754" s="249" t="s">
        <v>1990</v>
      </c>
      <c r="G754" s="247"/>
      <c r="H754" s="248" t="s">
        <v>1</v>
      </c>
      <c r="I754" s="250"/>
      <c r="J754" s="247"/>
      <c r="K754" s="247"/>
      <c r="L754" s="251"/>
      <c r="M754" s="252"/>
      <c r="N754" s="253"/>
      <c r="O754" s="253"/>
      <c r="P754" s="253"/>
      <c r="Q754" s="253"/>
      <c r="R754" s="253"/>
      <c r="S754" s="253"/>
      <c r="T754" s="25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5" t="s">
        <v>189</v>
      </c>
      <c r="AU754" s="255" t="s">
        <v>85</v>
      </c>
      <c r="AV754" s="13" t="s">
        <v>83</v>
      </c>
      <c r="AW754" s="13" t="s">
        <v>33</v>
      </c>
      <c r="AX754" s="13" t="s">
        <v>76</v>
      </c>
      <c r="AY754" s="255" t="s">
        <v>178</v>
      </c>
    </row>
    <row r="755" s="14" customFormat="1">
      <c r="A755" s="14"/>
      <c r="B755" s="256"/>
      <c r="C755" s="257"/>
      <c r="D755" s="241" t="s">
        <v>189</v>
      </c>
      <c r="E755" s="258" t="s">
        <v>1</v>
      </c>
      <c r="F755" s="259" t="s">
        <v>2279</v>
      </c>
      <c r="G755" s="257"/>
      <c r="H755" s="260">
        <v>9.0099999999999998</v>
      </c>
      <c r="I755" s="261"/>
      <c r="J755" s="257"/>
      <c r="K755" s="257"/>
      <c r="L755" s="262"/>
      <c r="M755" s="263"/>
      <c r="N755" s="264"/>
      <c r="O755" s="264"/>
      <c r="P755" s="264"/>
      <c r="Q755" s="264"/>
      <c r="R755" s="264"/>
      <c r="S755" s="264"/>
      <c r="T755" s="265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6" t="s">
        <v>189</v>
      </c>
      <c r="AU755" s="266" t="s">
        <v>85</v>
      </c>
      <c r="AV755" s="14" t="s">
        <v>85</v>
      </c>
      <c r="AW755" s="14" t="s">
        <v>33</v>
      </c>
      <c r="AX755" s="14" t="s">
        <v>76</v>
      </c>
      <c r="AY755" s="266" t="s">
        <v>178</v>
      </c>
    </row>
    <row r="756" s="13" customFormat="1">
      <c r="A756" s="13"/>
      <c r="B756" s="246"/>
      <c r="C756" s="247"/>
      <c r="D756" s="241" t="s">
        <v>189</v>
      </c>
      <c r="E756" s="248" t="s">
        <v>1</v>
      </c>
      <c r="F756" s="249" t="s">
        <v>461</v>
      </c>
      <c r="G756" s="247"/>
      <c r="H756" s="248" t="s">
        <v>1</v>
      </c>
      <c r="I756" s="250"/>
      <c r="J756" s="247"/>
      <c r="K756" s="247"/>
      <c r="L756" s="251"/>
      <c r="M756" s="252"/>
      <c r="N756" s="253"/>
      <c r="O756" s="253"/>
      <c r="P756" s="253"/>
      <c r="Q756" s="253"/>
      <c r="R756" s="253"/>
      <c r="S756" s="253"/>
      <c r="T756" s="25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5" t="s">
        <v>189</v>
      </c>
      <c r="AU756" s="255" t="s">
        <v>85</v>
      </c>
      <c r="AV756" s="13" t="s">
        <v>83</v>
      </c>
      <c r="AW756" s="13" t="s">
        <v>33</v>
      </c>
      <c r="AX756" s="13" t="s">
        <v>76</v>
      </c>
      <c r="AY756" s="255" t="s">
        <v>178</v>
      </c>
    </row>
    <row r="757" s="14" customFormat="1">
      <c r="A757" s="14"/>
      <c r="B757" s="256"/>
      <c r="C757" s="257"/>
      <c r="D757" s="241" t="s">
        <v>189</v>
      </c>
      <c r="E757" s="258" t="s">
        <v>1</v>
      </c>
      <c r="F757" s="259" t="s">
        <v>2280</v>
      </c>
      <c r="G757" s="257"/>
      <c r="H757" s="260">
        <v>-2.4140000000000001</v>
      </c>
      <c r="I757" s="261"/>
      <c r="J757" s="257"/>
      <c r="K757" s="257"/>
      <c r="L757" s="262"/>
      <c r="M757" s="263"/>
      <c r="N757" s="264"/>
      <c r="O757" s="264"/>
      <c r="P757" s="264"/>
      <c r="Q757" s="264"/>
      <c r="R757" s="264"/>
      <c r="S757" s="264"/>
      <c r="T757" s="265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6" t="s">
        <v>189</v>
      </c>
      <c r="AU757" s="266" t="s">
        <v>85</v>
      </c>
      <c r="AV757" s="14" t="s">
        <v>85</v>
      </c>
      <c r="AW757" s="14" t="s">
        <v>33</v>
      </c>
      <c r="AX757" s="14" t="s">
        <v>76</v>
      </c>
      <c r="AY757" s="266" t="s">
        <v>178</v>
      </c>
    </row>
    <row r="758" s="15" customFormat="1">
      <c r="A758" s="15"/>
      <c r="B758" s="267"/>
      <c r="C758" s="268"/>
      <c r="D758" s="241" t="s">
        <v>189</v>
      </c>
      <c r="E758" s="269" t="s">
        <v>1</v>
      </c>
      <c r="F758" s="270" t="s">
        <v>193</v>
      </c>
      <c r="G758" s="268"/>
      <c r="H758" s="271">
        <v>6.5960000000000001</v>
      </c>
      <c r="I758" s="272"/>
      <c r="J758" s="268"/>
      <c r="K758" s="268"/>
      <c r="L758" s="273"/>
      <c r="M758" s="274"/>
      <c r="N758" s="275"/>
      <c r="O758" s="275"/>
      <c r="P758" s="275"/>
      <c r="Q758" s="275"/>
      <c r="R758" s="275"/>
      <c r="S758" s="275"/>
      <c r="T758" s="276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77" t="s">
        <v>189</v>
      </c>
      <c r="AU758" s="277" t="s">
        <v>85</v>
      </c>
      <c r="AV758" s="15" t="s">
        <v>185</v>
      </c>
      <c r="AW758" s="15" t="s">
        <v>33</v>
      </c>
      <c r="AX758" s="15" t="s">
        <v>83</v>
      </c>
      <c r="AY758" s="277" t="s">
        <v>178</v>
      </c>
    </row>
    <row r="759" s="2" customFormat="1" ht="30" customHeight="1">
      <c r="A759" s="39"/>
      <c r="B759" s="40"/>
      <c r="C759" s="228" t="s">
        <v>2281</v>
      </c>
      <c r="D759" s="228" t="s">
        <v>180</v>
      </c>
      <c r="E759" s="229" t="s">
        <v>1146</v>
      </c>
      <c r="F759" s="230" t="s">
        <v>1147</v>
      </c>
      <c r="G759" s="231" t="s">
        <v>299</v>
      </c>
      <c r="H759" s="232">
        <v>7</v>
      </c>
      <c r="I759" s="233"/>
      <c r="J759" s="234">
        <f>ROUND(I759*H759,2)</f>
        <v>0</v>
      </c>
      <c r="K759" s="230" t="s">
        <v>184</v>
      </c>
      <c r="L759" s="45"/>
      <c r="M759" s="235" t="s">
        <v>1</v>
      </c>
      <c r="N759" s="236" t="s">
        <v>41</v>
      </c>
      <c r="O759" s="92"/>
      <c r="P759" s="237">
        <f>O759*H759</f>
        <v>0</v>
      </c>
      <c r="Q759" s="237">
        <v>0.00060999999999999997</v>
      </c>
      <c r="R759" s="237">
        <f>Q759*H759</f>
        <v>0.0042699999999999995</v>
      </c>
      <c r="S759" s="237">
        <v>0</v>
      </c>
      <c r="T759" s="238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39" t="s">
        <v>185</v>
      </c>
      <c r="AT759" s="239" t="s">
        <v>180</v>
      </c>
      <c r="AU759" s="239" t="s">
        <v>85</v>
      </c>
      <c r="AY759" s="18" t="s">
        <v>178</v>
      </c>
      <c r="BE759" s="240">
        <f>IF(N759="základní",J759,0)</f>
        <v>0</v>
      </c>
      <c r="BF759" s="240">
        <f>IF(N759="snížená",J759,0)</f>
        <v>0</v>
      </c>
      <c r="BG759" s="240">
        <f>IF(N759="zákl. přenesená",J759,0)</f>
        <v>0</v>
      </c>
      <c r="BH759" s="240">
        <f>IF(N759="sníž. přenesená",J759,0)</f>
        <v>0</v>
      </c>
      <c r="BI759" s="240">
        <f>IF(N759="nulová",J759,0)</f>
        <v>0</v>
      </c>
      <c r="BJ759" s="18" t="s">
        <v>83</v>
      </c>
      <c r="BK759" s="240">
        <f>ROUND(I759*H759,2)</f>
        <v>0</v>
      </c>
      <c r="BL759" s="18" t="s">
        <v>185</v>
      </c>
      <c r="BM759" s="239" t="s">
        <v>2282</v>
      </c>
    </row>
    <row r="760" s="2" customFormat="1">
      <c r="A760" s="39"/>
      <c r="B760" s="40"/>
      <c r="C760" s="41"/>
      <c r="D760" s="241" t="s">
        <v>187</v>
      </c>
      <c r="E760" s="41"/>
      <c r="F760" s="242" t="s">
        <v>1149</v>
      </c>
      <c r="G760" s="41"/>
      <c r="H760" s="41"/>
      <c r="I760" s="243"/>
      <c r="J760" s="41"/>
      <c r="K760" s="41"/>
      <c r="L760" s="45"/>
      <c r="M760" s="244"/>
      <c r="N760" s="245"/>
      <c r="O760" s="92"/>
      <c r="P760" s="92"/>
      <c r="Q760" s="92"/>
      <c r="R760" s="92"/>
      <c r="S760" s="92"/>
      <c r="T760" s="93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T760" s="18" t="s">
        <v>187</v>
      </c>
      <c r="AU760" s="18" t="s">
        <v>85</v>
      </c>
    </row>
    <row r="761" s="13" customFormat="1">
      <c r="A761" s="13"/>
      <c r="B761" s="246"/>
      <c r="C761" s="247"/>
      <c r="D761" s="241" t="s">
        <v>189</v>
      </c>
      <c r="E761" s="248" t="s">
        <v>1</v>
      </c>
      <c r="F761" s="249" t="s">
        <v>1990</v>
      </c>
      <c r="G761" s="247"/>
      <c r="H761" s="248" t="s">
        <v>1</v>
      </c>
      <c r="I761" s="250"/>
      <c r="J761" s="247"/>
      <c r="K761" s="247"/>
      <c r="L761" s="251"/>
      <c r="M761" s="252"/>
      <c r="N761" s="253"/>
      <c r="O761" s="253"/>
      <c r="P761" s="253"/>
      <c r="Q761" s="253"/>
      <c r="R761" s="253"/>
      <c r="S761" s="253"/>
      <c r="T761" s="25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5" t="s">
        <v>189</v>
      </c>
      <c r="AU761" s="255" t="s">
        <v>85</v>
      </c>
      <c r="AV761" s="13" t="s">
        <v>83</v>
      </c>
      <c r="AW761" s="13" t="s">
        <v>33</v>
      </c>
      <c r="AX761" s="13" t="s">
        <v>76</v>
      </c>
      <c r="AY761" s="255" t="s">
        <v>178</v>
      </c>
    </row>
    <row r="762" s="13" customFormat="1">
      <c r="A762" s="13"/>
      <c r="B762" s="246"/>
      <c r="C762" s="247"/>
      <c r="D762" s="241" t="s">
        <v>189</v>
      </c>
      <c r="E762" s="248" t="s">
        <v>1</v>
      </c>
      <c r="F762" s="249" t="s">
        <v>2283</v>
      </c>
      <c r="G762" s="247"/>
      <c r="H762" s="248" t="s">
        <v>1</v>
      </c>
      <c r="I762" s="250"/>
      <c r="J762" s="247"/>
      <c r="K762" s="247"/>
      <c r="L762" s="251"/>
      <c r="M762" s="252"/>
      <c r="N762" s="253"/>
      <c r="O762" s="253"/>
      <c r="P762" s="253"/>
      <c r="Q762" s="253"/>
      <c r="R762" s="253"/>
      <c r="S762" s="253"/>
      <c r="T762" s="25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5" t="s">
        <v>189</v>
      </c>
      <c r="AU762" s="255" t="s">
        <v>85</v>
      </c>
      <c r="AV762" s="13" t="s">
        <v>83</v>
      </c>
      <c r="AW762" s="13" t="s">
        <v>33</v>
      </c>
      <c r="AX762" s="13" t="s">
        <v>76</v>
      </c>
      <c r="AY762" s="255" t="s">
        <v>178</v>
      </c>
    </row>
    <row r="763" s="14" customFormat="1">
      <c r="A763" s="14"/>
      <c r="B763" s="256"/>
      <c r="C763" s="257"/>
      <c r="D763" s="241" t="s">
        <v>189</v>
      </c>
      <c r="E763" s="258" t="s">
        <v>1</v>
      </c>
      <c r="F763" s="259" t="s">
        <v>2284</v>
      </c>
      <c r="G763" s="257"/>
      <c r="H763" s="260">
        <v>7</v>
      </c>
      <c r="I763" s="261"/>
      <c r="J763" s="257"/>
      <c r="K763" s="257"/>
      <c r="L763" s="262"/>
      <c r="M763" s="263"/>
      <c r="N763" s="264"/>
      <c r="O763" s="264"/>
      <c r="P763" s="264"/>
      <c r="Q763" s="264"/>
      <c r="R763" s="264"/>
      <c r="S763" s="264"/>
      <c r="T763" s="265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6" t="s">
        <v>189</v>
      </c>
      <c r="AU763" s="266" t="s">
        <v>85</v>
      </c>
      <c r="AV763" s="14" t="s">
        <v>85</v>
      </c>
      <c r="AW763" s="14" t="s">
        <v>33</v>
      </c>
      <c r="AX763" s="14" t="s">
        <v>76</v>
      </c>
      <c r="AY763" s="266" t="s">
        <v>178</v>
      </c>
    </row>
    <row r="764" s="15" customFormat="1">
      <c r="A764" s="15"/>
      <c r="B764" s="267"/>
      <c r="C764" s="268"/>
      <c r="D764" s="241" t="s">
        <v>189</v>
      </c>
      <c r="E764" s="269" t="s">
        <v>1</v>
      </c>
      <c r="F764" s="270" t="s">
        <v>193</v>
      </c>
      <c r="G764" s="268"/>
      <c r="H764" s="271">
        <v>7</v>
      </c>
      <c r="I764" s="272"/>
      <c r="J764" s="268"/>
      <c r="K764" s="268"/>
      <c r="L764" s="273"/>
      <c r="M764" s="274"/>
      <c r="N764" s="275"/>
      <c r="O764" s="275"/>
      <c r="P764" s="275"/>
      <c r="Q764" s="275"/>
      <c r="R764" s="275"/>
      <c r="S764" s="275"/>
      <c r="T764" s="276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77" t="s">
        <v>189</v>
      </c>
      <c r="AU764" s="277" t="s">
        <v>85</v>
      </c>
      <c r="AV764" s="15" t="s">
        <v>185</v>
      </c>
      <c r="AW764" s="15" t="s">
        <v>33</v>
      </c>
      <c r="AX764" s="15" t="s">
        <v>83</v>
      </c>
      <c r="AY764" s="277" t="s">
        <v>178</v>
      </c>
    </row>
    <row r="765" s="2" customFormat="1" ht="14.4" customHeight="1">
      <c r="A765" s="39"/>
      <c r="B765" s="40"/>
      <c r="C765" s="228" t="s">
        <v>2285</v>
      </c>
      <c r="D765" s="228" t="s">
        <v>180</v>
      </c>
      <c r="E765" s="229" t="s">
        <v>1152</v>
      </c>
      <c r="F765" s="230" t="s">
        <v>1153</v>
      </c>
      <c r="G765" s="231" t="s">
        <v>299</v>
      </c>
      <c r="H765" s="232">
        <v>7</v>
      </c>
      <c r="I765" s="233"/>
      <c r="J765" s="234">
        <f>ROUND(I765*H765,2)</f>
        <v>0</v>
      </c>
      <c r="K765" s="230" t="s">
        <v>184</v>
      </c>
      <c r="L765" s="45"/>
      <c r="M765" s="235" t="s">
        <v>1</v>
      </c>
      <c r="N765" s="236" t="s">
        <v>41</v>
      </c>
      <c r="O765" s="92"/>
      <c r="P765" s="237">
        <f>O765*H765</f>
        <v>0</v>
      </c>
      <c r="Q765" s="237">
        <v>0</v>
      </c>
      <c r="R765" s="237">
        <f>Q765*H765</f>
        <v>0</v>
      </c>
      <c r="S765" s="237">
        <v>0</v>
      </c>
      <c r="T765" s="238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39" t="s">
        <v>185</v>
      </c>
      <c r="AT765" s="239" t="s">
        <v>180</v>
      </c>
      <c r="AU765" s="239" t="s">
        <v>85</v>
      </c>
      <c r="AY765" s="18" t="s">
        <v>178</v>
      </c>
      <c r="BE765" s="240">
        <f>IF(N765="základní",J765,0)</f>
        <v>0</v>
      </c>
      <c r="BF765" s="240">
        <f>IF(N765="snížená",J765,0)</f>
        <v>0</v>
      </c>
      <c r="BG765" s="240">
        <f>IF(N765="zákl. přenesená",J765,0)</f>
        <v>0</v>
      </c>
      <c r="BH765" s="240">
        <f>IF(N765="sníž. přenesená",J765,0)</f>
        <v>0</v>
      </c>
      <c r="BI765" s="240">
        <f>IF(N765="nulová",J765,0)</f>
        <v>0</v>
      </c>
      <c r="BJ765" s="18" t="s">
        <v>83</v>
      </c>
      <c r="BK765" s="240">
        <f>ROUND(I765*H765,2)</f>
        <v>0</v>
      </c>
      <c r="BL765" s="18" t="s">
        <v>185</v>
      </c>
      <c r="BM765" s="239" t="s">
        <v>2286</v>
      </c>
    </row>
    <row r="766" s="2" customFormat="1">
      <c r="A766" s="39"/>
      <c r="B766" s="40"/>
      <c r="C766" s="41"/>
      <c r="D766" s="241" t="s">
        <v>187</v>
      </c>
      <c r="E766" s="41"/>
      <c r="F766" s="242" t="s">
        <v>2287</v>
      </c>
      <c r="G766" s="41"/>
      <c r="H766" s="41"/>
      <c r="I766" s="243"/>
      <c r="J766" s="41"/>
      <c r="K766" s="41"/>
      <c r="L766" s="45"/>
      <c r="M766" s="244"/>
      <c r="N766" s="245"/>
      <c r="O766" s="92"/>
      <c r="P766" s="92"/>
      <c r="Q766" s="92"/>
      <c r="R766" s="92"/>
      <c r="S766" s="92"/>
      <c r="T766" s="93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T766" s="18" t="s">
        <v>187</v>
      </c>
      <c r="AU766" s="18" t="s">
        <v>85</v>
      </c>
    </row>
    <row r="767" s="13" customFormat="1">
      <c r="A767" s="13"/>
      <c r="B767" s="246"/>
      <c r="C767" s="247"/>
      <c r="D767" s="241" t="s">
        <v>189</v>
      </c>
      <c r="E767" s="248" t="s">
        <v>1</v>
      </c>
      <c r="F767" s="249" t="s">
        <v>1990</v>
      </c>
      <c r="G767" s="247"/>
      <c r="H767" s="248" t="s">
        <v>1</v>
      </c>
      <c r="I767" s="250"/>
      <c r="J767" s="247"/>
      <c r="K767" s="247"/>
      <c r="L767" s="251"/>
      <c r="M767" s="252"/>
      <c r="N767" s="253"/>
      <c r="O767" s="253"/>
      <c r="P767" s="253"/>
      <c r="Q767" s="253"/>
      <c r="R767" s="253"/>
      <c r="S767" s="253"/>
      <c r="T767" s="25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5" t="s">
        <v>189</v>
      </c>
      <c r="AU767" s="255" t="s">
        <v>85</v>
      </c>
      <c r="AV767" s="13" t="s">
        <v>83</v>
      </c>
      <c r="AW767" s="13" t="s">
        <v>33</v>
      </c>
      <c r="AX767" s="13" t="s">
        <v>76</v>
      </c>
      <c r="AY767" s="255" t="s">
        <v>178</v>
      </c>
    </row>
    <row r="768" s="13" customFormat="1">
      <c r="A768" s="13"/>
      <c r="B768" s="246"/>
      <c r="C768" s="247"/>
      <c r="D768" s="241" t="s">
        <v>189</v>
      </c>
      <c r="E768" s="248" t="s">
        <v>1</v>
      </c>
      <c r="F768" s="249" t="s">
        <v>1998</v>
      </c>
      <c r="G768" s="247"/>
      <c r="H768" s="248" t="s">
        <v>1</v>
      </c>
      <c r="I768" s="250"/>
      <c r="J768" s="247"/>
      <c r="K768" s="247"/>
      <c r="L768" s="251"/>
      <c r="M768" s="252"/>
      <c r="N768" s="253"/>
      <c r="O768" s="253"/>
      <c r="P768" s="253"/>
      <c r="Q768" s="253"/>
      <c r="R768" s="253"/>
      <c r="S768" s="253"/>
      <c r="T768" s="254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5" t="s">
        <v>189</v>
      </c>
      <c r="AU768" s="255" t="s">
        <v>85</v>
      </c>
      <c r="AV768" s="13" t="s">
        <v>83</v>
      </c>
      <c r="AW768" s="13" t="s">
        <v>33</v>
      </c>
      <c r="AX768" s="13" t="s">
        <v>76</v>
      </c>
      <c r="AY768" s="255" t="s">
        <v>178</v>
      </c>
    </row>
    <row r="769" s="14" customFormat="1">
      <c r="A769" s="14"/>
      <c r="B769" s="256"/>
      <c r="C769" s="257"/>
      <c r="D769" s="241" t="s">
        <v>189</v>
      </c>
      <c r="E769" s="258" t="s">
        <v>1</v>
      </c>
      <c r="F769" s="259" t="s">
        <v>2288</v>
      </c>
      <c r="G769" s="257"/>
      <c r="H769" s="260">
        <v>7</v>
      </c>
      <c r="I769" s="261"/>
      <c r="J769" s="257"/>
      <c r="K769" s="257"/>
      <c r="L769" s="262"/>
      <c r="M769" s="263"/>
      <c r="N769" s="264"/>
      <c r="O769" s="264"/>
      <c r="P769" s="264"/>
      <c r="Q769" s="264"/>
      <c r="R769" s="264"/>
      <c r="S769" s="264"/>
      <c r="T769" s="265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6" t="s">
        <v>189</v>
      </c>
      <c r="AU769" s="266" t="s">
        <v>85</v>
      </c>
      <c r="AV769" s="14" t="s">
        <v>85</v>
      </c>
      <c r="AW769" s="14" t="s">
        <v>33</v>
      </c>
      <c r="AX769" s="14" t="s">
        <v>76</v>
      </c>
      <c r="AY769" s="266" t="s">
        <v>178</v>
      </c>
    </row>
    <row r="770" s="15" customFormat="1">
      <c r="A770" s="15"/>
      <c r="B770" s="267"/>
      <c r="C770" s="268"/>
      <c r="D770" s="241" t="s">
        <v>189</v>
      </c>
      <c r="E770" s="269" t="s">
        <v>1</v>
      </c>
      <c r="F770" s="270" t="s">
        <v>193</v>
      </c>
      <c r="G770" s="268"/>
      <c r="H770" s="271">
        <v>7</v>
      </c>
      <c r="I770" s="272"/>
      <c r="J770" s="268"/>
      <c r="K770" s="268"/>
      <c r="L770" s="273"/>
      <c r="M770" s="274"/>
      <c r="N770" s="275"/>
      <c r="O770" s="275"/>
      <c r="P770" s="275"/>
      <c r="Q770" s="275"/>
      <c r="R770" s="275"/>
      <c r="S770" s="275"/>
      <c r="T770" s="276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77" t="s">
        <v>189</v>
      </c>
      <c r="AU770" s="277" t="s">
        <v>85</v>
      </c>
      <c r="AV770" s="15" t="s">
        <v>185</v>
      </c>
      <c r="AW770" s="15" t="s">
        <v>33</v>
      </c>
      <c r="AX770" s="15" t="s">
        <v>83</v>
      </c>
      <c r="AY770" s="277" t="s">
        <v>178</v>
      </c>
    </row>
    <row r="771" s="2" customFormat="1" ht="30" customHeight="1">
      <c r="A771" s="39"/>
      <c r="B771" s="40"/>
      <c r="C771" s="228" t="s">
        <v>2289</v>
      </c>
      <c r="D771" s="228" t="s">
        <v>180</v>
      </c>
      <c r="E771" s="229" t="s">
        <v>871</v>
      </c>
      <c r="F771" s="230" t="s">
        <v>872</v>
      </c>
      <c r="G771" s="231" t="s">
        <v>438</v>
      </c>
      <c r="H771" s="232">
        <v>8</v>
      </c>
      <c r="I771" s="233"/>
      <c r="J771" s="234">
        <f>ROUND(I771*H771,2)</f>
        <v>0</v>
      </c>
      <c r="K771" s="230" t="s">
        <v>184</v>
      </c>
      <c r="L771" s="45"/>
      <c r="M771" s="235" t="s">
        <v>1</v>
      </c>
      <c r="N771" s="236" t="s">
        <v>41</v>
      </c>
      <c r="O771" s="92"/>
      <c r="P771" s="237">
        <f>O771*H771</f>
        <v>0</v>
      </c>
      <c r="Q771" s="237">
        <v>6.0000000000000002E-05</v>
      </c>
      <c r="R771" s="237">
        <f>Q771*H771</f>
        <v>0.00048000000000000001</v>
      </c>
      <c r="S771" s="237">
        <v>0</v>
      </c>
      <c r="T771" s="238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39" t="s">
        <v>185</v>
      </c>
      <c r="AT771" s="239" t="s">
        <v>180</v>
      </c>
      <c r="AU771" s="239" t="s">
        <v>85</v>
      </c>
      <c r="AY771" s="18" t="s">
        <v>178</v>
      </c>
      <c r="BE771" s="240">
        <f>IF(N771="základní",J771,0)</f>
        <v>0</v>
      </c>
      <c r="BF771" s="240">
        <f>IF(N771="snížená",J771,0)</f>
        <v>0</v>
      </c>
      <c r="BG771" s="240">
        <f>IF(N771="zákl. přenesená",J771,0)</f>
        <v>0</v>
      </c>
      <c r="BH771" s="240">
        <f>IF(N771="sníž. přenesená",J771,0)</f>
        <v>0</v>
      </c>
      <c r="BI771" s="240">
        <f>IF(N771="nulová",J771,0)</f>
        <v>0</v>
      </c>
      <c r="BJ771" s="18" t="s">
        <v>83</v>
      </c>
      <c r="BK771" s="240">
        <f>ROUND(I771*H771,2)</f>
        <v>0</v>
      </c>
      <c r="BL771" s="18" t="s">
        <v>185</v>
      </c>
      <c r="BM771" s="239" t="s">
        <v>2290</v>
      </c>
    </row>
    <row r="772" s="2" customFormat="1">
      <c r="A772" s="39"/>
      <c r="B772" s="40"/>
      <c r="C772" s="41"/>
      <c r="D772" s="241" t="s">
        <v>187</v>
      </c>
      <c r="E772" s="41"/>
      <c r="F772" s="242" t="s">
        <v>874</v>
      </c>
      <c r="G772" s="41"/>
      <c r="H772" s="41"/>
      <c r="I772" s="243"/>
      <c r="J772" s="41"/>
      <c r="K772" s="41"/>
      <c r="L772" s="45"/>
      <c r="M772" s="244"/>
      <c r="N772" s="245"/>
      <c r="O772" s="92"/>
      <c r="P772" s="92"/>
      <c r="Q772" s="92"/>
      <c r="R772" s="92"/>
      <c r="S772" s="92"/>
      <c r="T772" s="93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T772" s="18" t="s">
        <v>187</v>
      </c>
      <c r="AU772" s="18" t="s">
        <v>85</v>
      </c>
    </row>
    <row r="773" s="13" customFormat="1">
      <c r="A773" s="13"/>
      <c r="B773" s="246"/>
      <c r="C773" s="247"/>
      <c r="D773" s="241" t="s">
        <v>189</v>
      </c>
      <c r="E773" s="248" t="s">
        <v>1</v>
      </c>
      <c r="F773" s="249" t="s">
        <v>1990</v>
      </c>
      <c r="G773" s="247"/>
      <c r="H773" s="248" t="s">
        <v>1</v>
      </c>
      <c r="I773" s="250"/>
      <c r="J773" s="247"/>
      <c r="K773" s="247"/>
      <c r="L773" s="251"/>
      <c r="M773" s="252"/>
      <c r="N773" s="253"/>
      <c r="O773" s="253"/>
      <c r="P773" s="253"/>
      <c r="Q773" s="253"/>
      <c r="R773" s="253"/>
      <c r="S773" s="253"/>
      <c r="T773" s="254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5" t="s">
        <v>189</v>
      </c>
      <c r="AU773" s="255" t="s">
        <v>85</v>
      </c>
      <c r="AV773" s="13" t="s">
        <v>83</v>
      </c>
      <c r="AW773" s="13" t="s">
        <v>33</v>
      </c>
      <c r="AX773" s="13" t="s">
        <v>76</v>
      </c>
      <c r="AY773" s="255" t="s">
        <v>178</v>
      </c>
    </row>
    <row r="774" s="13" customFormat="1">
      <c r="A774" s="13"/>
      <c r="B774" s="246"/>
      <c r="C774" s="247"/>
      <c r="D774" s="241" t="s">
        <v>189</v>
      </c>
      <c r="E774" s="248" t="s">
        <v>1</v>
      </c>
      <c r="F774" s="249" t="s">
        <v>2291</v>
      </c>
      <c r="G774" s="247"/>
      <c r="H774" s="248" t="s">
        <v>1</v>
      </c>
      <c r="I774" s="250"/>
      <c r="J774" s="247"/>
      <c r="K774" s="247"/>
      <c r="L774" s="251"/>
      <c r="M774" s="252"/>
      <c r="N774" s="253"/>
      <c r="O774" s="253"/>
      <c r="P774" s="253"/>
      <c r="Q774" s="253"/>
      <c r="R774" s="253"/>
      <c r="S774" s="253"/>
      <c r="T774" s="25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5" t="s">
        <v>189</v>
      </c>
      <c r="AU774" s="255" t="s">
        <v>85</v>
      </c>
      <c r="AV774" s="13" t="s">
        <v>83</v>
      </c>
      <c r="AW774" s="13" t="s">
        <v>33</v>
      </c>
      <c r="AX774" s="13" t="s">
        <v>76</v>
      </c>
      <c r="AY774" s="255" t="s">
        <v>178</v>
      </c>
    </row>
    <row r="775" s="14" customFormat="1">
      <c r="A775" s="14"/>
      <c r="B775" s="256"/>
      <c r="C775" s="257"/>
      <c r="D775" s="241" t="s">
        <v>189</v>
      </c>
      <c r="E775" s="258" t="s">
        <v>1</v>
      </c>
      <c r="F775" s="259" t="s">
        <v>2292</v>
      </c>
      <c r="G775" s="257"/>
      <c r="H775" s="260">
        <v>8</v>
      </c>
      <c r="I775" s="261"/>
      <c r="J775" s="257"/>
      <c r="K775" s="257"/>
      <c r="L775" s="262"/>
      <c r="M775" s="263"/>
      <c r="N775" s="264"/>
      <c r="O775" s="264"/>
      <c r="P775" s="264"/>
      <c r="Q775" s="264"/>
      <c r="R775" s="264"/>
      <c r="S775" s="264"/>
      <c r="T775" s="265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6" t="s">
        <v>189</v>
      </c>
      <c r="AU775" s="266" t="s">
        <v>85</v>
      </c>
      <c r="AV775" s="14" t="s">
        <v>85</v>
      </c>
      <c r="AW775" s="14" t="s">
        <v>33</v>
      </c>
      <c r="AX775" s="14" t="s">
        <v>76</v>
      </c>
      <c r="AY775" s="266" t="s">
        <v>178</v>
      </c>
    </row>
    <row r="776" s="15" customFormat="1">
      <c r="A776" s="15"/>
      <c r="B776" s="267"/>
      <c r="C776" s="268"/>
      <c r="D776" s="241" t="s">
        <v>189</v>
      </c>
      <c r="E776" s="269" t="s">
        <v>1</v>
      </c>
      <c r="F776" s="270" t="s">
        <v>193</v>
      </c>
      <c r="G776" s="268"/>
      <c r="H776" s="271">
        <v>8</v>
      </c>
      <c r="I776" s="272"/>
      <c r="J776" s="268"/>
      <c r="K776" s="268"/>
      <c r="L776" s="273"/>
      <c r="M776" s="274"/>
      <c r="N776" s="275"/>
      <c r="O776" s="275"/>
      <c r="P776" s="275"/>
      <c r="Q776" s="275"/>
      <c r="R776" s="275"/>
      <c r="S776" s="275"/>
      <c r="T776" s="276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77" t="s">
        <v>189</v>
      </c>
      <c r="AU776" s="277" t="s">
        <v>85</v>
      </c>
      <c r="AV776" s="15" t="s">
        <v>185</v>
      </c>
      <c r="AW776" s="15" t="s">
        <v>33</v>
      </c>
      <c r="AX776" s="15" t="s">
        <v>83</v>
      </c>
      <c r="AY776" s="277" t="s">
        <v>178</v>
      </c>
    </row>
    <row r="777" s="2" customFormat="1" ht="14.4" customHeight="1">
      <c r="A777" s="39"/>
      <c r="B777" s="40"/>
      <c r="C777" s="278" t="s">
        <v>2293</v>
      </c>
      <c r="D777" s="278" t="s">
        <v>386</v>
      </c>
      <c r="E777" s="279" t="s">
        <v>877</v>
      </c>
      <c r="F777" s="280" t="s">
        <v>878</v>
      </c>
      <c r="G777" s="281" t="s">
        <v>438</v>
      </c>
      <c r="H777" s="282">
        <v>8</v>
      </c>
      <c r="I777" s="283"/>
      <c r="J777" s="284">
        <f>ROUND(I777*H777,2)</f>
        <v>0</v>
      </c>
      <c r="K777" s="280" t="s">
        <v>1</v>
      </c>
      <c r="L777" s="285"/>
      <c r="M777" s="286" t="s">
        <v>1</v>
      </c>
      <c r="N777" s="287" t="s">
        <v>41</v>
      </c>
      <c r="O777" s="92"/>
      <c r="P777" s="237">
        <f>O777*H777</f>
        <v>0</v>
      </c>
      <c r="Q777" s="237">
        <v>0</v>
      </c>
      <c r="R777" s="237">
        <f>Q777*H777</f>
        <v>0</v>
      </c>
      <c r="S777" s="237">
        <v>0</v>
      </c>
      <c r="T777" s="238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39" t="s">
        <v>244</v>
      </c>
      <c r="AT777" s="239" t="s">
        <v>386</v>
      </c>
      <c r="AU777" s="239" t="s">
        <v>85</v>
      </c>
      <c r="AY777" s="18" t="s">
        <v>178</v>
      </c>
      <c r="BE777" s="240">
        <f>IF(N777="základní",J777,0)</f>
        <v>0</v>
      </c>
      <c r="BF777" s="240">
        <f>IF(N777="snížená",J777,0)</f>
        <v>0</v>
      </c>
      <c r="BG777" s="240">
        <f>IF(N777="zákl. přenesená",J777,0)</f>
        <v>0</v>
      </c>
      <c r="BH777" s="240">
        <f>IF(N777="sníž. přenesená",J777,0)</f>
        <v>0</v>
      </c>
      <c r="BI777" s="240">
        <f>IF(N777="nulová",J777,0)</f>
        <v>0</v>
      </c>
      <c r="BJ777" s="18" t="s">
        <v>83</v>
      </c>
      <c r="BK777" s="240">
        <f>ROUND(I777*H777,2)</f>
        <v>0</v>
      </c>
      <c r="BL777" s="18" t="s">
        <v>185</v>
      </c>
      <c r="BM777" s="239" t="s">
        <v>2294</v>
      </c>
    </row>
    <row r="778" s="2" customFormat="1">
      <c r="A778" s="39"/>
      <c r="B778" s="40"/>
      <c r="C778" s="41"/>
      <c r="D778" s="241" t="s">
        <v>187</v>
      </c>
      <c r="E778" s="41"/>
      <c r="F778" s="242" t="s">
        <v>878</v>
      </c>
      <c r="G778" s="41"/>
      <c r="H778" s="41"/>
      <c r="I778" s="243"/>
      <c r="J778" s="41"/>
      <c r="K778" s="41"/>
      <c r="L778" s="45"/>
      <c r="M778" s="244"/>
      <c r="N778" s="245"/>
      <c r="O778" s="92"/>
      <c r="P778" s="92"/>
      <c r="Q778" s="92"/>
      <c r="R778" s="92"/>
      <c r="S778" s="92"/>
      <c r="T778" s="93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T778" s="18" t="s">
        <v>187</v>
      </c>
      <c r="AU778" s="18" t="s">
        <v>85</v>
      </c>
    </row>
    <row r="779" s="2" customFormat="1">
      <c r="A779" s="39"/>
      <c r="B779" s="40"/>
      <c r="C779" s="41"/>
      <c r="D779" s="241" t="s">
        <v>391</v>
      </c>
      <c r="E779" s="41"/>
      <c r="F779" s="288" t="s">
        <v>880</v>
      </c>
      <c r="G779" s="41"/>
      <c r="H779" s="41"/>
      <c r="I779" s="243"/>
      <c r="J779" s="41"/>
      <c r="K779" s="41"/>
      <c r="L779" s="45"/>
      <c r="M779" s="244"/>
      <c r="N779" s="245"/>
      <c r="O779" s="92"/>
      <c r="P779" s="92"/>
      <c r="Q779" s="92"/>
      <c r="R779" s="92"/>
      <c r="S779" s="92"/>
      <c r="T779" s="93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T779" s="18" t="s">
        <v>391</v>
      </c>
      <c r="AU779" s="18" t="s">
        <v>85</v>
      </c>
    </row>
    <row r="780" s="13" customFormat="1">
      <c r="A780" s="13"/>
      <c r="B780" s="246"/>
      <c r="C780" s="247"/>
      <c r="D780" s="241" t="s">
        <v>189</v>
      </c>
      <c r="E780" s="248" t="s">
        <v>1</v>
      </c>
      <c r="F780" s="249" t="s">
        <v>881</v>
      </c>
      <c r="G780" s="247"/>
      <c r="H780" s="248" t="s">
        <v>1</v>
      </c>
      <c r="I780" s="250"/>
      <c r="J780" s="247"/>
      <c r="K780" s="247"/>
      <c r="L780" s="251"/>
      <c r="M780" s="252"/>
      <c r="N780" s="253"/>
      <c r="O780" s="253"/>
      <c r="P780" s="253"/>
      <c r="Q780" s="253"/>
      <c r="R780" s="253"/>
      <c r="S780" s="253"/>
      <c r="T780" s="25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5" t="s">
        <v>189</v>
      </c>
      <c r="AU780" s="255" t="s">
        <v>85</v>
      </c>
      <c r="AV780" s="13" t="s">
        <v>83</v>
      </c>
      <c r="AW780" s="13" t="s">
        <v>33</v>
      </c>
      <c r="AX780" s="13" t="s">
        <v>76</v>
      </c>
      <c r="AY780" s="255" t="s">
        <v>178</v>
      </c>
    </row>
    <row r="781" s="14" customFormat="1">
      <c r="A781" s="14"/>
      <c r="B781" s="256"/>
      <c r="C781" s="257"/>
      <c r="D781" s="241" t="s">
        <v>189</v>
      </c>
      <c r="E781" s="258" t="s">
        <v>1</v>
      </c>
      <c r="F781" s="259" t="s">
        <v>2292</v>
      </c>
      <c r="G781" s="257"/>
      <c r="H781" s="260">
        <v>8</v>
      </c>
      <c r="I781" s="261"/>
      <c r="J781" s="257"/>
      <c r="K781" s="257"/>
      <c r="L781" s="262"/>
      <c r="M781" s="263"/>
      <c r="N781" s="264"/>
      <c r="O781" s="264"/>
      <c r="P781" s="264"/>
      <c r="Q781" s="264"/>
      <c r="R781" s="264"/>
      <c r="S781" s="264"/>
      <c r="T781" s="265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6" t="s">
        <v>189</v>
      </c>
      <c r="AU781" s="266" t="s">
        <v>85</v>
      </c>
      <c r="AV781" s="14" t="s">
        <v>85</v>
      </c>
      <c r="AW781" s="14" t="s">
        <v>33</v>
      </c>
      <c r="AX781" s="14" t="s">
        <v>76</v>
      </c>
      <c r="AY781" s="266" t="s">
        <v>178</v>
      </c>
    </row>
    <row r="782" s="15" customFormat="1">
      <c r="A782" s="15"/>
      <c r="B782" s="267"/>
      <c r="C782" s="268"/>
      <c r="D782" s="241" t="s">
        <v>189</v>
      </c>
      <c r="E782" s="269" t="s">
        <v>1</v>
      </c>
      <c r="F782" s="270" t="s">
        <v>193</v>
      </c>
      <c r="G782" s="268"/>
      <c r="H782" s="271">
        <v>8</v>
      </c>
      <c r="I782" s="272"/>
      <c r="J782" s="268"/>
      <c r="K782" s="268"/>
      <c r="L782" s="273"/>
      <c r="M782" s="274"/>
      <c r="N782" s="275"/>
      <c r="O782" s="275"/>
      <c r="P782" s="275"/>
      <c r="Q782" s="275"/>
      <c r="R782" s="275"/>
      <c r="S782" s="275"/>
      <c r="T782" s="276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77" t="s">
        <v>189</v>
      </c>
      <c r="AU782" s="277" t="s">
        <v>85</v>
      </c>
      <c r="AV782" s="15" t="s">
        <v>185</v>
      </c>
      <c r="AW782" s="15" t="s">
        <v>33</v>
      </c>
      <c r="AX782" s="15" t="s">
        <v>83</v>
      </c>
      <c r="AY782" s="277" t="s">
        <v>178</v>
      </c>
    </row>
    <row r="783" s="2" customFormat="1" ht="14.4" customHeight="1">
      <c r="A783" s="39"/>
      <c r="B783" s="40"/>
      <c r="C783" s="228" t="s">
        <v>2295</v>
      </c>
      <c r="D783" s="228" t="s">
        <v>180</v>
      </c>
      <c r="E783" s="229" t="s">
        <v>2296</v>
      </c>
      <c r="F783" s="230" t="s">
        <v>2297</v>
      </c>
      <c r="G783" s="231" t="s">
        <v>1767</v>
      </c>
      <c r="H783" s="232">
        <v>1</v>
      </c>
      <c r="I783" s="233"/>
      <c r="J783" s="234">
        <f>ROUND(I783*H783,2)</f>
        <v>0</v>
      </c>
      <c r="K783" s="230" t="s">
        <v>1</v>
      </c>
      <c r="L783" s="45"/>
      <c r="M783" s="235" t="s">
        <v>1</v>
      </c>
      <c r="N783" s="236" t="s">
        <v>41</v>
      </c>
      <c r="O783" s="92"/>
      <c r="P783" s="237">
        <f>O783*H783</f>
        <v>0</v>
      </c>
      <c r="Q783" s="237">
        <v>0</v>
      </c>
      <c r="R783" s="237">
        <f>Q783*H783</f>
        <v>0</v>
      </c>
      <c r="S783" s="237">
        <v>0</v>
      </c>
      <c r="T783" s="238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39" t="s">
        <v>185</v>
      </c>
      <c r="AT783" s="239" t="s">
        <v>180</v>
      </c>
      <c r="AU783" s="239" t="s">
        <v>85</v>
      </c>
      <c r="AY783" s="18" t="s">
        <v>178</v>
      </c>
      <c r="BE783" s="240">
        <f>IF(N783="základní",J783,0)</f>
        <v>0</v>
      </c>
      <c r="BF783" s="240">
        <f>IF(N783="snížená",J783,0)</f>
        <v>0</v>
      </c>
      <c r="BG783" s="240">
        <f>IF(N783="zákl. přenesená",J783,0)</f>
        <v>0</v>
      </c>
      <c r="BH783" s="240">
        <f>IF(N783="sníž. přenesená",J783,0)</f>
        <v>0</v>
      </c>
      <c r="BI783" s="240">
        <f>IF(N783="nulová",J783,0)</f>
        <v>0</v>
      </c>
      <c r="BJ783" s="18" t="s">
        <v>83</v>
      </c>
      <c r="BK783" s="240">
        <f>ROUND(I783*H783,2)</f>
        <v>0</v>
      </c>
      <c r="BL783" s="18" t="s">
        <v>185</v>
      </c>
      <c r="BM783" s="239" t="s">
        <v>2298</v>
      </c>
    </row>
    <row r="784" s="2" customFormat="1">
      <c r="A784" s="39"/>
      <c r="B784" s="40"/>
      <c r="C784" s="41"/>
      <c r="D784" s="241" t="s">
        <v>187</v>
      </c>
      <c r="E784" s="41"/>
      <c r="F784" s="242" t="s">
        <v>2297</v>
      </c>
      <c r="G784" s="41"/>
      <c r="H784" s="41"/>
      <c r="I784" s="243"/>
      <c r="J784" s="41"/>
      <c r="K784" s="41"/>
      <c r="L784" s="45"/>
      <c r="M784" s="244"/>
      <c r="N784" s="245"/>
      <c r="O784" s="92"/>
      <c r="P784" s="92"/>
      <c r="Q784" s="92"/>
      <c r="R784" s="92"/>
      <c r="S784" s="92"/>
      <c r="T784" s="93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T784" s="18" t="s">
        <v>187</v>
      </c>
      <c r="AU784" s="18" t="s">
        <v>85</v>
      </c>
    </row>
    <row r="785" s="2" customFormat="1">
      <c r="A785" s="39"/>
      <c r="B785" s="40"/>
      <c r="C785" s="41"/>
      <c r="D785" s="241" t="s">
        <v>391</v>
      </c>
      <c r="E785" s="41"/>
      <c r="F785" s="288" t="s">
        <v>2299</v>
      </c>
      <c r="G785" s="41"/>
      <c r="H785" s="41"/>
      <c r="I785" s="243"/>
      <c r="J785" s="41"/>
      <c r="K785" s="41"/>
      <c r="L785" s="45"/>
      <c r="M785" s="244"/>
      <c r="N785" s="245"/>
      <c r="O785" s="92"/>
      <c r="P785" s="92"/>
      <c r="Q785" s="92"/>
      <c r="R785" s="92"/>
      <c r="S785" s="92"/>
      <c r="T785" s="93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T785" s="18" t="s">
        <v>391</v>
      </c>
      <c r="AU785" s="18" t="s">
        <v>85</v>
      </c>
    </row>
    <row r="786" s="13" customFormat="1">
      <c r="A786" s="13"/>
      <c r="B786" s="246"/>
      <c r="C786" s="247"/>
      <c r="D786" s="241" t="s">
        <v>189</v>
      </c>
      <c r="E786" s="248" t="s">
        <v>1</v>
      </c>
      <c r="F786" s="249" t="s">
        <v>2233</v>
      </c>
      <c r="G786" s="247"/>
      <c r="H786" s="248" t="s">
        <v>1</v>
      </c>
      <c r="I786" s="250"/>
      <c r="J786" s="247"/>
      <c r="K786" s="247"/>
      <c r="L786" s="251"/>
      <c r="M786" s="252"/>
      <c r="N786" s="253"/>
      <c r="O786" s="253"/>
      <c r="P786" s="253"/>
      <c r="Q786" s="253"/>
      <c r="R786" s="253"/>
      <c r="S786" s="253"/>
      <c r="T786" s="25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5" t="s">
        <v>189</v>
      </c>
      <c r="AU786" s="255" t="s">
        <v>85</v>
      </c>
      <c r="AV786" s="13" t="s">
        <v>83</v>
      </c>
      <c r="AW786" s="13" t="s">
        <v>33</v>
      </c>
      <c r="AX786" s="13" t="s">
        <v>76</v>
      </c>
      <c r="AY786" s="255" t="s">
        <v>178</v>
      </c>
    </row>
    <row r="787" s="14" customFormat="1">
      <c r="A787" s="14"/>
      <c r="B787" s="256"/>
      <c r="C787" s="257"/>
      <c r="D787" s="241" t="s">
        <v>189</v>
      </c>
      <c r="E787" s="258" t="s">
        <v>1</v>
      </c>
      <c r="F787" s="259" t="s">
        <v>83</v>
      </c>
      <c r="G787" s="257"/>
      <c r="H787" s="260">
        <v>1</v>
      </c>
      <c r="I787" s="261"/>
      <c r="J787" s="257"/>
      <c r="K787" s="257"/>
      <c r="L787" s="262"/>
      <c r="M787" s="263"/>
      <c r="N787" s="264"/>
      <c r="O787" s="264"/>
      <c r="P787" s="264"/>
      <c r="Q787" s="264"/>
      <c r="R787" s="264"/>
      <c r="S787" s="264"/>
      <c r="T787" s="265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66" t="s">
        <v>189</v>
      </c>
      <c r="AU787" s="266" t="s">
        <v>85</v>
      </c>
      <c r="AV787" s="14" t="s">
        <v>85</v>
      </c>
      <c r="AW787" s="14" t="s">
        <v>33</v>
      </c>
      <c r="AX787" s="14" t="s">
        <v>76</v>
      </c>
      <c r="AY787" s="266" t="s">
        <v>178</v>
      </c>
    </row>
    <row r="788" s="15" customFormat="1">
      <c r="A788" s="15"/>
      <c r="B788" s="267"/>
      <c r="C788" s="268"/>
      <c r="D788" s="241" t="s">
        <v>189</v>
      </c>
      <c r="E788" s="269" t="s">
        <v>1</v>
      </c>
      <c r="F788" s="270" t="s">
        <v>193</v>
      </c>
      <c r="G788" s="268"/>
      <c r="H788" s="271">
        <v>1</v>
      </c>
      <c r="I788" s="272"/>
      <c r="J788" s="268"/>
      <c r="K788" s="268"/>
      <c r="L788" s="273"/>
      <c r="M788" s="274"/>
      <c r="N788" s="275"/>
      <c r="O788" s="275"/>
      <c r="P788" s="275"/>
      <c r="Q788" s="275"/>
      <c r="R788" s="275"/>
      <c r="S788" s="275"/>
      <c r="T788" s="276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77" t="s">
        <v>189</v>
      </c>
      <c r="AU788" s="277" t="s">
        <v>85</v>
      </c>
      <c r="AV788" s="15" t="s">
        <v>185</v>
      </c>
      <c r="AW788" s="15" t="s">
        <v>33</v>
      </c>
      <c r="AX788" s="15" t="s">
        <v>83</v>
      </c>
      <c r="AY788" s="277" t="s">
        <v>178</v>
      </c>
    </row>
    <row r="789" s="12" customFormat="1" ht="22.8" customHeight="1">
      <c r="A789" s="12"/>
      <c r="B789" s="212"/>
      <c r="C789" s="213"/>
      <c r="D789" s="214" t="s">
        <v>75</v>
      </c>
      <c r="E789" s="226" t="s">
        <v>477</v>
      </c>
      <c r="F789" s="226" t="s">
        <v>478</v>
      </c>
      <c r="G789" s="213"/>
      <c r="H789" s="213"/>
      <c r="I789" s="216"/>
      <c r="J789" s="227">
        <f>BK789</f>
        <v>0</v>
      </c>
      <c r="K789" s="213"/>
      <c r="L789" s="218"/>
      <c r="M789" s="219"/>
      <c r="N789" s="220"/>
      <c r="O789" s="220"/>
      <c r="P789" s="221">
        <f>SUM(P790:P820)</f>
        <v>0</v>
      </c>
      <c r="Q789" s="220"/>
      <c r="R789" s="221">
        <f>SUM(R790:R820)</f>
        <v>0</v>
      </c>
      <c r="S789" s="220"/>
      <c r="T789" s="222">
        <f>SUM(T790:T820)</f>
        <v>0</v>
      </c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R789" s="223" t="s">
        <v>83</v>
      </c>
      <c r="AT789" s="224" t="s">
        <v>75</v>
      </c>
      <c r="AU789" s="224" t="s">
        <v>83</v>
      </c>
      <c r="AY789" s="223" t="s">
        <v>178</v>
      </c>
      <c r="BK789" s="225">
        <f>SUM(BK790:BK820)</f>
        <v>0</v>
      </c>
    </row>
    <row r="790" s="2" customFormat="1">
      <c r="A790" s="39"/>
      <c r="B790" s="40"/>
      <c r="C790" s="228" t="s">
        <v>1268</v>
      </c>
      <c r="D790" s="228" t="s">
        <v>180</v>
      </c>
      <c r="E790" s="229" t="s">
        <v>1634</v>
      </c>
      <c r="F790" s="230" t="s">
        <v>1635</v>
      </c>
      <c r="G790" s="231" t="s">
        <v>253</v>
      </c>
      <c r="H790" s="232">
        <v>0.71599999999999997</v>
      </c>
      <c r="I790" s="233"/>
      <c r="J790" s="234">
        <f>ROUND(I790*H790,2)</f>
        <v>0</v>
      </c>
      <c r="K790" s="230" t="s">
        <v>1</v>
      </c>
      <c r="L790" s="45"/>
      <c r="M790" s="235" t="s">
        <v>1</v>
      </c>
      <c r="N790" s="236" t="s">
        <v>41</v>
      </c>
      <c r="O790" s="92"/>
      <c r="P790" s="237">
        <f>O790*H790</f>
        <v>0</v>
      </c>
      <c r="Q790" s="237">
        <v>0</v>
      </c>
      <c r="R790" s="237">
        <f>Q790*H790</f>
        <v>0</v>
      </c>
      <c r="S790" s="237">
        <v>0</v>
      </c>
      <c r="T790" s="238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39" t="s">
        <v>185</v>
      </c>
      <c r="AT790" s="239" t="s">
        <v>180</v>
      </c>
      <c r="AU790" s="239" t="s">
        <v>85</v>
      </c>
      <c r="AY790" s="18" t="s">
        <v>178</v>
      </c>
      <c r="BE790" s="240">
        <f>IF(N790="základní",J790,0)</f>
        <v>0</v>
      </c>
      <c r="BF790" s="240">
        <f>IF(N790="snížená",J790,0)</f>
        <v>0</v>
      </c>
      <c r="BG790" s="240">
        <f>IF(N790="zákl. přenesená",J790,0)</f>
        <v>0</v>
      </c>
      <c r="BH790" s="240">
        <f>IF(N790="sníž. přenesená",J790,0)</f>
        <v>0</v>
      </c>
      <c r="BI790" s="240">
        <f>IF(N790="nulová",J790,0)</f>
        <v>0</v>
      </c>
      <c r="BJ790" s="18" t="s">
        <v>83</v>
      </c>
      <c r="BK790" s="240">
        <f>ROUND(I790*H790,2)</f>
        <v>0</v>
      </c>
      <c r="BL790" s="18" t="s">
        <v>185</v>
      </c>
      <c r="BM790" s="239" t="s">
        <v>2300</v>
      </c>
    </row>
    <row r="791" s="2" customFormat="1">
      <c r="A791" s="39"/>
      <c r="B791" s="40"/>
      <c r="C791" s="41"/>
      <c r="D791" s="241" t="s">
        <v>187</v>
      </c>
      <c r="E791" s="41"/>
      <c r="F791" s="242" t="s">
        <v>1635</v>
      </c>
      <c r="G791" s="41"/>
      <c r="H791" s="41"/>
      <c r="I791" s="243"/>
      <c r="J791" s="41"/>
      <c r="K791" s="41"/>
      <c r="L791" s="45"/>
      <c r="M791" s="244"/>
      <c r="N791" s="245"/>
      <c r="O791" s="92"/>
      <c r="P791" s="92"/>
      <c r="Q791" s="92"/>
      <c r="R791" s="92"/>
      <c r="S791" s="92"/>
      <c r="T791" s="93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T791" s="18" t="s">
        <v>187</v>
      </c>
      <c r="AU791" s="18" t="s">
        <v>85</v>
      </c>
    </row>
    <row r="792" s="13" customFormat="1">
      <c r="A792" s="13"/>
      <c r="B792" s="246"/>
      <c r="C792" s="247"/>
      <c r="D792" s="241" t="s">
        <v>189</v>
      </c>
      <c r="E792" s="248" t="s">
        <v>1</v>
      </c>
      <c r="F792" s="249" t="s">
        <v>1984</v>
      </c>
      <c r="G792" s="247"/>
      <c r="H792" s="248" t="s">
        <v>1</v>
      </c>
      <c r="I792" s="250"/>
      <c r="J792" s="247"/>
      <c r="K792" s="247"/>
      <c r="L792" s="251"/>
      <c r="M792" s="252"/>
      <c r="N792" s="253"/>
      <c r="O792" s="253"/>
      <c r="P792" s="253"/>
      <c r="Q792" s="253"/>
      <c r="R792" s="253"/>
      <c r="S792" s="253"/>
      <c r="T792" s="254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5" t="s">
        <v>189</v>
      </c>
      <c r="AU792" s="255" t="s">
        <v>85</v>
      </c>
      <c r="AV792" s="13" t="s">
        <v>83</v>
      </c>
      <c r="AW792" s="13" t="s">
        <v>33</v>
      </c>
      <c r="AX792" s="13" t="s">
        <v>76</v>
      </c>
      <c r="AY792" s="255" t="s">
        <v>178</v>
      </c>
    </row>
    <row r="793" s="13" customFormat="1">
      <c r="A793" s="13"/>
      <c r="B793" s="246"/>
      <c r="C793" s="247"/>
      <c r="D793" s="241" t="s">
        <v>189</v>
      </c>
      <c r="E793" s="248" t="s">
        <v>1</v>
      </c>
      <c r="F793" s="249" t="s">
        <v>1637</v>
      </c>
      <c r="G793" s="247"/>
      <c r="H793" s="248" t="s">
        <v>1</v>
      </c>
      <c r="I793" s="250"/>
      <c r="J793" s="247"/>
      <c r="K793" s="247"/>
      <c r="L793" s="251"/>
      <c r="M793" s="252"/>
      <c r="N793" s="253"/>
      <c r="O793" s="253"/>
      <c r="P793" s="253"/>
      <c r="Q793" s="253"/>
      <c r="R793" s="253"/>
      <c r="S793" s="253"/>
      <c r="T793" s="254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5" t="s">
        <v>189</v>
      </c>
      <c r="AU793" s="255" t="s">
        <v>85</v>
      </c>
      <c r="AV793" s="13" t="s">
        <v>83</v>
      </c>
      <c r="AW793" s="13" t="s">
        <v>33</v>
      </c>
      <c r="AX793" s="13" t="s">
        <v>76</v>
      </c>
      <c r="AY793" s="255" t="s">
        <v>178</v>
      </c>
    </row>
    <row r="794" s="14" customFormat="1">
      <c r="A794" s="14"/>
      <c r="B794" s="256"/>
      <c r="C794" s="257"/>
      <c r="D794" s="241" t="s">
        <v>189</v>
      </c>
      <c r="E794" s="258" t="s">
        <v>1</v>
      </c>
      <c r="F794" s="259" t="s">
        <v>1638</v>
      </c>
      <c r="G794" s="257"/>
      <c r="H794" s="260">
        <v>0.216</v>
      </c>
      <c r="I794" s="261"/>
      <c r="J794" s="257"/>
      <c r="K794" s="257"/>
      <c r="L794" s="262"/>
      <c r="M794" s="263"/>
      <c r="N794" s="264"/>
      <c r="O794" s="264"/>
      <c r="P794" s="264"/>
      <c r="Q794" s="264"/>
      <c r="R794" s="264"/>
      <c r="S794" s="264"/>
      <c r="T794" s="265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66" t="s">
        <v>189</v>
      </c>
      <c r="AU794" s="266" t="s">
        <v>85</v>
      </c>
      <c r="AV794" s="14" t="s">
        <v>85</v>
      </c>
      <c r="AW794" s="14" t="s">
        <v>33</v>
      </c>
      <c r="AX794" s="14" t="s">
        <v>76</v>
      </c>
      <c r="AY794" s="266" t="s">
        <v>178</v>
      </c>
    </row>
    <row r="795" s="13" customFormat="1">
      <c r="A795" s="13"/>
      <c r="B795" s="246"/>
      <c r="C795" s="247"/>
      <c r="D795" s="241" t="s">
        <v>189</v>
      </c>
      <c r="E795" s="248" t="s">
        <v>1</v>
      </c>
      <c r="F795" s="249" t="s">
        <v>1639</v>
      </c>
      <c r="G795" s="247"/>
      <c r="H795" s="248" t="s">
        <v>1</v>
      </c>
      <c r="I795" s="250"/>
      <c r="J795" s="247"/>
      <c r="K795" s="247"/>
      <c r="L795" s="251"/>
      <c r="M795" s="252"/>
      <c r="N795" s="253"/>
      <c r="O795" s="253"/>
      <c r="P795" s="253"/>
      <c r="Q795" s="253"/>
      <c r="R795" s="253"/>
      <c r="S795" s="253"/>
      <c r="T795" s="25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5" t="s">
        <v>189</v>
      </c>
      <c r="AU795" s="255" t="s">
        <v>85</v>
      </c>
      <c r="AV795" s="13" t="s">
        <v>83</v>
      </c>
      <c r="AW795" s="13" t="s">
        <v>33</v>
      </c>
      <c r="AX795" s="13" t="s">
        <v>76</v>
      </c>
      <c r="AY795" s="255" t="s">
        <v>178</v>
      </c>
    </row>
    <row r="796" s="14" customFormat="1">
      <c r="A796" s="14"/>
      <c r="B796" s="256"/>
      <c r="C796" s="257"/>
      <c r="D796" s="241" t="s">
        <v>189</v>
      </c>
      <c r="E796" s="258" t="s">
        <v>1</v>
      </c>
      <c r="F796" s="259" t="s">
        <v>1640</v>
      </c>
      <c r="G796" s="257"/>
      <c r="H796" s="260">
        <v>0.5</v>
      </c>
      <c r="I796" s="261"/>
      <c r="J796" s="257"/>
      <c r="K796" s="257"/>
      <c r="L796" s="262"/>
      <c r="M796" s="263"/>
      <c r="N796" s="264"/>
      <c r="O796" s="264"/>
      <c r="P796" s="264"/>
      <c r="Q796" s="264"/>
      <c r="R796" s="264"/>
      <c r="S796" s="264"/>
      <c r="T796" s="265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6" t="s">
        <v>189</v>
      </c>
      <c r="AU796" s="266" t="s">
        <v>85</v>
      </c>
      <c r="AV796" s="14" t="s">
        <v>85</v>
      </c>
      <c r="AW796" s="14" t="s">
        <v>33</v>
      </c>
      <c r="AX796" s="14" t="s">
        <v>76</v>
      </c>
      <c r="AY796" s="266" t="s">
        <v>178</v>
      </c>
    </row>
    <row r="797" s="15" customFormat="1">
      <c r="A797" s="15"/>
      <c r="B797" s="267"/>
      <c r="C797" s="268"/>
      <c r="D797" s="241" t="s">
        <v>189</v>
      </c>
      <c r="E797" s="269" t="s">
        <v>1</v>
      </c>
      <c r="F797" s="270" t="s">
        <v>193</v>
      </c>
      <c r="G797" s="268"/>
      <c r="H797" s="271">
        <v>0.71599999999999997</v>
      </c>
      <c r="I797" s="272"/>
      <c r="J797" s="268"/>
      <c r="K797" s="268"/>
      <c r="L797" s="273"/>
      <c r="M797" s="274"/>
      <c r="N797" s="275"/>
      <c r="O797" s="275"/>
      <c r="P797" s="275"/>
      <c r="Q797" s="275"/>
      <c r="R797" s="275"/>
      <c r="S797" s="275"/>
      <c r="T797" s="276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77" t="s">
        <v>189</v>
      </c>
      <c r="AU797" s="277" t="s">
        <v>85</v>
      </c>
      <c r="AV797" s="15" t="s">
        <v>185</v>
      </c>
      <c r="AW797" s="15" t="s">
        <v>33</v>
      </c>
      <c r="AX797" s="15" t="s">
        <v>83</v>
      </c>
      <c r="AY797" s="277" t="s">
        <v>178</v>
      </c>
    </row>
    <row r="798" s="2" customFormat="1" ht="19.8" customHeight="1">
      <c r="A798" s="39"/>
      <c r="B798" s="40"/>
      <c r="C798" s="228" t="s">
        <v>2301</v>
      </c>
      <c r="D798" s="228" t="s">
        <v>180</v>
      </c>
      <c r="E798" s="229" t="s">
        <v>894</v>
      </c>
      <c r="F798" s="230" t="s">
        <v>895</v>
      </c>
      <c r="G798" s="231" t="s">
        <v>253</v>
      </c>
      <c r="H798" s="232">
        <v>10.385</v>
      </c>
      <c r="I798" s="233"/>
      <c r="J798" s="234">
        <f>ROUND(I798*H798,2)</f>
        <v>0</v>
      </c>
      <c r="K798" s="230" t="s">
        <v>184</v>
      </c>
      <c r="L798" s="45"/>
      <c r="M798" s="235" t="s">
        <v>1</v>
      </c>
      <c r="N798" s="236" t="s">
        <v>41</v>
      </c>
      <c r="O798" s="92"/>
      <c r="P798" s="237">
        <f>O798*H798</f>
        <v>0</v>
      </c>
      <c r="Q798" s="237">
        <v>0</v>
      </c>
      <c r="R798" s="237">
        <f>Q798*H798</f>
        <v>0</v>
      </c>
      <c r="S798" s="237">
        <v>0</v>
      </c>
      <c r="T798" s="238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39" t="s">
        <v>185</v>
      </c>
      <c r="AT798" s="239" t="s">
        <v>180</v>
      </c>
      <c r="AU798" s="239" t="s">
        <v>85</v>
      </c>
      <c r="AY798" s="18" t="s">
        <v>178</v>
      </c>
      <c r="BE798" s="240">
        <f>IF(N798="základní",J798,0)</f>
        <v>0</v>
      </c>
      <c r="BF798" s="240">
        <f>IF(N798="snížená",J798,0)</f>
        <v>0</v>
      </c>
      <c r="BG798" s="240">
        <f>IF(N798="zákl. přenesená",J798,0)</f>
        <v>0</v>
      </c>
      <c r="BH798" s="240">
        <f>IF(N798="sníž. přenesená",J798,0)</f>
        <v>0</v>
      </c>
      <c r="BI798" s="240">
        <f>IF(N798="nulová",J798,0)</f>
        <v>0</v>
      </c>
      <c r="BJ798" s="18" t="s">
        <v>83</v>
      </c>
      <c r="BK798" s="240">
        <f>ROUND(I798*H798,2)</f>
        <v>0</v>
      </c>
      <c r="BL798" s="18" t="s">
        <v>185</v>
      </c>
      <c r="BM798" s="239" t="s">
        <v>2302</v>
      </c>
    </row>
    <row r="799" s="2" customFormat="1">
      <c r="A799" s="39"/>
      <c r="B799" s="40"/>
      <c r="C799" s="41"/>
      <c r="D799" s="241" t="s">
        <v>187</v>
      </c>
      <c r="E799" s="41"/>
      <c r="F799" s="242" t="s">
        <v>897</v>
      </c>
      <c r="G799" s="41"/>
      <c r="H799" s="41"/>
      <c r="I799" s="243"/>
      <c r="J799" s="41"/>
      <c r="K799" s="41"/>
      <c r="L799" s="45"/>
      <c r="M799" s="244"/>
      <c r="N799" s="245"/>
      <c r="O799" s="92"/>
      <c r="P799" s="92"/>
      <c r="Q799" s="92"/>
      <c r="R799" s="92"/>
      <c r="S799" s="92"/>
      <c r="T799" s="93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T799" s="18" t="s">
        <v>187</v>
      </c>
      <c r="AU799" s="18" t="s">
        <v>85</v>
      </c>
    </row>
    <row r="800" s="13" customFormat="1">
      <c r="A800" s="13"/>
      <c r="B800" s="246"/>
      <c r="C800" s="247"/>
      <c r="D800" s="241" t="s">
        <v>189</v>
      </c>
      <c r="E800" s="248" t="s">
        <v>1</v>
      </c>
      <c r="F800" s="249" t="s">
        <v>1990</v>
      </c>
      <c r="G800" s="247"/>
      <c r="H800" s="248" t="s">
        <v>1</v>
      </c>
      <c r="I800" s="250"/>
      <c r="J800" s="247"/>
      <c r="K800" s="247"/>
      <c r="L800" s="251"/>
      <c r="M800" s="252"/>
      <c r="N800" s="253"/>
      <c r="O800" s="253"/>
      <c r="P800" s="253"/>
      <c r="Q800" s="253"/>
      <c r="R800" s="253"/>
      <c r="S800" s="253"/>
      <c r="T800" s="25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5" t="s">
        <v>189</v>
      </c>
      <c r="AU800" s="255" t="s">
        <v>85</v>
      </c>
      <c r="AV800" s="13" t="s">
        <v>83</v>
      </c>
      <c r="AW800" s="13" t="s">
        <v>33</v>
      </c>
      <c r="AX800" s="13" t="s">
        <v>76</v>
      </c>
      <c r="AY800" s="255" t="s">
        <v>178</v>
      </c>
    </row>
    <row r="801" s="13" customFormat="1">
      <c r="A801" s="13"/>
      <c r="B801" s="246"/>
      <c r="C801" s="247"/>
      <c r="D801" s="241" t="s">
        <v>189</v>
      </c>
      <c r="E801" s="248" t="s">
        <v>1</v>
      </c>
      <c r="F801" s="249" t="s">
        <v>2303</v>
      </c>
      <c r="G801" s="247"/>
      <c r="H801" s="248" t="s">
        <v>1</v>
      </c>
      <c r="I801" s="250"/>
      <c r="J801" s="247"/>
      <c r="K801" s="247"/>
      <c r="L801" s="251"/>
      <c r="M801" s="252"/>
      <c r="N801" s="253"/>
      <c r="O801" s="253"/>
      <c r="P801" s="253"/>
      <c r="Q801" s="253"/>
      <c r="R801" s="253"/>
      <c r="S801" s="253"/>
      <c r="T801" s="254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5" t="s">
        <v>189</v>
      </c>
      <c r="AU801" s="255" t="s">
        <v>85</v>
      </c>
      <c r="AV801" s="13" t="s">
        <v>83</v>
      </c>
      <c r="AW801" s="13" t="s">
        <v>33</v>
      </c>
      <c r="AX801" s="13" t="s">
        <v>76</v>
      </c>
      <c r="AY801" s="255" t="s">
        <v>178</v>
      </c>
    </row>
    <row r="802" s="14" customFormat="1">
      <c r="A802" s="14"/>
      <c r="B802" s="256"/>
      <c r="C802" s="257"/>
      <c r="D802" s="241" t="s">
        <v>189</v>
      </c>
      <c r="E802" s="258" t="s">
        <v>1</v>
      </c>
      <c r="F802" s="259" t="s">
        <v>2304</v>
      </c>
      <c r="G802" s="257"/>
      <c r="H802" s="260">
        <v>10.385</v>
      </c>
      <c r="I802" s="261"/>
      <c r="J802" s="257"/>
      <c r="K802" s="257"/>
      <c r="L802" s="262"/>
      <c r="M802" s="263"/>
      <c r="N802" s="264"/>
      <c r="O802" s="264"/>
      <c r="P802" s="264"/>
      <c r="Q802" s="264"/>
      <c r="R802" s="264"/>
      <c r="S802" s="264"/>
      <c r="T802" s="265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6" t="s">
        <v>189</v>
      </c>
      <c r="AU802" s="266" t="s">
        <v>85</v>
      </c>
      <c r="AV802" s="14" t="s">
        <v>85</v>
      </c>
      <c r="AW802" s="14" t="s">
        <v>33</v>
      </c>
      <c r="AX802" s="14" t="s">
        <v>76</v>
      </c>
      <c r="AY802" s="266" t="s">
        <v>178</v>
      </c>
    </row>
    <row r="803" s="15" customFormat="1">
      <c r="A803" s="15"/>
      <c r="B803" s="267"/>
      <c r="C803" s="268"/>
      <c r="D803" s="241" t="s">
        <v>189</v>
      </c>
      <c r="E803" s="269" t="s">
        <v>1</v>
      </c>
      <c r="F803" s="270" t="s">
        <v>193</v>
      </c>
      <c r="G803" s="268"/>
      <c r="H803" s="271">
        <v>10.385</v>
      </c>
      <c r="I803" s="272"/>
      <c r="J803" s="268"/>
      <c r="K803" s="268"/>
      <c r="L803" s="273"/>
      <c r="M803" s="274"/>
      <c r="N803" s="275"/>
      <c r="O803" s="275"/>
      <c r="P803" s="275"/>
      <c r="Q803" s="275"/>
      <c r="R803" s="275"/>
      <c r="S803" s="275"/>
      <c r="T803" s="276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77" t="s">
        <v>189</v>
      </c>
      <c r="AU803" s="277" t="s">
        <v>85</v>
      </c>
      <c r="AV803" s="15" t="s">
        <v>185</v>
      </c>
      <c r="AW803" s="15" t="s">
        <v>33</v>
      </c>
      <c r="AX803" s="15" t="s">
        <v>83</v>
      </c>
      <c r="AY803" s="277" t="s">
        <v>178</v>
      </c>
    </row>
    <row r="804" s="2" customFormat="1">
      <c r="A804" s="39"/>
      <c r="B804" s="40"/>
      <c r="C804" s="228" t="s">
        <v>2305</v>
      </c>
      <c r="D804" s="228" t="s">
        <v>180</v>
      </c>
      <c r="E804" s="229" t="s">
        <v>901</v>
      </c>
      <c r="F804" s="230" t="s">
        <v>902</v>
      </c>
      <c r="G804" s="231" t="s">
        <v>253</v>
      </c>
      <c r="H804" s="232">
        <v>145.38999999999999</v>
      </c>
      <c r="I804" s="233"/>
      <c r="J804" s="234">
        <f>ROUND(I804*H804,2)</f>
        <v>0</v>
      </c>
      <c r="K804" s="230" t="s">
        <v>184</v>
      </c>
      <c r="L804" s="45"/>
      <c r="M804" s="235" t="s">
        <v>1</v>
      </c>
      <c r="N804" s="236" t="s">
        <v>41</v>
      </c>
      <c r="O804" s="92"/>
      <c r="P804" s="237">
        <f>O804*H804</f>
        <v>0</v>
      </c>
      <c r="Q804" s="237">
        <v>0</v>
      </c>
      <c r="R804" s="237">
        <f>Q804*H804</f>
        <v>0</v>
      </c>
      <c r="S804" s="237">
        <v>0</v>
      </c>
      <c r="T804" s="238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39" t="s">
        <v>185</v>
      </c>
      <c r="AT804" s="239" t="s">
        <v>180</v>
      </c>
      <c r="AU804" s="239" t="s">
        <v>85</v>
      </c>
      <c r="AY804" s="18" t="s">
        <v>178</v>
      </c>
      <c r="BE804" s="240">
        <f>IF(N804="základní",J804,0)</f>
        <v>0</v>
      </c>
      <c r="BF804" s="240">
        <f>IF(N804="snížená",J804,0)</f>
        <v>0</v>
      </c>
      <c r="BG804" s="240">
        <f>IF(N804="zákl. přenesená",J804,0)</f>
        <v>0</v>
      </c>
      <c r="BH804" s="240">
        <f>IF(N804="sníž. přenesená",J804,0)</f>
        <v>0</v>
      </c>
      <c r="BI804" s="240">
        <f>IF(N804="nulová",J804,0)</f>
        <v>0</v>
      </c>
      <c r="BJ804" s="18" t="s">
        <v>83</v>
      </c>
      <c r="BK804" s="240">
        <f>ROUND(I804*H804,2)</f>
        <v>0</v>
      </c>
      <c r="BL804" s="18" t="s">
        <v>185</v>
      </c>
      <c r="BM804" s="239" t="s">
        <v>2306</v>
      </c>
    </row>
    <row r="805" s="2" customFormat="1">
      <c r="A805" s="39"/>
      <c r="B805" s="40"/>
      <c r="C805" s="41"/>
      <c r="D805" s="241" t="s">
        <v>187</v>
      </c>
      <c r="E805" s="41"/>
      <c r="F805" s="242" t="s">
        <v>904</v>
      </c>
      <c r="G805" s="41"/>
      <c r="H805" s="41"/>
      <c r="I805" s="243"/>
      <c r="J805" s="41"/>
      <c r="K805" s="41"/>
      <c r="L805" s="45"/>
      <c r="M805" s="244"/>
      <c r="N805" s="245"/>
      <c r="O805" s="92"/>
      <c r="P805" s="92"/>
      <c r="Q805" s="92"/>
      <c r="R805" s="92"/>
      <c r="S805" s="92"/>
      <c r="T805" s="93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T805" s="18" t="s">
        <v>187</v>
      </c>
      <c r="AU805" s="18" t="s">
        <v>85</v>
      </c>
    </row>
    <row r="806" s="13" customFormat="1">
      <c r="A806" s="13"/>
      <c r="B806" s="246"/>
      <c r="C806" s="247"/>
      <c r="D806" s="241" t="s">
        <v>189</v>
      </c>
      <c r="E806" s="248" t="s">
        <v>1</v>
      </c>
      <c r="F806" s="249" t="s">
        <v>2307</v>
      </c>
      <c r="G806" s="247"/>
      <c r="H806" s="248" t="s">
        <v>1</v>
      </c>
      <c r="I806" s="250"/>
      <c r="J806" s="247"/>
      <c r="K806" s="247"/>
      <c r="L806" s="251"/>
      <c r="M806" s="252"/>
      <c r="N806" s="253"/>
      <c r="O806" s="253"/>
      <c r="P806" s="253"/>
      <c r="Q806" s="253"/>
      <c r="R806" s="253"/>
      <c r="S806" s="253"/>
      <c r="T806" s="25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55" t="s">
        <v>189</v>
      </c>
      <c r="AU806" s="255" t="s">
        <v>85</v>
      </c>
      <c r="AV806" s="13" t="s">
        <v>83</v>
      </c>
      <c r="AW806" s="13" t="s">
        <v>33</v>
      </c>
      <c r="AX806" s="13" t="s">
        <v>76</v>
      </c>
      <c r="AY806" s="255" t="s">
        <v>178</v>
      </c>
    </row>
    <row r="807" s="13" customFormat="1">
      <c r="A807" s="13"/>
      <c r="B807" s="246"/>
      <c r="C807" s="247"/>
      <c r="D807" s="241" t="s">
        <v>189</v>
      </c>
      <c r="E807" s="248" t="s">
        <v>1</v>
      </c>
      <c r="F807" s="249" t="s">
        <v>485</v>
      </c>
      <c r="G807" s="247"/>
      <c r="H807" s="248" t="s">
        <v>1</v>
      </c>
      <c r="I807" s="250"/>
      <c r="J807" s="247"/>
      <c r="K807" s="247"/>
      <c r="L807" s="251"/>
      <c r="M807" s="252"/>
      <c r="N807" s="253"/>
      <c r="O807" s="253"/>
      <c r="P807" s="253"/>
      <c r="Q807" s="253"/>
      <c r="R807" s="253"/>
      <c r="S807" s="253"/>
      <c r="T807" s="25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5" t="s">
        <v>189</v>
      </c>
      <c r="AU807" s="255" t="s">
        <v>85</v>
      </c>
      <c r="AV807" s="13" t="s">
        <v>83</v>
      </c>
      <c r="AW807" s="13" t="s">
        <v>33</v>
      </c>
      <c r="AX807" s="13" t="s">
        <v>76</v>
      </c>
      <c r="AY807" s="255" t="s">
        <v>178</v>
      </c>
    </row>
    <row r="808" s="14" customFormat="1">
      <c r="A808" s="14"/>
      <c r="B808" s="256"/>
      <c r="C808" s="257"/>
      <c r="D808" s="241" t="s">
        <v>189</v>
      </c>
      <c r="E808" s="258" t="s">
        <v>1</v>
      </c>
      <c r="F808" s="259" t="s">
        <v>2308</v>
      </c>
      <c r="G808" s="257"/>
      <c r="H808" s="260">
        <v>145.38999999999999</v>
      </c>
      <c r="I808" s="261"/>
      <c r="J808" s="257"/>
      <c r="K808" s="257"/>
      <c r="L808" s="262"/>
      <c r="M808" s="263"/>
      <c r="N808" s="264"/>
      <c r="O808" s="264"/>
      <c r="P808" s="264"/>
      <c r="Q808" s="264"/>
      <c r="R808" s="264"/>
      <c r="S808" s="264"/>
      <c r="T808" s="265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6" t="s">
        <v>189</v>
      </c>
      <c r="AU808" s="266" t="s">
        <v>85</v>
      </c>
      <c r="AV808" s="14" t="s">
        <v>85</v>
      </c>
      <c r="AW808" s="14" t="s">
        <v>33</v>
      </c>
      <c r="AX808" s="14" t="s">
        <v>76</v>
      </c>
      <c r="AY808" s="266" t="s">
        <v>178</v>
      </c>
    </row>
    <row r="809" s="15" customFormat="1">
      <c r="A809" s="15"/>
      <c r="B809" s="267"/>
      <c r="C809" s="268"/>
      <c r="D809" s="241" t="s">
        <v>189</v>
      </c>
      <c r="E809" s="269" t="s">
        <v>1</v>
      </c>
      <c r="F809" s="270" t="s">
        <v>193</v>
      </c>
      <c r="G809" s="268"/>
      <c r="H809" s="271">
        <v>145.38999999999999</v>
      </c>
      <c r="I809" s="272"/>
      <c r="J809" s="268"/>
      <c r="K809" s="268"/>
      <c r="L809" s="273"/>
      <c r="M809" s="274"/>
      <c r="N809" s="275"/>
      <c r="O809" s="275"/>
      <c r="P809" s="275"/>
      <c r="Q809" s="275"/>
      <c r="R809" s="275"/>
      <c r="S809" s="275"/>
      <c r="T809" s="276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77" t="s">
        <v>189</v>
      </c>
      <c r="AU809" s="277" t="s">
        <v>85</v>
      </c>
      <c r="AV809" s="15" t="s">
        <v>185</v>
      </c>
      <c r="AW809" s="15" t="s">
        <v>33</v>
      </c>
      <c r="AX809" s="15" t="s">
        <v>83</v>
      </c>
      <c r="AY809" s="277" t="s">
        <v>178</v>
      </c>
    </row>
    <row r="810" s="2" customFormat="1" ht="40.2" customHeight="1">
      <c r="A810" s="39"/>
      <c r="B810" s="40"/>
      <c r="C810" s="228" t="s">
        <v>2309</v>
      </c>
      <c r="D810" s="228" t="s">
        <v>180</v>
      </c>
      <c r="E810" s="229" t="s">
        <v>918</v>
      </c>
      <c r="F810" s="230" t="s">
        <v>255</v>
      </c>
      <c r="G810" s="231" t="s">
        <v>253</v>
      </c>
      <c r="H810" s="232">
        <v>6.6699999999999999</v>
      </c>
      <c r="I810" s="233"/>
      <c r="J810" s="234">
        <f>ROUND(I810*H810,2)</f>
        <v>0</v>
      </c>
      <c r="K810" s="230" t="s">
        <v>184</v>
      </c>
      <c r="L810" s="45"/>
      <c r="M810" s="235" t="s">
        <v>1</v>
      </c>
      <c r="N810" s="236" t="s">
        <v>41</v>
      </c>
      <c r="O810" s="92"/>
      <c r="P810" s="237">
        <f>O810*H810</f>
        <v>0</v>
      </c>
      <c r="Q810" s="237">
        <v>0</v>
      </c>
      <c r="R810" s="237">
        <f>Q810*H810</f>
        <v>0</v>
      </c>
      <c r="S810" s="237">
        <v>0</v>
      </c>
      <c r="T810" s="238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39" t="s">
        <v>185</v>
      </c>
      <c r="AT810" s="239" t="s">
        <v>180</v>
      </c>
      <c r="AU810" s="239" t="s">
        <v>85</v>
      </c>
      <c r="AY810" s="18" t="s">
        <v>178</v>
      </c>
      <c r="BE810" s="240">
        <f>IF(N810="základní",J810,0)</f>
        <v>0</v>
      </c>
      <c r="BF810" s="240">
        <f>IF(N810="snížená",J810,0)</f>
        <v>0</v>
      </c>
      <c r="BG810" s="240">
        <f>IF(N810="zákl. přenesená",J810,0)</f>
        <v>0</v>
      </c>
      <c r="BH810" s="240">
        <f>IF(N810="sníž. přenesená",J810,0)</f>
        <v>0</v>
      </c>
      <c r="BI810" s="240">
        <f>IF(N810="nulová",J810,0)</f>
        <v>0</v>
      </c>
      <c r="BJ810" s="18" t="s">
        <v>83</v>
      </c>
      <c r="BK810" s="240">
        <f>ROUND(I810*H810,2)</f>
        <v>0</v>
      </c>
      <c r="BL810" s="18" t="s">
        <v>185</v>
      </c>
      <c r="BM810" s="239" t="s">
        <v>2310</v>
      </c>
    </row>
    <row r="811" s="2" customFormat="1">
      <c r="A811" s="39"/>
      <c r="B811" s="40"/>
      <c r="C811" s="41"/>
      <c r="D811" s="241" t="s">
        <v>187</v>
      </c>
      <c r="E811" s="41"/>
      <c r="F811" s="242" t="s">
        <v>255</v>
      </c>
      <c r="G811" s="41"/>
      <c r="H811" s="41"/>
      <c r="I811" s="243"/>
      <c r="J811" s="41"/>
      <c r="K811" s="41"/>
      <c r="L811" s="45"/>
      <c r="M811" s="244"/>
      <c r="N811" s="245"/>
      <c r="O811" s="92"/>
      <c r="P811" s="92"/>
      <c r="Q811" s="92"/>
      <c r="R811" s="92"/>
      <c r="S811" s="92"/>
      <c r="T811" s="93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T811" s="18" t="s">
        <v>187</v>
      </c>
      <c r="AU811" s="18" t="s">
        <v>85</v>
      </c>
    </row>
    <row r="812" s="13" customFormat="1">
      <c r="A812" s="13"/>
      <c r="B812" s="246"/>
      <c r="C812" s="247"/>
      <c r="D812" s="241" t="s">
        <v>189</v>
      </c>
      <c r="E812" s="248" t="s">
        <v>1</v>
      </c>
      <c r="F812" s="249" t="s">
        <v>1990</v>
      </c>
      <c r="G812" s="247"/>
      <c r="H812" s="248" t="s">
        <v>1</v>
      </c>
      <c r="I812" s="250"/>
      <c r="J812" s="247"/>
      <c r="K812" s="247"/>
      <c r="L812" s="251"/>
      <c r="M812" s="252"/>
      <c r="N812" s="253"/>
      <c r="O812" s="253"/>
      <c r="P812" s="253"/>
      <c r="Q812" s="253"/>
      <c r="R812" s="253"/>
      <c r="S812" s="253"/>
      <c r="T812" s="25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5" t="s">
        <v>189</v>
      </c>
      <c r="AU812" s="255" t="s">
        <v>85</v>
      </c>
      <c r="AV812" s="13" t="s">
        <v>83</v>
      </c>
      <c r="AW812" s="13" t="s">
        <v>33</v>
      </c>
      <c r="AX812" s="13" t="s">
        <v>76</v>
      </c>
      <c r="AY812" s="255" t="s">
        <v>178</v>
      </c>
    </row>
    <row r="813" s="13" customFormat="1">
      <c r="A813" s="13"/>
      <c r="B813" s="246"/>
      <c r="C813" s="247"/>
      <c r="D813" s="241" t="s">
        <v>189</v>
      </c>
      <c r="E813" s="248" t="s">
        <v>1</v>
      </c>
      <c r="F813" s="249" t="s">
        <v>2311</v>
      </c>
      <c r="G813" s="247"/>
      <c r="H813" s="248" t="s">
        <v>1</v>
      </c>
      <c r="I813" s="250"/>
      <c r="J813" s="247"/>
      <c r="K813" s="247"/>
      <c r="L813" s="251"/>
      <c r="M813" s="252"/>
      <c r="N813" s="253"/>
      <c r="O813" s="253"/>
      <c r="P813" s="253"/>
      <c r="Q813" s="253"/>
      <c r="R813" s="253"/>
      <c r="S813" s="253"/>
      <c r="T813" s="25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5" t="s">
        <v>189</v>
      </c>
      <c r="AU813" s="255" t="s">
        <v>85</v>
      </c>
      <c r="AV813" s="13" t="s">
        <v>83</v>
      </c>
      <c r="AW813" s="13" t="s">
        <v>33</v>
      </c>
      <c r="AX813" s="13" t="s">
        <v>76</v>
      </c>
      <c r="AY813" s="255" t="s">
        <v>178</v>
      </c>
    </row>
    <row r="814" s="14" customFormat="1">
      <c r="A814" s="14"/>
      <c r="B814" s="256"/>
      <c r="C814" s="257"/>
      <c r="D814" s="241" t="s">
        <v>189</v>
      </c>
      <c r="E814" s="258" t="s">
        <v>1</v>
      </c>
      <c r="F814" s="259" t="s">
        <v>2312</v>
      </c>
      <c r="G814" s="257"/>
      <c r="H814" s="260">
        <v>6.6699999999999999</v>
      </c>
      <c r="I814" s="261"/>
      <c r="J814" s="257"/>
      <c r="K814" s="257"/>
      <c r="L814" s="262"/>
      <c r="M814" s="263"/>
      <c r="N814" s="264"/>
      <c r="O814" s="264"/>
      <c r="P814" s="264"/>
      <c r="Q814" s="264"/>
      <c r="R814" s="264"/>
      <c r="S814" s="264"/>
      <c r="T814" s="265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66" t="s">
        <v>189</v>
      </c>
      <c r="AU814" s="266" t="s">
        <v>85</v>
      </c>
      <c r="AV814" s="14" t="s">
        <v>85</v>
      </c>
      <c r="AW814" s="14" t="s">
        <v>33</v>
      </c>
      <c r="AX814" s="14" t="s">
        <v>76</v>
      </c>
      <c r="AY814" s="266" t="s">
        <v>178</v>
      </c>
    </row>
    <row r="815" s="15" customFormat="1">
      <c r="A815" s="15"/>
      <c r="B815" s="267"/>
      <c r="C815" s="268"/>
      <c r="D815" s="241" t="s">
        <v>189</v>
      </c>
      <c r="E815" s="269" t="s">
        <v>1</v>
      </c>
      <c r="F815" s="270" t="s">
        <v>193</v>
      </c>
      <c r="G815" s="268"/>
      <c r="H815" s="271">
        <v>6.6699999999999999</v>
      </c>
      <c r="I815" s="272"/>
      <c r="J815" s="268"/>
      <c r="K815" s="268"/>
      <c r="L815" s="273"/>
      <c r="M815" s="274"/>
      <c r="N815" s="275"/>
      <c r="O815" s="275"/>
      <c r="P815" s="275"/>
      <c r="Q815" s="275"/>
      <c r="R815" s="275"/>
      <c r="S815" s="275"/>
      <c r="T815" s="276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77" t="s">
        <v>189</v>
      </c>
      <c r="AU815" s="277" t="s">
        <v>85</v>
      </c>
      <c r="AV815" s="15" t="s">
        <v>185</v>
      </c>
      <c r="AW815" s="15" t="s">
        <v>33</v>
      </c>
      <c r="AX815" s="15" t="s">
        <v>83</v>
      </c>
      <c r="AY815" s="277" t="s">
        <v>178</v>
      </c>
    </row>
    <row r="816" s="2" customFormat="1" ht="40.2" customHeight="1">
      <c r="A816" s="39"/>
      <c r="B816" s="40"/>
      <c r="C816" s="228" t="s">
        <v>2313</v>
      </c>
      <c r="D816" s="228" t="s">
        <v>180</v>
      </c>
      <c r="E816" s="229" t="s">
        <v>2314</v>
      </c>
      <c r="F816" s="230" t="s">
        <v>2315</v>
      </c>
      <c r="G816" s="231" t="s">
        <v>253</v>
      </c>
      <c r="H816" s="232">
        <v>3.7149999999999999</v>
      </c>
      <c r="I816" s="233"/>
      <c r="J816" s="234">
        <f>ROUND(I816*H816,2)</f>
        <v>0</v>
      </c>
      <c r="K816" s="230" t="s">
        <v>184</v>
      </c>
      <c r="L816" s="45"/>
      <c r="M816" s="235" t="s">
        <v>1</v>
      </c>
      <c r="N816" s="236" t="s">
        <v>41</v>
      </c>
      <c r="O816" s="92"/>
      <c r="P816" s="237">
        <f>O816*H816</f>
        <v>0</v>
      </c>
      <c r="Q816" s="237">
        <v>0</v>
      </c>
      <c r="R816" s="237">
        <f>Q816*H816</f>
        <v>0</v>
      </c>
      <c r="S816" s="237">
        <v>0</v>
      </c>
      <c r="T816" s="238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39" t="s">
        <v>185</v>
      </c>
      <c r="AT816" s="239" t="s">
        <v>180</v>
      </c>
      <c r="AU816" s="239" t="s">
        <v>85</v>
      </c>
      <c r="AY816" s="18" t="s">
        <v>178</v>
      </c>
      <c r="BE816" s="240">
        <f>IF(N816="základní",J816,0)</f>
        <v>0</v>
      </c>
      <c r="BF816" s="240">
        <f>IF(N816="snížená",J816,0)</f>
        <v>0</v>
      </c>
      <c r="BG816" s="240">
        <f>IF(N816="zákl. přenesená",J816,0)</f>
        <v>0</v>
      </c>
      <c r="BH816" s="240">
        <f>IF(N816="sníž. přenesená",J816,0)</f>
        <v>0</v>
      </c>
      <c r="BI816" s="240">
        <f>IF(N816="nulová",J816,0)</f>
        <v>0</v>
      </c>
      <c r="BJ816" s="18" t="s">
        <v>83</v>
      </c>
      <c r="BK816" s="240">
        <f>ROUND(I816*H816,2)</f>
        <v>0</v>
      </c>
      <c r="BL816" s="18" t="s">
        <v>185</v>
      </c>
      <c r="BM816" s="239" t="s">
        <v>2316</v>
      </c>
    </row>
    <row r="817" s="2" customFormat="1">
      <c r="A817" s="39"/>
      <c r="B817" s="40"/>
      <c r="C817" s="41"/>
      <c r="D817" s="241" t="s">
        <v>187</v>
      </c>
      <c r="E817" s="41"/>
      <c r="F817" s="242" t="s">
        <v>2315</v>
      </c>
      <c r="G817" s="41"/>
      <c r="H817" s="41"/>
      <c r="I817" s="243"/>
      <c r="J817" s="41"/>
      <c r="K817" s="41"/>
      <c r="L817" s="45"/>
      <c r="M817" s="244"/>
      <c r="N817" s="245"/>
      <c r="O817" s="92"/>
      <c r="P817" s="92"/>
      <c r="Q817" s="92"/>
      <c r="R817" s="92"/>
      <c r="S817" s="92"/>
      <c r="T817" s="93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T817" s="18" t="s">
        <v>187</v>
      </c>
      <c r="AU817" s="18" t="s">
        <v>85</v>
      </c>
    </row>
    <row r="818" s="13" customFormat="1">
      <c r="A818" s="13"/>
      <c r="B818" s="246"/>
      <c r="C818" s="247"/>
      <c r="D818" s="241" t="s">
        <v>189</v>
      </c>
      <c r="E818" s="248" t="s">
        <v>1</v>
      </c>
      <c r="F818" s="249" t="s">
        <v>1990</v>
      </c>
      <c r="G818" s="247"/>
      <c r="H818" s="248" t="s">
        <v>1</v>
      </c>
      <c r="I818" s="250"/>
      <c r="J818" s="247"/>
      <c r="K818" s="247"/>
      <c r="L818" s="251"/>
      <c r="M818" s="252"/>
      <c r="N818" s="253"/>
      <c r="O818" s="253"/>
      <c r="P818" s="253"/>
      <c r="Q818" s="253"/>
      <c r="R818" s="253"/>
      <c r="S818" s="253"/>
      <c r="T818" s="25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5" t="s">
        <v>189</v>
      </c>
      <c r="AU818" s="255" t="s">
        <v>85</v>
      </c>
      <c r="AV818" s="13" t="s">
        <v>83</v>
      </c>
      <c r="AW818" s="13" t="s">
        <v>33</v>
      </c>
      <c r="AX818" s="13" t="s">
        <v>76</v>
      </c>
      <c r="AY818" s="255" t="s">
        <v>178</v>
      </c>
    </row>
    <row r="819" s="14" customFormat="1">
      <c r="A819" s="14"/>
      <c r="B819" s="256"/>
      <c r="C819" s="257"/>
      <c r="D819" s="241" t="s">
        <v>189</v>
      </c>
      <c r="E819" s="258" t="s">
        <v>1</v>
      </c>
      <c r="F819" s="259" t="s">
        <v>2317</v>
      </c>
      <c r="G819" s="257"/>
      <c r="H819" s="260">
        <v>3.7149999999999999</v>
      </c>
      <c r="I819" s="261"/>
      <c r="J819" s="257"/>
      <c r="K819" s="257"/>
      <c r="L819" s="262"/>
      <c r="M819" s="263"/>
      <c r="N819" s="264"/>
      <c r="O819" s="264"/>
      <c r="P819" s="264"/>
      <c r="Q819" s="264"/>
      <c r="R819" s="264"/>
      <c r="S819" s="264"/>
      <c r="T819" s="265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66" t="s">
        <v>189</v>
      </c>
      <c r="AU819" s="266" t="s">
        <v>85</v>
      </c>
      <c r="AV819" s="14" t="s">
        <v>85</v>
      </c>
      <c r="AW819" s="14" t="s">
        <v>33</v>
      </c>
      <c r="AX819" s="14" t="s">
        <v>76</v>
      </c>
      <c r="AY819" s="266" t="s">
        <v>178</v>
      </c>
    </row>
    <row r="820" s="15" customFormat="1">
      <c r="A820" s="15"/>
      <c r="B820" s="267"/>
      <c r="C820" s="268"/>
      <c r="D820" s="241" t="s">
        <v>189</v>
      </c>
      <c r="E820" s="269" t="s">
        <v>1</v>
      </c>
      <c r="F820" s="270" t="s">
        <v>193</v>
      </c>
      <c r="G820" s="268"/>
      <c r="H820" s="271">
        <v>3.7149999999999999</v>
      </c>
      <c r="I820" s="272"/>
      <c r="J820" s="268"/>
      <c r="K820" s="268"/>
      <c r="L820" s="273"/>
      <c r="M820" s="274"/>
      <c r="N820" s="275"/>
      <c r="O820" s="275"/>
      <c r="P820" s="275"/>
      <c r="Q820" s="275"/>
      <c r="R820" s="275"/>
      <c r="S820" s="275"/>
      <c r="T820" s="276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77" t="s">
        <v>189</v>
      </c>
      <c r="AU820" s="277" t="s">
        <v>85</v>
      </c>
      <c r="AV820" s="15" t="s">
        <v>185</v>
      </c>
      <c r="AW820" s="15" t="s">
        <v>33</v>
      </c>
      <c r="AX820" s="15" t="s">
        <v>83</v>
      </c>
      <c r="AY820" s="277" t="s">
        <v>178</v>
      </c>
    </row>
    <row r="821" s="12" customFormat="1" ht="22.8" customHeight="1">
      <c r="A821" s="12"/>
      <c r="B821" s="212"/>
      <c r="C821" s="213"/>
      <c r="D821" s="214" t="s">
        <v>75</v>
      </c>
      <c r="E821" s="226" t="s">
        <v>498</v>
      </c>
      <c r="F821" s="226" t="s">
        <v>499</v>
      </c>
      <c r="G821" s="213"/>
      <c r="H821" s="213"/>
      <c r="I821" s="216"/>
      <c r="J821" s="227">
        <f>BK821</f>
        <v>0</v>
      </c>
      <c r="K821" s="213"/>
      <c r="L821" s="218"/>
      <c r="M821" s="219"/>
      <c r="N821" s="220"/>
      <c r="O821" s="220"/>
      <c r="P821" s="221">
        <f>SUM(P822:P823)</f>
        <v>0</v>
      </c>
      <c r="Q821" s="220"/>
      <c r="R821" s="221">
        <f>SUM(R822:R823)</f>
        <v>0</v>
      </c>
      <c r="S821" s="220"/>
      <c r="T821" s="222">
        <f>SUM(T822:T823)</f>
        <v>0</v>
      </c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R821" s="223" t="s">
        <v>83</v>
      </c>
      <c r="AT821" s="224" t="s">
        <v>75</v>
      </c>
      <c r="AU821" s="224" t="s">
        <v>83</v>
      </c>
      <c r="AY821" s="223" t="s">
        <v>178</v>
      </c>
      <c r="BK821" s="225">
        <f>SUM(BK822:BK823)</f>
        <v>0</v>
      </c>
    </row>
    <row r="822" s="2" customFormat="1" ht="14.4" customHeight="1">
      <c r="A822" s="39"/>
      <c r="B822" s="40"/>
      <c r="C822" s="228" t="s">
        <v>2318</v>
      </c>
      <c r="D822" s="228" t="s">
        <v>180</v>
      </c>
      <c r="E822" s="229" t="s">
        <v>1978</v>
      </c>
      <c r="F822" s="230" t="s">
        <v>1979</v>
      </c>
      <c r="G822" s="231" t="s">
        <v>253</v>
      </c>
      <c r="H822" s="232">
        <v>544.31200000000001</v>
      </c>
      <c r="I822" s="233"/>
      <c r="J822" s="234">
        <f>ROUND(I822*H822,2)</f>
        <v>0</v>
      </c>
      <c r="K822" s="230" t="s">
        <v>184</v>
      </c>
      <c r="L822" s="45"/>
      <c r="M822" s="235" t="s">
        <v>1</v>
      </c>
      <c r="N822" s="236" t="s">
        <v>41</v>
      </c>
      <c r="O822" s="92"/>
      <c r="P822" s="237">
        <f>O822*H822</f>
        <v>0</v>
      </c>
      <c r="Q822" s="237">
        <v>0</v>
      </c>
      <c r="R822" s="237">
        <f>Q822*H822</f>
        <v>0</v>
      </c>
      <c r="S822" s="237">
        <v>0</v>
      </c>
      <c r="T822" s="238">
        <f>S822*H822</f>
        <v>0</v>
      </c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R822" s="239" t="s">
        <v>185</v>
      </c>
      <c r="AT822" s="239" t="s">
        <v>180</v>
      </c>
      <c r="AU822" s="239" t="s">
        <v>85</v>
      </c>
      <c r="AY822" s="18" t="s">
        <v>178</v>
      </c>
      <c r="BE822" s="240">
        <f>IF(N822="základní",J822,0)</f>
        <v>0</v>
      </c>
      <c r="BF822" s="240">
        <f>IF(N822="snížená",J822,0)</f>
        <v>0</v>
      </c>
      <c r="BG822" s="240">
        <f>IF(N822="zákl. přenesená",J822,0)</f>
        <v>0</v>
      </c>
      <c r="BH822" s="240">
        <f>IF(N822="sníž. přenesená",J822,0)</f>
        <v>0</v>
      </c>
      <c r="BI822" s="240">
        <f>IF(N822="nulová",J822,0)</f>
        <v>0</v>
      </c>
      <c r="BJ822" s="18" t="s">
        <v>83</v>
      </c>
      <c r="BK822" s="240">
        <f>ROUND(I822*H822,2)</f>
        <v>0</v>
      </c>
      <c r="BL822" s="18" t="s">
        <v>185</v>
      </c>
      <c r="BM822" s="239" t="s">
        <v>2319</v>
      </c>
    </row>
    <row r="823" s="2" customFormat="1">
      <c r="A823" s="39"/>
      <c r="B823" s="40"/>
      <c r="C823" s="41"/>
      <c r="D823" s="241" t="s">
        <v>187</v>
      </c>
      <c r="E823" s="41"/>
      <c r="F823" s="242" t="s">
        <v>1981</v>
      </c>
      <c r="G823" s="41"/>
      <c r="H823" s="41"/>
      <c r="I823" s="243"/>
      <c r="J823" s="41"/>
      <c r="K823" s="41"/>
      <c r="L823" s="45"/>
      <c r="M823" s="244"/>
      <c r="N823" s="245"/>
      <c r="O823" s="92"/>
      <c r="P823" s="92"/>
      <c r="Q823" s="92"/>
      <c r="R823" s="92"/>
      <c r="S823" s="92"/>
      <c r="T823" s="93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T823" s="18" t="s">
        <v>187</v>
      </c>
      <c r="AU823" s="18" t="s">
        <v>85</v>
      </c>
    </row>
    <row r="824" s="12" customFormat="1" ht="25.92" customHeight="1">
      <c r="A824" s="12"/>
      <c r="B824" s="212"/>
      <c r="C824" s="213"/>
      <c r="D824" s="214" t="s">
        <v>75</v>
      </c>
      <c r="E824" s="215" t="s">
        <v>1274</v>
      </c>
      <c r="F824" s="215" t="s">
        <v>1275</v>
      </c>
      <c r="G824" s="213"/>
      <c r="H824" s="213"/>
      <c r="I824" s="216"/>
      <c r="J824" s="217">
        <f>BK824</f>
        <v>0</v>
      </c>
      <c r="K824" s="213"/>
      <c r="L824" s="218"/>
      <c r="M824" s="219"/>
      <c r="N824" s="220"/>
      <c r="O824" s="220"/>
      <c r="P824" s="221">
        <f>P825</f>
        <v>0</v>
      </c>
      <c r="Q824" s="220"/>
      <c r="R824" s="221">
        <f>R825</f>
        <v>0.014999999999999999</v>
      </c>
      <c r="S824" s="220"/>
      <c r="T824" s="222">
        <f>T825</f>
        <v>0</v>
      </c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R824" s="223" t="s">
        <v>85</v>
      </c>
      <c r="AT824" s="224" t="s">
        <v>75</v>
      </c>
      <c r="AU824" s="224" t="s">
        <v>76</v>
      </c>
      <c r="AY824" s="223" t="s">
        <v>178</v>
      </c>
      <c r="BK824" s="225">
        <f>BK825</f>
        <v>0</v>
      </c>
    </row>
    <row r="825" s="12" customFormat="1" ht="22.8" customHeight="1">
      <c r="A825" s="12"/>
      <c r="B825" s="212"/>
      <c r="C825" s="213"/>
      <c r="D825" s="214" t="s">
        <v>75</v>
      </c>
      <c r="E825" s="226" t="s">
        <v>1276</v>
      </c>
      <c r="F825" s="226" t="s">
        <v>1277</v>
      </c>
      <c r="G825" s="213"/>
      <c r="H825" s="213"/>
      <c r="I825" s="216"/>
      <c r="J825" s="227">
        <f>BK825</f>
        <v>0</v>
      </c>
      <c r="K825" s="213"/>
      <c r="L825" s="218"/>
      <c r="M825" s="219"/>
      <c r="N825" s="220"/>
      <c r="O825" s="220"/>
      <c r="P825" s="221">
        <f>SUM(P826:P838)</f>
        <v>0</v>
      </c>
      <c r="Q825" s="220"/>
      <c r="R825" s="221">
        <f>SUM(R826:R838)</f>
        <v>0.014999999999999999</v>
      </c>
      <c r="S825" s="220"/>
      <c r="T825" s="222">
        <f>SUM(T826:T838)</f>
        <v>0</v>
      </c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R825" s="223" t="s">
        <v>85</v>
      </c>
      <c r="AT825" s="224" t="s">
        <v>75</v>
      </c>
      <c r="AU825" s="224" t="s">
        <v>83</v>
      </c>
      <c r="AY825" s="223" t="s">
        <v>178</v>
      </c>
      <c r="BK825" s="225">
        <f>SUM(BK826:BK838)</f>
        <v>0</v>
      </c>
    </row>
    <row r="826" s="2" customFormat="1">
      <c r="A826" s="39"/>
      <c r="B826" s="40"/>
      <c r="C826" s="228" t="s">
        <v>2320</v>
      </c>
      <c r="D826" s="228" t="s">
        <v>180</v>
      </c>
      <c r="E826" s="229" t="s">
        <v>1278</v>
      </c>
      <c r="F826" s="230" t="s">
        <v>1279</v>
      </c>
      <c r="G826" s="231" t="s">
        <v>299</v>
      </c>
      <c r="H826" s="232">
        <v>3</v>
      </c>
      <c r="I826" s="233"/>
      <c r="J826" s="234">
        <f>ROUND(I826*H826,2)</f>
        <v>0</v>
      </c>
      <c r="K826" s="230" t="s">
        <v>184</v>
      </c>
      <c r="L826" s="45"/>
      <c r="M826" s="235" t="s">
        <v>1</v>
      </c>
      <c r="N826" s="236" t="s">
        <v>41</v>
      </c>
      <c r="O826" s="92"/>
      <c r="P826" s="237">
        <f>O826*H826</f>
        <v>0</v>
      </c>
      <c r="Q826" s="237">
        <v>0</v>
      </c>
      <c r="R826" s="237">
        <f>Q826*H826</f>
        <v>0</v>
      </c>
      <c r="S826" s="237">
        <v>0</v>
      </c>
      <c r="T826" s="238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39" t="s">
        <v>305</v>
      </c>
      <c r="AT826" s="239" t="s">
        <v>180</v>
      </c>
      <c r="AU826" s="239" t="s">
        <v>85</v>
      </c>
      <c r="AY826" s="18" t="s">
        <v>178</v>
      </c>
      <c r="BE826" s="240">
        <f>IF(N826="základní",J826,0)</f>
        <v>0</v>
      </c>
      <c r="BF826" s="240">
        <f>IF(N826="snížená",J826,0)</f>
        <v>0</v>
      </c>
      <c r="BG826" s="240">
        <f>IF(N826="zákl. přenesená",J826,0)</f>
        <v>0</v>
      </c>
      <c r="BH826" s="240">
        <f>IF(N826="sníž. přenesená",J826,0)</f>
        <v>0</v>
      </c>
      <c r="BI826" s="240">
        <f>IF(N826="nulová",J826,0)</f>
        <v>0</v>
      </c>
      <c r="BJ826" s="18" t="s">
        <v>83</v>
      </c>
      <c r="BK826" s="240">
        <f>ROUND(I826*H826,2)</f>
        <v>0</v>
      </c>
      <c r="BL826" s="18" t="s">
        <v>305</v>
      </c>
      <c r="BM826" s="239" t="s">
        <v>2321</v>
      </c>
    </row>
    <row r="827" s="2" customFormat="1">
      <c r="A827" s="39"/>
      <c r="B827" s="40"/>
      <c r="C827" s="41"/>
      <c r="D827" s="241" t="s">
        <v>187</v>
      </c>
      <c r="E827" s="41"/>
      <c r="F827" s="242" t="s">
        <v>1281</v>
      </c>
      <c r="G827" s="41"/>
      <c r="H827" s="41"/>
      <c r="I827" s="243"/>
      <c r="J827" s="41"/>
      <c r="K827" s="41"/>
      <c r="L827" s="45"/>
      <c r="M827" s="244"/>
      <c r="N827" s="245"/>
      <c r="O827" s="92"/>
      <c r="P827" s="92"/>
      <c r="Q827" s="92"/>
      <c r="R827" s="92"/>
      <c r="S827" s="92"/>
      <c r="T827" s="93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T827" s="18" t="s">
        <v>187</v>
      </c>
      <c r="AU827" s="18" t="s">
        <v>85</v>
      </c>
    </row>
    <row r="828" s="13" customFormat="1">
      <c r="A828" s="13"/>
      <c r="B828" s="246"/>
      <c r="C828" s="247"/>
      <c r="D828" s="241" t="s">
        <v>189</v>
      </c>
      <c r="E828" s="248" t="s">
        <v>1</v>
      </c>
      <c r="F828" s="249" t="s">
        <v>1984</v>
      </c>
      <c r="G828" s="247"/>
      <c r="H828" s="248" t="s">
        <v>1</v>
      </c>
      <c r="I828" s="250"/>
      <c r="J828" s="247"/>
      <c r="K828" s="247"/>
      <c r="L828" s="251"/>
      <c r="M828" s="252"/>
      <c r="N828" s="253"/>
      <c r="O828" s="253"/>
      <c r="P828" s="253"/>
      <c r="Q828" s="253"/>
      <c r="R828" s="253"/>
      <c r="S828" s="253"/>
      <c r="T828" s="25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5" t="s">
        <v>189</v>
      </c>
      <c r="AU828" s="255" t="s">
        <v>85</v>
      </c>
      <c r="AV828" s="13" t="s">
        <v>83</v>
      </c>
      <c r="AW828" s="13" t="s">
        <v>33</v>
      </c>
      <c r="AX828" s="13" t="s">
        <v>76</v>
      </c>
      <c r="AY828" s="255" t="s">
        <v>178</v>
      </c>
    </row>
    <row r="829" s="13" customFormat="1">
      <c r="A829" s="13"/>
      <c r="B829" s="246"/>
      <c r="C829" s="247"/>
      <c r="D829" s="241" t="s">
        <v>189</v>
      </c>
      <c r="E829" s="248" t="s">
        <v>1</v>
      </c>
      <c r="F829" s="249" t="s">
        <v>1282</v>
      </c>
      <c r="G829" s="247"/>
      <c r="H829" s="248" t="s">
        <v>1</v>
      </c>
      <c r="I829" s="250"/>
      <c r="J829" s="247"/>
      <c r="K829" s="247"/>
      <c r="L829" s="251"/>
      <c r="M829" s="252"/>
      <c r="N829" s="253"/>
      <c r="O829" s="253"/>
      <c r="P829" s="253"/>
      <c r="Q829" s="253"/>
      <c r="R829" s="253"/>
      <c r="S829" s="253"/>
      <c r="T829" s="254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5" t="s">
        <v>189</v>
      </c>
      <c r="AU829" s="255" t="s">
        <v>85</v>
      </c>
      <c r="AV829" s="13" t="s">
        <v>83</v>
      </c>
      <c r="AW829" s="13" t="s">
        <v>33</v>
      </c>
      <c r="AX829" s="13" t="s">
        <v>76</v>
      </c>
      <c r="AY829" s="255" t="s">
        <v>178</v>
      </c>
    </row>
    <row r="830" s="14" customFormat="1">
      <c r="A830" s="14"/>
      <c r="B830" s="256"/>
      <c r="C830" s="257"/>
      <c r="D830" s="241" t="s">
        <v>189</v>
      </c>
      <c r="E830" s="258" t="s">
        <v>1</v>
      </c>
      <c r="F830" s="259" t="s">
        <v>2322</v>
      </c>
      <c r="G830" s="257"/>
      <c r="H830" s="260">
        <v>3</v>
      </c>
      <c r="I830" s="261"/>
      <c r="J830" s="257"/>
      <c r="K830" s="257"/>
      <c r="L830" s="262"/>
      <c r="M830" s="263"/>
      <c r="N830" s="264"/>
      <c r="O830" s="264"/>
      <c r="P830" s="264"/>
      <c r="Q830" s="264"/>
      <c r="R830" s="264"/>
      <c r="S830" s="264"/>
      <c r="T830" s="265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66" t="s">
        <v>189</v>
      </c>
      <c r="AU830" s="266" t="s">
        <v>85</v>
      </c>
      <c r="AV830" s="14" t="s">
        <v>85</v>
      </c>
      <c r="AW830" s="14" t="s">
        <v>33</v>
      </c>
      <c r="AX830" s="14" t="s">
        <v>76</v>
      </c>
      <c r="AY830" s="266" t="s">
        <v>178</v>
      </c>
    </row>
    <row r="831" s="15" customFormat="1">
      <c r="A831" s="15"/>
      <c r="B831" s="267"/>
      <c r="C831" s="268"/>
      <c r="D831" s="241" t="s">
        <v>189</v>
      </c>
      <c r="E831" s="269" t="s">
        <v>1</v>
      </c>
      <c r="F831" s="270" t="s">
        <v>193</v>
      </c>
      <c r="G831" s="268"/>
      <c r="H831" s="271">
        <v>3</v>
      </c>
      <c r="I831" s="272"/>
      <c r="J831" s="268"/>
      <c r="K831" s="268"/>
      <c r="L831" s="273"/>
      <c r="M831" s="274"/>
      <c r="N831" s="275"/>
      <c r="O831" s="275"/>
      <c r="P831" s="275"/>
      <c r="Q831" s="275"/>
      <c r="R831" s="275"/>
      <c r="S831" s="275"/>
      <c r="T831" s="276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77" t="s">
        <v>189</v>
      </c>
      <c r="AU831" s="277" t="s">
        <v>85</v>
      </c>
      <c r="AV831" s="15" t="s">
        <v>185</v>
      </c>
      <c r="AW831" s="15" t="s">
        <v>33</v>
      </c>
      <c r="AX831" s="15" t="s">
        <v>83</v>
      </c>
      <c r="AY831" s="277" t="s">
        <v>178</v>
      </c>
    </row>
    <row r="832" s="2" customFormat="1" ht="14.4" customHeight="1">
      <c r="A832" s="39"/>
      <c r="B832" s="40"/>
      <c r="C832" s="278" t="s">
        <v>2323</v>
      </c>
      <c r="D832" s="278" t="s">
        <v>386</v>
      </c>
      <c r="E832" s="279" t="s">
        <v>1284</v>
      </c>
      <c r="F832" s="280" t="s">
        <v>1285</v>
      </c>
      <c r="G832" s="281" t="s">
        <v>183</v>
      </c>
      <c r="H832" s="282">
        <v>0.014999999999999999</v>
      </c>
      <c r="I832" s="283"/>
      <c r="J832" s="284">
        <f>ROUND(I832*H832,2)</f>
        <v>0</v>
      </c>
      <c r="K832" s="280" t="s">
        <v>1</v>
      </c>
      <c r="L832" s="285"/>
      <c r="M832" s="286" t="s">
        <v>1</v>
      </c>
      <c r="N832" s="287" t="s">
        <v>41</v>
      </c>
      <c r="O832" s="92"/>
      <c r="P832" s="237">
        <f>O832*H832</f>
        <v>0</v>
      </c>
      <c r="Q832" s="237">
        <v>1</v>
      </c>
      <c r="R832" s="237">
        <f>Q832*H832</f>
        <v>0.014999999999999999</v>
      </c>
      <c r="S832" s="237">
        <v>0</v>
      </c>
      <c r="T832" s="238">
        <f>S832*H832</f>
        <v>0</v>
      </c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R832" s="239" t="s">
        <v>420</v>
      </c>
      <c r="AT832" s="239" t="s">
        <v>386</v>
      </c>
      <c r="AU832" s="239" t="s">
        <v>85</v>
      </c>
      <c r="AY832" s="18" t="s">
        <v>178</v>
      </c>
      <c r="BE832" s="240">
        <f>IF(N832="základní",J832,0)</f>
        <v>0</v>
      </c>
      <c r="BF832" s="240">
        <f>IF(N832="snížená",J832,0)</f>
        <v>0</v>
      </c>
      <c r="BG832" s="240">
        <f>IF(N832="zákl. přenesená",J832,0)</f>
        <v>0</v>
      </c>
      <c r="BH832" s="240">
        <f>IF(N832="sníž. přenesená",J832,0)</f>
        <v>0</v>
      </c>
      <c r="BI832" s="240">
        <f>IF(N832="nulová",J832,0)</f>
        <v>0</v>
      </c>
      <c r="BJ832" s="18" t="s">
        <v>83</v>
      </c>
      <c r="BK832" s="240">
        <f>ROUND(I832*H832,2)</f>
        <v>0</v>
      </c>
      <c r="BL832" s="18" t="s">
        <v>305</v>
      </c>
      <c r="BM832" s="239" t="s">
        <v>2324</v>
      </c>
    </row>
    <row r="833" s="2" customFormat="1">
      <c r="A833" s="39"/>
      <c r="B833" s="40"/>
      <c r="C833" s="41"/>
      <c r="D833" s="241" t="s">
        <v>187</v>
      </c>
      <c r="E833" s="41"/>
      <c r="F833" s="242" t="s">
        <v>1287</v>
      </c>
      <c r="G833" s="41"/>
      <c r="H833" s="41"/>
      <c r="I833" s="243"/>
      <c r="J833" s="41"/>
      <c r="K833" s="41"/>
      <c r="L833" s="45"/>
      <c r="M833" s="244"/>
      <c r="N833" s="245"/>
      <c r="O833" s="92"/>
      <c r="P833" s="92"/>
      <c r="Q833" s="92"/>
      <c r="R833" s="92"/>
      <c r="S833" s="92"/>
      <c r="T833" s="93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T833" s="18" t="s">
        <v>187</v>
      </c>
      <c r="AU833" s="18" t="s">
        <v>85</v>
      </c>
    </row>
    <row r="834" s="13" customFormat="1">
      <c r="A834" s="13"/>
      <c r="B834" s="246"/>
      <c r="C834" s="247"/>
      <c r="D834" s="241" t="s">
        <v>189</v>
      </c>
      <c r="E834" s="248" t="s">
        <v>1</v>
      </c>
      <c r="F834" s="249" t="s">
        <v>1288</v>
      </c>
      <c r="G834" s="247"/>
      <c r="H834" s="248" t="s">
        <v>1</v>
      </c>
      <c r="I834" s="250"/>
      <c r="J834" s="247"/>
      <c r="K834" s="247"/>
      <c r="L834" s="251"/>
      <c r="M834" s="252"/>
      <c r="N834" s="253"/>
      <c r="O834" s="253"/>
      <c r="P834" s="253"/>
      <c r="Q834" s="253"/>
      <c r="R834" s="253"/>
      <c r="S834" s="253"/>
      <c r="T834" s="25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5" t="s">
        <v>189</v>
      </c>
      <c r="AU834" s="255" t="s">
        <v>85</v>
      </c>
      <c r="AV834" s="13" t="s">
        <v>83</v>
      </c>
      <c r="AW834" s="13" t="s">
        <v>33</v>
      </c>
      <c r="AX834" s="13" t="s">
        <v>76</v>
      </c>
      <c r="AY834" s="255" t="s">
        <v>178</v>
      </c>
    </row>
    <row r="835" s="14" customFormat="1">
      <c r="A835" s="14"/>
      <c r="B835" s="256"/>
      <c r="C835" s="257"/>
      <c r="D835" s="241" t="s">
        <v>189</v>
      </c>
      <c r="E835" s="258" t="s">
        <v>1</v>
      </c>
      <c r="F835" s="259" t="s">
        <v>2325</v>
      </c>
      <c r="G835" s="257"/>
      <c r="H835" s="260">
        <v>0.014999999999999999</v>
      </c>
      <c r="I835" s="261"/>
      <c r="J835" s="257"/>
      <c r="K835" s="257"/>
      <c r="L835" s="262"/>
      <c r="M835" s="263"/>
      <c r="N835" s="264"/>
      <c r="O835" s="264"/>
      <c r="P835" s="264"/>
      <c r="Q835" s="264"/>
      <c r="R835" s="264"/>
      <c r="S835" s="264"/>
      <c r="T835" s="265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66" t="s">
        <v>189</v>
      </c>
      <c r="AU835" s="266" t="s">
        <v>85</v>
      </c>
      <c r="AV835" s="14" t="s">
        <v>85</v>
      </c>
      <c r="AW835" s="14" t="s">
        <v>33</v>
      </c>
      <c r="AX835" s="14" t="s">
        <v>76</v>
      </c>
      <c r="AY835" s="266" t="s">
        <v>178</v>
      </c>
    </row>
    <row r="836" s="15" customFormat="1">
      <c r="A836" s="15"/>
      <c r="B836" s="267"/>
      <c r="C836" s="268"/>
      <c r="D836" s="241" t="s">
        <v>189</v>
      </c>
      <c r="E836" s="269" t="s">
        <v>1</v>
      </c>
      <c r="F836" s="270" t="s">
        <v>193</v>
      </c>
      <c r="G836" s="268"/>
      <c r="H836" s="271">
        <v>0.014999999999999999</v>
      </c>
      <c r="I836" s="272"/>
      <c r="J836" s="268"/>
      <c r="K836" s="268"/>
      <c r="L836" s="273"/>
      <c r="M836" s="274"/>
      <c r="N836" s="275"/>
      <c r="O836" s="275"/>
      <c r="P836" s="275"/>
      <c r="Q836" s="275"/>
      <c r="R836" s="275"/>
      <c r="S836" s="275"/>
      <c r="T836" s="276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77" t="s">
        <v>189</v>
      </c>
      <c r="AU836" s="277" t="s">
        <v>85</v>
      </c>
      <c r="AV836" s="15" t="s">
        <v>185</v>
      </c>
      <c r="AW836" s="15" t="s">
        <v>33</v>
      </c>
      <c r="AX836" s="15" t="s">
        <v>83</v>
      </c>
      <c r="AY836" s="277" t="s">
        <v>178</v>
      </c>
    </row>
    <row r="837" s="2" customFormat="1">
      <c r="A837" s="39"/>
      <c r="B837" s="40"/>
      <c r="C837" s="228" t="s">
        <v>2326</v>
      </c>
      <c r="D837" s="228" t="s">
        <v>180</v>
      </c>
      <c r="E837" s="229" t="s">
        <v>1290</v>
      </c>
      <c r="F837" s="230" t="s">
        <v>1291</v>
      </c>
      <c r="G837" s="231" t="s">
        <v>253</v>
      </c>
      <c r="H837" s="232">
        <v>0.014999999999999999</v>
      </c>
      <c r="I837" s="233"/>
      <c r="J837" s="234">
        <f>ROUND(I837*H837,2)</f>
        <v>0</v>
      </c>
      <c r="K837" s="230" t="s">
        <v>184</v>
      </c>
      <c r="L837" s="45"/>
      <c r="M837" s="235" t="s">
        <v>1</v>
      </c>
      <c r="N837" s="236" t="s">
        <v>41</v>
      </c>
      <c r="O837" s="92"/>
      <c r="P837" s="237">
        <f>O837*H837</f>
        <v>0</v>
      </c>
      <c r="Q837" s="237">
        <v>0</v>
      </c>
      <c r="R837" s="237">
        <f>Q837*H837</f>
        <v>0</v>
      </c>
      <c r="S837" s="237">
        <v>0</v>
      </c>
      <c r="T837" s="238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39" t="s">
        <v>305</v>
      </c>
      <c r="AT837" s="239" t="s">
        <v>180</v>
      </c>
      <c r="AU837" s="239" t="s">
        <v>85</v>
      </c>
      <c r="AY837" s="18" t="s">
        <v>178</v>
      </c>
      <c r="BE837" s="240">
        <f>IF(N837="základní",J837,0)</f>
        <v>0</v>
      </c>
      <c r="BF837" s="240">
        <f>IF(N837="snížená",J837,0)</f>
        <v>0</v>
      </c>
      <c r="BG837" s="240">
        <f>IF(N837="zákl. přenesená",J837,0)</f>
        <v>0</v>
      </c>
      <c r="BH837" s="240">
        <f>IF(N837="sníž. přenesená",J837,0)</f>
        <v>0</v>
      </c>
      <c r="BI837" s="240">
        <f>IF(N837="nulová",J837,0)</f>
        <v>0</v>
      </c>
      <c r="BJ837" s="18" t="s">
        <v>83</v>
      </c>
      <c r="BK837" s="240">
        <f>ROUND(I837*H837,2)</f>
        <v>0</v>
      </c>
      <c r="BL837" s="18" t="s">
        <v>305</v>
      </c>
      <c r="BM837" s="239" t="s">
        <v>2327</v>
      </c>
    </row>
    <row r="838" s="2" customFormat="1">
      <c r="A838" s="39"/>
      <c r="B838" s="40"/>
      <c r="C838" s="41"/>
      <c r="D838" s="241" t="s">
        <v>187</v>
      </c>
      <c r="E838" s="41"/>
      <c r="F838" s="242" t="s">
        <v>1293</v>
      </c>
      <c r="G838" s="41"/>
      <c r="H838" s="41"/>
      <c r="I838" s="243"/>
      <c r="J838" s="41"/>
      <c r="K838" s="41"/>
      <c r="L838" s="45"/>
      <c r="M838" s="289"/>
      <c r="N838" s="290"/>
      <c r="O838" s="291"/>
      <c r="P838" s="291"/>
      <c r="Q838" s="291"/>
      <c r="R838" s="291"/>
      <c r="S838" s="291"/>
      <c r="T838" s="292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T838" s="18" t="s">
        <v>187</v>
      </c>
      <c r="AU838" s="18" t="s">
        <v>85</v>
      </c>
    </row>
    <row r="839" s="2" customFormat="1" ht="6.96" customHeight="1">
      <c r="A839" s="39"/>
      <c r="B839" s="67"/>
      <c r="C839" s="68"/>
      <c r="D839" s="68"/>
      <c r="E839" s="68"/>
      <c r="F839" s="68"/>
      <c r="G839" s="68"/>
      <c r="H839" s="68"/>
      <c r="I839" s="68"/>
      <c r="J839" s="68"/>
      <c r="K839" s="68"/>
      <c r="L839" s="45"/>
      <c r="M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</row>
  </sheetData>
  <sheetProtection sheet="1" autoFilter="0" formatColumns="0" formatRows="0" objects="1" scenarios="1" spinCount="100000" saltValue="QOFylGV9io9ArrRvgP7Fbvx8UX4lYMhqSiKG+r+8edW9NKT7HJw+JheprIOGJ7V+rk1zjsouDAtB5WMVhcXkNQ==" hashValue="RNMZtGCd9t0lZT1i/7iyxaqNempaJinXSIn/bJuT6208q/Gf+YziHrmZ5xPTObGocjQnk+SMTt6gPssuxbE5QA==" algorithmName="SHA-512" password="CC35"/>
  <autoFilter ref="C131:K83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144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4.4" customHeight="1">
      <c r="B7" s="21"/>
      <c r="E7" s="153" t="str">
        <f>'Rekapitulace stavby'!K6</f>
        <v>Realizace SZ Budišovsko</v>
      </c>
      <c r="F7" s="152"/>
      <c r="G7" s="152"/>
      <c r="H7" s="152"/>
      <c r="L7" s="21"/>
    </row>
    <row r="8" s="1" customFormat="1" ht="12" customHeight="1">
      <c r="B8" s="21"/>
      <c r="D8" s="152" t="s">
        <v>145</v>
      </c>
      <c r="L8" s="21"/>
    </row>
    <row r="9" s="2" customFormat="1" ht="14.4" customHeight="1">
      <c r="A9" s="39"/>
      <c r="B9" s="45"/>
      <c r="C9" s="39"/>
      <c r="D9" s="39"/>
      <c r="E9" s="153" t="s">
        <v>1517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5.6" customHeight="1">
      <c r="A11" s="39"/>
      <c r="B11" s="45"/>
      <c r="C11" s="39"/>
      <c r="D11" s="39"/>
      <c r="E11" s="154" t="s">
        <v>2328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1. 4. 2021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34</v>
      </c>
      <c r="E25" s="39"/>
      <c r="F25" s="39"/>
      <c r="G25" s="39"/>
      <c r="H25" s="39"/>
      <c r="I25" s="152" t="s">
        <v>25</v>
      </c>
      <c r="J25" s="142" t="s">
        <v>31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32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.4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ROUND((SUM(BE125:BE370)),  2)</f>
        <v>0</v>
      </c>
      <c r="G35" s="39"/>
      <c r="H35" s="39"/>
      <c r="I35" s="166">
        <v>0.20999999999999999</v>
      </c>
      <c r="J35" s="165">
        <f>ROUND(((SUM(BE125:BE370))*I35),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ROUND((SUM(BF125:BF370)),  2)</f>
        <v>0</v>
      </c>
      <c r="G36" s="39"/>
      <c r="H36" s="39"/>
      <c r="I36" s="166">
        <v>0.14999999999999999</v>
      </c>
      <c r="J36" s="165">
        <f>ROUND(((SUM(BF125:BF370))*I36),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ROUND((SUM(BG125:BG370)),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ROUND((SUM(BH125:BH370)),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ROUND((SUM(BI125:BI370)),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85" t="str">
        <f>E7</f>
        <v>Realizace SZ Budišovsko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85" t="s">
        <v>1517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6" customHeight="1">
      <c r="A89" s="39"/>
      <c r="B89" s="40"/>
      <c r="C89" s="41"/>
      <c r="D89" s="41"/>
      <c r="E89" s="77" t="str">
        <f>E11</f>
        <v>SO 13 - Svodný průleh SPRU1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Budišov n./B., Podlesí n./O., Staré Oldřůvky</v>
      </c>
      <c r="G91" s="41"/>
      <c r="H91" s="41"/>
      <c r="I91" s="33" t="s">
        <v>22</v>
      </c>
      <c r="J91" s="80" t="str">
        <f>IF(J14="","",J14)</f>
        <v>1. 4. 2021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55.2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AGPOL s.r.o., Jungmannova 153/12, 77900 Olomouc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55.2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>AGPOL s.r.o., Jungmannova 153/12, 77900 Olomouc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150</v>
      </c>
      <c r="D96" s="187"/>
      <c r="E96" s="187"/>
      <c r="F96" s="187"/>
      <c r="G96" s="187"/>
      <c r="H96" s="187"/>
      <c r="I96" s="187"/>
      <c r="J96" s="188" t="s">
        <v>151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152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153</v>
      </c>
    </row>
    <row r="99" s="9" customFormat="1" ht="24.96" customHeight="1">
      <c r="A99" s="9"/>
      <c r="B99" s="190"/>
      <c r="C99" s="191"/>
      <c r="D99" s="192" t="s">
        <v>154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155</v>
      </c>
      <c r="E100" s="198"/>
      <c r="F100" s="198"/>
      <c r="G100" s="198"/>
      <c r="H100" s="198"/>
      <c r="I100" s="198"/>
      <c r="J100" s="199">
        <f>J127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157</v>
      </c>
      <c r="E101" s="198"/>
      <c r="F101" s="198"/>
      <c r="G101" s="198"/>
      <c r="H101" s="198"/>
      <c r="I101" s="198"/>
      <c r="J101" s="199">
        <f>J321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161</v>
      </c>
      <c r="E102" s="198"/>
      <c r="F102" s="198"/>
      <c r="G102" s="198"/>
      <c r="H102" s="198"/>
      <c r="I102" s="198"/>
      <c r="J102" s="199">
        <f>J357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162</v>
      </c>
      <c r="E103" s="198"/>
      <c r="F103" s="198"/>
      <c r="G103" s="198"/>
      <c r="H103" s="198"/>
      <c r="I103" s="198"/>
      <c r="J103" s="199">
        <f>J368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163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4.4" customHeight="1">
      <c r="A113" s="39"/>
      <c r="B113" s="40"/>
      <c r="C113" s="41"/>
      <c r="D113" s="41"/>
      <c r="E113" s="185" t="str">
        <f>E7</f>
        <v>Realizace SZ Budišovsko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145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4.4" customHeight="1">
      <c r="A115" s="39"/>
      <c r="B115" s="40"/>
      <c r="C115" s="41"/>
      <c r="D115" s="41"/>
      <c r="E115" s="185" t="s">
        <v>1517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147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6" customHeight="1">
      <c r="A117" s="39"/>
      <c r="B117" s="40"/>
      <c r="C117" s="41"/>
      <c r="D117" s="41"/>
      <c r="E117" s="77" t="str">
        <f>E11</f>
        <v>SO 13 - Svodný průleh SPRU1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Budišov n./B., Podlesí n./O., Staré Oldřůvky</v>
      </c>
      <c r="G119" s="41"/>
      <c r="H119" s="41"/>
      <c r="I119" s="33" t="s">
        <v>22</v>
      </c>
      <c r="J119" s="80" t="str">
        <f>IF(J14="","",J14)</f>
        <v>1. 4. 2021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55.2" customHeight="1">
      <c r="A121" s="39"/>
      <c r="B121" s="40"/>
      <c r="C121" s="33" t="s">
        <v>24</v>
      </c>
      <c r="D121" s="41"/>
      <c r="E121" s="41"/>
      <c r="F121" s="28" t="str">
        <f>E17</f>
        <v xml:space="preserve"> </v>
      </c>
      <c r="G121" s="41"/>
      <c r="H121" s="41"/>
      <c r="I121" s="33" t="s">
        <v>30</v>
      </c>
      <c r="J121" s="37" t="str">
        <f>E23</f>
        <v>AGPOL s.r.o., Jungmannova 153/12, 77900 Olomouc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55.2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34</v>
      </c>
      <c r="J122" s="37" t="str">
        <f>E26</f>
        <v>AGPOL s.r.o., Jungmannova 153/12, 77900 Olomouc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164</v>
      </c>
      <c r="D124" s="204" t="s">
        <v>61</v>
      </c>
      <c r="E124" s="204" t="s">
        <v>57</v>
      </c>
      <c r="F124" s="204" t="s">
        <v>58</v>
      </c>
      <c r="G124" s="204" t="s">
        <v>165</v>
      </c>
      <c r="H124" s="204" t="s">
        <v>166</v>
      </c>
      <c r="I124" s="204" t="s">
        <v>167</v>
      </c>
      <c r="J124" s="204" t="s">
        <v>151</v>
      </c>
      <c r="K124" s="205" t="s">
        <v>168</v>
      </c>
      <c r="L124" s="206"/>
      <c r="M124" s="101" t="s">
        <v>1</v>
      </c>
      <c r="N124" s="102" t="s">
        <v>40</v>
      </c>
      <c r="O124" s="102" t="s">
        <v>169</v>
      </c>
      <c r="P124" s="102" t="s">
        <v>170</v>
      </c>
      <c r="Q124" s="102" t="s">
        <v>171</v>
      </c>
      <c r="R124" s="102" t="s">
        <v>172</v>
      </c>
      <c r="S124" s="102" t="s">
        <v>173</v>
      </c>
      <c r="T124" s="103" t="s">
        <v>174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175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600.57102925999993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153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176</v>
      </c>
      <c r="F126" s="215" t="s">
        <v>177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P127+P321+P357+P368</f>
        <v>0</v>
      </c>
      <c r="Q126" s="220"/>
      <c r="R126" s="221">
        <f>R127+R321+R357+R368</f>
        <v>600.57102925999993</v>
      </c>
      <c r="S126" s="220"/>
      <c r="T126" s="222">
        <f>T127+T321+T357+T368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178</v>
      </c>
      <c r="BK126" s="225">
        <f>BK127+BK321+BK357+BK368</f>
        <v>0</v>
      </c>
    </row>
    <row r="127" s="12" customFormat="1" ht="22.8" customHeight="1">
      <c r="A127" s="12"/>
      <c r="B127" s="212"/>
      <c r="C127" s="213"/>
      <c r="D127" s="214" t="s">
        <v>75</v>
      </c>
      <c r="E127" s="226" t="s">
        <v>83</v>
      </c>
      <c r="F127" s="226" t="s">
        <v>179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SUM(P128:P320)</f>
        <v>0</v>
      </c>
      <c r="Q127" s="220"/>
      <c r="R127" s="221">
        <f>SUM(R128:R320)</f>
        <v>0.040572000000000004</v>
      </c>
      <c r="S127" s="220"/>
      <c r="T127" s="222">
        <f>SUM(T128:T320)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83</v>
      </c>
      <c r="AT127" s="224" t="s">
        <v>75</v>
      </c>
      <c r="AU127" s="224" t="s">
        <v>83</v>
      </c>
      <c r="AY127" s="223" t="s">
        <v>178</v>
      </c>
      <c r="BK127" s="225">
        <f>SUM(BK128:BK320)</f>
        <v>0</v>
      </c>
    </row>
    <row r="128" s="2" customFormat="1">
      <c r="A128" s="39"/>
      <c r="B128" s="40"/>
      <c r="C128" s="228" t="s">
        <v>83</v>
      </c>
      <c r="D128" s="228" t="s">
        <v>180</v>
      </c>
      <c r="E128" s="229" t="s">
        <v>1698</v>
      </c>
      <c r="F128" s="230" t="s">
        <v>1699</v>
      </c>
      <c r="G128" s="231" t="s">
        <v>268</v>
      </c>
      <c r="H128" s="232">
        <v>500</v>
      </c>
      <c r="I128" s="233"/>
      <c r="J128" s="234">
        <f>ROUND(I128*H128,2)</f>
        <v>0</v>
      </c>
      <c r="K128" s="230" t="s">
        <v>184</v>
      </c>
      <c r="L128" s="45"/>
      <c r="M128" s="235" t="s">
        <v>1</v>
      </c>
      <c r="N128" s="236" t="s">
        <v>41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185</v>
      </c>
      <c r="AT128" s="239" t="s">
        <v>180</v>
      </c>
      <c r="AU128" s="239" t="s">
        <v>85</v>
      </c>
      <c r="AY128" s="18" t="s">
        <v>178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83</v>
      </c>
      <c r="BK128" s="240">
        <f>ROUND(I128*H128,2)</f>
        <v>0</v>
      </c>
      <c r="BL128" s="18" t="s">
        <v>185</v>
      </c>
      <c r="BM128" s="239" t="s">
        <v>2329</v>
      </c>
    </row>
    <row r="129" s="2" customFormat="1">
      <c r="A129" s="39"/>
      <c r="B129" s="40"/>
      <c r="C129" s="41"/>
      <c r="D129" s="241" t="s">
        <v>187</v>
      </c>
      <c r="E129" s="41"/>
      <c r="F129" s="242" t="s">
        <v>1701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187</v>
      </c>
      <c r="AU129" s="18" t="s">
        <v>85</v>
      </c>
    </row>
    <row r="130" s="13" customFormat="1">
      <c r="A130" s="13"/>
      <c r="B130" s="246"/>
      <c r="C130" s="247"/>
      <c r="D130" s="241" t="s">
        <v>189</v>
      </c>
      <c r="E130" s="248" t="s">
        <v>1</v>
      </c>
      <c r="F130" s="249" t="s">
        <v>1984</v>
      </c>
      <c r="G130" s="247"/>
      <c r="H130" s="248" t="s">
        <v>1</v>
      </c>
      <c r="I130" s="250"/>
      <c r="J130" s="247"/>
      <c r="K130" s="247"/>
      <c r="L130" s="251"/>
      <c r="M130" s="252"/>
      <c r="N130" s="253"/>
      <c r="O130" s="253"/>
      <c r="P130" s="253"/>
      <c r="Q130" s="253"/>
      <c r="R130" s="253"/>
      <c r="S130" s="253"/>
      <c r="T130" s="25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5" t="s">
        <v>189</v>
      </c>
      <c r="AU130" s="255" t="s">
        <v>85</v>
      </c>
      <c r="AV130" s="13" t="s">
        <v>83</v>
      </c>
      <c r="AW130" s="13" t="s">
        <v>33</v>
      </c>
      <c r="AX130" s="13" t="s">
        <v>76</v>
      </c>
      <c r="AY130" s="255" t="s">
        <v>178</v>
      </c>
    </row>
    <row r="131" s="13" customFormat="1">
      <c r="A131" s="13"/>
      <c r="B131" s="246"/>
      <c r="C131" s="247"/>
      <c r="D131" s="241" t="s">
        <v>189</v>
      </c>
      <c r="E131" s="248" t="s">
        <v>1</v>
      </c>
      <c r="F131" s="249" t="s">
        <v>2330</v>
      </c>
      <c r="G131" s="247"/>
      <c r="H131" s="248" t="s">
        <v>1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5" t="s">
        <v>189</v>
      </c>
      <c r="AU131" s="255" t="s">
        <v>85</v>
      </c>
      <c r="AV131" s="13" t="s">
        <v>83</v>
      </c>
      <c r="AW131" s="13" t="s">
        <v>33</v>
      </c>
      <c r="AX131" s="13" t="s">
        <v>76</v>
      </c>
      <c r="AY131" s="255" t="s">
        <v>178</v>
      </c>
    </row>
    <row r="132" s="14" customFormat="1">
      <c r="A132" s="14"/>
      <c r="B132" s="256"/>
      <c r="C132" s="257"/>
      <c r="D132" s="241" t="s">
        <v>189</v>
      </c>
      <c r="E132" s="258" t="s">
        <v>1</v>
      </c>
      <c r="F132" s="259" t="s">
        <v>2331</v>
      </c>
      <c r="G132" s="257"/>
      <c r="H132" s="260">
        <v>500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6" t="s">
        <v>189</v>
      </c>
      <c r="AU132" s="266" t="s">
        <v>85</v>
      </c>
      <c r="AV132" s="14" t="s">
        <v>85</v>
      </c>
      <c r="AW132" s="14" t="s">
        <v>33</v>
      </c>
      <c r="AX132" s="14" t="s">
        <v>76</v>
      </c>
      <c r="AY132" s="266" t="s">
        <v>178</v>
      </c>
    </row>
    <row r="133" s="15" customFormat="1">
      <c r="A133" s="15"/>
      <c r="B133" s="267"/>
      <c r="C133" s="268"/>
      <c r="D133" s="241" t="s">
        <v>189</v>
      </c>
      <c r="E133" s="269" t="s">
        <v>1</v>
      </c>
      <c r="F133" s="270" t="s">
        <v>193</v>
      </c>
      <c r="G133" s="268"/>
      <c r="H133" s="271">
        <v>500</v>
      </c>
      <c r="I133" s="272"/>
      <c r="J133" s="268"/>
      <c r="K133" s="268"/>
      <c r="L133" s="273"/>
      <c r="M133" s="274"/>
      <c r="N133" s="275"/>
      <c r="O133" s="275"/>
      <c r="P133" s="275"/>
      <c r="Q133" s="275"/>
      <c r="R133" s="275"/>
      <c r="S133" s="275"/>
      <c r="T133" s="276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7" t="s">
        <v>189</v>
      </c>
      <c r="AU133" s="277" t="s">
        <v>85</v>
      </c>
      <c r="AV133" s="15" t="s">
        <v>185</v>
      </c>
      <c r="AW133" s="15" t="s">
        <v>33</v>
      </c>
      <c r="AX133" s="15" t="s">
        <v>83</v>
      </c>
      <c r="AY133" s="277" t="s">
        <v>178</v>
      </c>
    </row>
    <row r="134" s="2" customFormat="1" ht="19.8" customHeight="1">
      <c r="A134" s="39"/>
      <c r="B134" s="40"/>
      <c r="C134" s="228" t="s">
        <v>85</v>
      </c>
      <c r="D134" s="228" t="s">
        <v>180</v>
      </c>
      <c r="E134" s="229" t="s">
        <v>1521</v>
      </c>
      <c r="F134" s="230" t="s">
        <v>1522</v>
      </c>
      <c r="G134" s="231" t="s">
        <v>438</v>
      </c>
      <c r="H134" s="232">
        <v>12</v>
      </c>
      <c r="I134" s="233"/>
      <c r="J134" s="234">
        <f>ROUND(I134*H134,2)</f>
        <v>0</v>
      </c>
      <c r="K134" s="230" t="s">
        <v>184</v>
      </c>
      <c r="L134" s="45"/>
      <c r="M134" s="235" t="s">
        <v>1</v>
      </c>
      <c r="N134" s="236" t="s">
        <v>41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185</v>
      </c>
      <c r="AT134" s="239" t="s">
        <v>180</v>
      </c>
      <c r="AU134" s="239" t="s">
        <v>85</v>
      </c>
      <c r="AY134" s="18" t="s">
        <v>178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83</v>
      </c>
      <c r="BK134" s="240">
        <f>ROUND(I134*H134,2)</f>
        <v>0</v>
      </c>
      <c r="BL134" s="18" t="s">
        <v>185</v>
      </c>
      <c r="BM134" s="239" t="s">
        <v>2332</v>
      </c>
    </row>
    <row r="135" s="2" customFormat="1">
      <c r="A135" s="39"/>
      <c r="B135" s="40"/>
      <c r="C135" s="41"/>
      <c r="D135" s="241" t="s">
        <v>187</v>
      </c>
      <c r="E135" s="41"/>
      <c r="F135" s="242" t="s">
        <v>1524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187</v>
      </c>
      <c r="AU135" s="18" t="s">
        <v>85</v>
      </c>
    </row>
    <row r="136" s="13" customFormat="1">
      <c r="A136" s="13"/>
      <c r="B136" s="246"/>
      <c r="C136" s="247"/>
      <c r="D136" s="241" t="s">
        <v>189</v>
      </c>
      <c r="E136" s="248" t="s">
        <v>1</v>
      </c>
      <c r="F136" s="249" t="s">
        <v>1984</v>
      </c>
      <c r="G136" s="247"/>
      <c r="H136" s="248" t="s">
        <v>1</v>
      </c>
      <c r="I136" s="250"/>
      <c r="J136" s="247"/>
      <c r="K136" s="247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189</v>
      </c>
      <c r="AU136" s="255" t="s">
        <v>85</v>
      </c>
      <c r="AV136" s="13" t="s">
        <v>83</v>
      </c>
      <c r="AW136" s="13" t="s">
        <v>33</v>
      </c>
      <c r="AX136" s="13" t="s">
        <v>76</v>
      </c>
      <c r="AY136" s="255" t="s">
        <v>178</v>
      </c>
    </row>
    <row r="137" s="14" customFormat="1">
      <c r="A137" s="14"/>
      <c r="B137" s="256"/>
      <c r="C137" s="257"/>
      <c r="D137" s="241" t="s">
        <v>189</v>
      </c>
      <c r="E137" s="258" t="s">
        <v>1</v>
      </c>
      <c r="F137" s="259" t="s">
        <v>275</v>
      </c>
      <c r="G137" s="257"/>
      <c r="H137" s="260">
        <v>12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189</v>
      </c>
      <c r="AU137" s="266" t="s">
        <v>85</v>
      </c>
      <c r="AV137" s="14" t="s">
        <v>85</v>
      </c>
      <c r="AW137" s="14" t="s">
        <v>33</v>
      </c>
      <c r="AX137" s="14" t="s">
        <v>76</v>
      </c>
      <c r="AY137" s="266" t="s">
        <v>178</v>
      </c>
    </row>
    <row r="138" s="15" customFormat="1">
      <c r="A138" s="15"/>
      <c r="B138" s="267"/>
      <c r="C138" s="268"/>
      <c r="D138" s="241" t="s">
        <v>189</v>
      </c>
      <c r="E138" s="269" t="s">
        <v>1</v>
      </c>
      <c r="F138" s="270" t="s">
        <v>193</v>
      </c>
      <c r="G138" s="268"/>
      <c r="H138" s="271">
        <v>12</v>
      </c>
      <c r="I138" s="272"/>
      <c r="J138" s="268"/>
      <c r="K138" s="268"/>
      <c r="L138" s="273"/>
      <c r="M138" s="274"/>
      <c r="N138" s="275"/>
      <c r="O138" s="275"/>
      <c r="P138" s="275"/>
      <c r="Q138" s="275"/>
      <c r="R138" s="275"/>
      <c r="S138" s="275"/>
      <c r="T138" s="27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7" t="s">
        <v>189</v>
      </c>
      <c r="AU138" s="277" t="s">
        <v>85</v>
      </c>
      <c r="AV138" s="15" t="s">
        <v>185</v>
      </c>
      <c r="AW138" s="15" t="s">
        <v>33</v>
      </c>
      <c r="AX138" s="15" t="s">
        <v>83</v>
      </c>
      <c r="AY138" s="277" t="s">
        <v>178</v>
      </c>
    </row>
    <row r="139" s="2" customFormat="1" ht="14.4" customHeight="1">
      <c r="A139" s="39"/>
      <c r="B139" s="40"/>
      <c r="C139" s="228" t="s">
        <v>100</v>
      </c>
      <c r="D139" s="228" t="s">
        <v>180</v>
      </c>
      <c r="E139" s="229" t="s">
        <v>1526</v>
      </c>
      <c r="F139" s="230" t="s">
        <v>1527</v>
      </c>
      <c r="G139" s="231" t="s">
        <v>438</v>
      </c>
      <c r="H139" s="232">
        <v>12</v>
      </c>
      <c r="I139" s="233"/>
      <c r="J139" s="234">
        <f>ROUND(I139*H139,2)</f>
        <v>0</v>
      </c>
      <c r="K139" s="230" t="s">
        <v>184</v>
      </c>
      <c r="L139" s="45"/>
      <c r="M139" s="235" t="s">
        <v>1</v>
      </c>
      <c r="N139" s="236" t="s">
        <v>41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185</v>
      </c>
      <c r="AT139" s="239" t="s">
        <v>180</v>
      </c>
      <c r="AU139" s="239" t="s">
        <v>85</v>
      </c>
      <c r="AY139" s="18" t="s">
        <v>178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83</v>
      </c>
      <c r="BK139" s="240">
        <f>ROUND(I139*H139,2)</f>
        <v>0</v>
      </c>
      <c r="BL139" s="18" t="s">
        <v>185</v>
      </c>
      <c r="BM139" s="239" t="s">
        <v>2333</v>
      </c>
    </row>
    <row r="140" s="2" customFormat="1">
      <c r="A140" s="39"/>
      <c r="B140" s="40"/>
      <c r="C140" s="41"/>
      <c r="D140" s="241" t="s">
        <v>187</v>
      </c>
      <c r="E140" s="41"/>
      <c r="F140" s="242" t="s">
        <v>1529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187</v>
      </c>
      <c r="AU140" s="18" t="s">
        <v>85</v>
      </c>
    </row>
    <row r="141" s="13" customFormat="1">
      <c r="A141" s="13"/>
      <c r="B141" s="246"/>
      <c r="C141" s="247"/>
      <c r="D141" s="241" t="s">
        <v>189</v>
      </c>
      <c r="E141" s="248" t="s">
        <v>1</v>
      </c>
      <c r="F141" s="249" t="s">
        <v>1984</v>
      </c>
      <c r="G141" s="247"/>
      <c r="H141" s="248" t="s">
        <v>1</v>
      </c>
      <c r="I141" s="250"/>
      <c r="J141" s="247"/>
      <c r="K141" s="247"/>
      <c r="L141" s="251"/>
      <c r="M141" s="252"/>
      <c r="N141" s="253"/>
      <c r="O141" s="253"/>
      <c r="P141" s="253"/>
      <c r="Q141" s="253"/>
      <c r="R141" s="253"/>
      <c r="S141" s="253"/>
      <c r="T141" s="25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5" t="s">
        <v>189</v>
      </c>
      <c r="AU141" s="255" t="s">
        <v>85</v>
      </c>
      <c r="AV141" s="13" t="s">
        <v>83</v>
      </c>
      <c r="AW141" s="13" t="s">
        <v>33</v>
      </c>
      <c r="AX141" s="13" t="s">
        <v>76</v>
      </c>
      <c r="AY141" s="255" t="s">
        <v>178</v>
      </c>
    </row>
    <row r="142" s="14" customFormat="1">
      <c r="A142" s="14"/>
      <c r="B142" s="256"/>
      <c r="C142" s="257"/>
      <c r="D142" s="241" t="s">
        <v>189</v>
      </c>
      <c r="E142" s="258" t="s">
        <v>1</v>
      </c>
      <c r="F142" s="259" t="s">
        <v>275</v>
      </c>
      <c r="G142" s="257"/>
      <c r="H142" s="260">
        <v>12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6" t="s">
        <v>189</v>
      </c>
      <c r="AU142" s="266" t="s">
        <v>85</v>
      </c>
      <c r="AV142" s="14" t="s">
        <v>85</v>
      </c>
      <c r="AW142" s="14" t="s">
        <v>33</v>
      </c>
      <c r="AX142" s="14" t="s">
        <v>76</v>
      </c>
      <c r="AY142" s="266" t="s">
        <v>178</v>
      </c>
    </row>
    <row r="143" s="15" customFormat="1">
      <c r="A143" s="15"/>
      <c r="B143" s="267"/>
      <c r="C143" s="268"/>
      <c r="D143" s="241" t="s">
        <v>189</v>
      </c>
      <c r="E143" s="269" t="s">
        <v>1</v>
      </c>
      <c r="F143" s="270" t="s">
        <v>193</v>
      </c>
      <c r="G143" s="268"/>
      <c r="H143" s="271">
        <v>12</v>
      </c>
      <c r="I143" s="272"/>
      <c r="J143" s="268"/>
      <c r="K143" s="268"/>
      <c r="L143" s="273"/>
      <c r="M143" s="274"/>
      <c r="N143" s="275"/>
      <c r="O143" s="275"/>
      <c r="P143" s="275"/>
      <c r="Q143" s="275"/>
      <c r="R143" s="275"/>
      <c r="S143" s="275"/>
      <c r="T143" s="27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7" t="s">
        <v>189</v>
      </c>
      <c r="AU143" s="277" t="s">
        <v>85</v>
      </c>
      <c r="AV143" s="15" t="s">
        <v>185</v>
      </c>
      <c r="AW143" s="15" t="s">
        <v>33</v>
      </c>
      <c r="AX143" s="15" t="s">
        <v>83</v>
      </c>
      <c r="AY143" s="277" t="s">
        <v>178</v>
      </c>
    </row>
    <row r="144" s="2" customFormat="1">
      <c r="A144" s="39"/>
      <c r="B144" s="40"/>
      <c r="C144" s="228" t="s">
        <v>185</v>
      </c>
      <c r="D144" s="228" t="s">
        <v>180</v>
      </c>
      <c r="E144" s="229" t="s">
        <v>1710</v>
      </c>
      <c r="F144" s="230" t="s">
        <v>1711</v>
      </c>
      <c r="G144" s="231" t="s">
        <v>268</v>
      </c>
      <c r="H144" s="232">
        <v>809.50999999999999</v>
      </c>
      <c r="I144" s="233"/>
      <c r="J144" s="234">
        <f>ROUND(I144*H144,2)</f>
        <v>0</v>
      </c>
      <c r="K144" s="230" t="s">
        <v>184</v>
      </c>
      <c r="L144" s="45"/>
      <c r="M144" s="235" t="s">
        <v>1</v>
      </c>
      <c r="N144" s="236" t="s">
        <v>41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185</v>
      </c>
      <c r="AT144" s="239" t="s">
        <v>180</v>
      </c>
      <c r="AU144" s="239" t="s">
        <v>85</v>
      </c>
      <c r="AY144" s="18" t="s">
        <v>178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83</v>
      </c>
      <c r="BK144" s="240">
        <f>ROUND(I144*H144,2)</f>
        <v>0</v>
      </c>
      <c r="BL144" s="18" t="s">
        <v>185</v>
      </c>
      <c r="BM144" s="239" t="s">
        <v>2334</v>
      </c>
    </row>
    <row r="145" s="2" customFormat="1">
      <c r="A145" s="39"/>
      <c r="B145" s="40"/>
      <c r="C145" s="41"/>
      <c r="D145" s="241" t="s">
        <v>187</v>
      </c>
      <c r="E145" s="41"/>
      <c r="F145" s="242" t="s">
        <v>1713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187</v>
      </c>
      <c r="AU145" s="18" t="s">
        <v>85</v>
      </c>
    </row>
    <row r="146" s="13" customFormat="1">
      <c r="A146" s="13"/>
      <c r="B146" s="246"/>
      <c r="C146" s="247"/>
      <c r="D146" s="241" t="s">
        <v>189</v>
      </c>
      <c r="E146" s="248" t="s">
        <v>1</v>
      </c>
      <c r="F146" s="249" t="s">
        <v>2335</v>
      </c>
      <c r="G146" s="247"/>
      <c r="H146" s="248" t="s">
        <v>1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5" t="s">
        <v>189</v>
      </c>
      <c r="AU146" s="255" t="s">
        <v>85</v>
      </c>
      <c r="AV146" s="13" t="s">
        <v>83</v>
      </c>
      <c r="AW146" s="13" t="s">
        <v>33</v>
      </c>
      <c r="AX146" s="13" t="s">
        <v>76</v>
      </c>
      <c r="AY146" s="255" t="s">
        <v>178</v>
      </c>
    </row>
    <row r="147" s="14" customFormat="1">
      <c r="A147" s="14"/>
      <c r="B147" s="256"/>
      <c r="C147" s="257"/>
      <c r="D147" s="241" t="s">
        <v>189</v>
      </c>
      <c r="E147" s="258" t="s">
        <v>1</v>
      </c>
      <c r="F147" s="259" t="s">
        <v>2336</v>
      </c>
      <c r="G147" s="257"/>
      <c r="H147" s="260">
        <v>809.50999999999999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6" t="s">
        <v>189</v>
      </c>
      <c r="AU147" s="266" t="s">
        <v>85</v>
      </c>
      <c r="AV147" s="14" t="s">
        <v>85</v>
      </c>
      <c r="AW147" s="14" t="s">
        <v>33</v>
      </c>
      <c r="AX147" s="14" t="s">
        <v>76</v>
      </c>
      <c r="AY147" s="266" t="s">
        <v>178</v>
      </c>
    </row>
    <row r="148" s="15" customFormat="1">
      <c r="A148" s="15"/>
      <c r="B148" s="267"/>
      <c r="C148" s="268"/>
      <c r="D148" s="241" t="s">
        <v>189</v>
      </c>
      <c r="E148" s="269" t="s">
        <v>1</v>
      </c>
      <c r="F148" s="270" t="s">
        <v>193</v>
      </c>
      <c r="G148" s="268"/>
      <c r="H148" s="271">
        <v>809.50999999999999</v>
      </c>
      <c r="I148" s="272"/>
      <c r="J148" s="268"/>
      <c r="K148" s="268"/>
      <c r="L148" s="273"/>
      <c r="M148" s="274"/>
      <c r="N148" s="275"/>
      <c r="O148" s="275"/>
      <c r="P148" s="275"/>
      <c r="Q148" s="275"/>
      <c r="R148" s="275"/>
      <c r="S148" s="275"/>
      <c r="T148" s="27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7" t="s">
        <v>189</v>
      </c>
      <c r="AU148" s="277" t="s">
        <v>85</v>
      </c>
      <c r="AV148" s="15" t="s">
        <v>185</v>
      </c>
      <c r="AW148" s="15" t="s">
        <v>33</v>
      </c>
      <c r="AX148" s="15" t="s">
        <v>83</v>
      </c>
      <c r="AY148" s="277" t="s">
        <v>178</v>
      </c>
    </row>
    <row r="149" s="2" customFormat="1" ht="30" customHeight="1">
      <c r="A149" s="39"/>
      <c r="B149" s="40"/>
      <c r="C149" s="228" t="s">
        <v>220</v>
      </c>
      <c r="D149" s="228" t="s">
        <v>180</v>
      </c>
      <c r="E149" s="229" t="s">
        <v>924</v>
      </c>
      <c r="F149" s="230" t="s">
        <v>925</v>
      </c>
      <c r="G149" s="231" t="s">
        <v>183</v>
      </c>
      <c r="H149" s="232">
        <v>242.85300000000001</v>
      </c>
      <c r="I149" s="233"/>
      <c r="J149" s="234">
        <f>ROUND(I149*H149,2)</f>
        <v>0</v>
      </c>
      <c r="K149" s="230" t="s">
        <v>184</v>
      </c>
      <c r="L149" s="45"/>
      <c r="M149" s="235" t="s">
        <v>1</v>
      </c>
      <c r="N149" s="236" t="s">
        <v>41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185</v>
      </c>
      <c r="AT149" s="239" t="s">
        <v>180</v>
      </c>
      <c r="AU149" s="239" t="s">
        <v>85</v>
      </c>
      <c r="AY149" s="18" t="s">
        <v>178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83</v>
      </c>
      <c r="BK149" s="240">
        <f>ROUND(I149*H149,2)</f>
        <v>0</v>
      </c>
      <c r="BL149" s="18" t="s">
        <v>185</v>
      </c>
      <c r="BM149" s="239" t="s">
        <v>2337</v>
      </c>
    </row>
    <row r="150" s="2" customFormat="1">
      <c r="A150" s="39"/>
      <c r="B150" s="40"/>
      <c r="C150" s="41"/>
      <c r="D150" s="241" t="s">
        <v>187</v>
      </c>
      <c r="E150" s="41"/>
      <c r="F150" s="242" t="s">
        <v>927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187</v>
      </c>
      <c r="AU150" s="18" t="s">
        <v>85</v>
      </c>
    </row>
    <row r="151" s="13" customFormat="1">
      <c r="A151" s="13"/>
      <c r="B151" s="246"/>
      <c r="C151" s="247"/>
      <c r="D151" s="241" t="s">
        <v>189</v>
      </c>
      <c r="E151" s="248" t="s">
        <v>1</v>
      </c>
      <c r="F151" s="249" t="s">
        <v>2335</v>
      </c>
      <c r="G151" s="247"/>
      <c r="H151" s="248" t="s">
        <v>1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189</v>
      </c>
      <c r="AU151" s="255" t="s">
        <v>85</v>
      </c>
      <c r="AV151" s="13" t="s">
        <v>83</v>
      </c>
      <c r="AW151" s="13" t="s">
        <v>33</v>
      </c>
      <c r="AX151" s="13" t="s">
        <v>76</v>
      </c>
      <c r="AY151" s="255" t="s">
        <v>178</v>
      </c>
    </row>
    <row r="152" s="13" customFormat="1">
      <c r="A152" s="13"/>
      <c r="B152" s="246"/>
      <c r="C152" s="247"/>
      <c r="D152" s="241" t="s">
        <v>189</v>
      </c>
      <c r="E152" s="248" t="s">
        <v>1</v>
      </c>
      <c r="F152" s="249" t="s">
        <v>1551</v>
      </c>
      <c r="G152" s="247"/>
      <c r="H152" s="248" t="s">
        <v>1</v>
      </c>
      <c r="I152" s="250"/>
      <c r="J152" s="247"/>
      <c r="K152" s="247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189</v>
      </c>
      <c r="AU152" s="255" t="s">
        <v>85</v>
      </c>
      <c r="AV152" s="13" t="s">
        <v>83</v>
      </c>
      <c r="AW152" s="13" t="s">
        <v>33</v>
      </c>
      <c r="AX152" s="13" t="s">
        <v>76</v>
      </c>
      <c r="AY152" s="255" t="s">
        <v>178</v>
      </c>
    </row>
    <row r="153" s="14" customFormat="1">
      <c r="A153" s="14"/>
      <c r="B153" s="256"/>
      <c r="C153" s="257"/>
      <c r="D153" s="241" t="s">
        <v>189</v>
      </c>
      <c r="E153" s="258" t="s">
        <v>1</v>
      </c>
      <c r="F153" s="259" t="s">
        <v>2338</v>
      </c>
      <c r="G153" s="257"/>
      <c r="H153" s="260">
        <v>131.10300000000001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189</v>
      </c>
      <c r="AU153" s="266" t="s">
        <v>85</v>
      </c>
      <c r="AV153" s="14" t="s">
        <v>85</v>
      </c>
      <c r="AW153" s="14" t="s">
        <v>33</v>
      </c>
      <c r="AX153" s="14" t="s">
        <v>76</v>
      </c>
      <c r="AY153" s="266" t="s">
        <v>178</v>
      </c>
    </row>
    <row r="154" s="13" customFormat="1">
      <c r="A154" s="13"/>
      <c r="B154" s="246"/>
      <c r="C154" s="247"/>
      <c r="D154" s="241" t="s">
        <v>189</v>
      </c>
      <c r="E154" s="248" t="s">
        <v>1</v>
      </c>
      <c r="F154" s="249" t="s">
        <v>1553</v>
      </c>
      <c r="G154" s="247"/>
      <c r="H154" s="248" t="s">
        <v>1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189</v>
      </c>
      <c r="AU154" s="255" t="s">
        <v>85</v>
      </c>
      <c r="AV154" s="13" t="s">
        <v>83</v>
      </c>
      <c r="AW154" s="13" t="s">
        <v>33</v>
      </c>
      <c r="AX154" s="13" t="s">
        <v>76</v>
      </c>
      <c r="AY154" s="255" t="s">
        <v>178</v>
      </c>
    </row>
    <row r="155" s="14" customFormat="1">
      <c r="A155" s="14"/>
      <c r="B155" s="256"/>
      <c r="C155" s="257"/>
      <c r="D155" s="241" t="s">
        <v>189</v>
      </c>
      <c r="E155" s="258" t="s">
        <v>1</v>
      </c>
      <c r="F155" s="259" t="s">
        <v>2339</v>
      </c>
      <c r="G155" s="257"/>
      <c r="H155" s="260">
        <v>111.75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189</v>
      </c>
      <c r="AU155" s="266" t="s">
        <v>85</v>
      </c>
      <c r="AV155" s="14" t="s">
        <v>85</v>
      </c>
      <c r="AW155" s="14" t="s">
        <v>33</v>
      </c>
      <c r="AX155" s="14" t="s">
        <v>76</v>
      </c>
      <c r="AY155" s="266" t="s">
        <v>178</v>
      </c>
    </row>
    <row r="156" s="15" customFormat="1">
      <c r="A156" s="15"/>
      <c r="B156" s="267"/>
      <c r="C156" s="268"/>
      <c r="D156" s="241" t="s">
        <v>189</v>
      </c>
      <c r="E156" s="269" t="s">
        <v>1</v>
      </c>
      <c r="F156" s="270" t="s">
        <v>193</v>
      </c>
      <c r="G156" s="268"/>
      <c r="H156" s="271">
        <v>242.85300000000001</v>
      </c>
      <c r="I156" s="272"/>
      <c r="J156" s="268"/>
      <c r="K156" s="268"/>
      <c r="L156" s="273"/>
      <c r="M156" s="274"/>
      <c r="N156" s="275"/>
      <c r="O156" s="275"/>
      <c r="P156" s="275"/>
      <c r="Q156" s="275"/>
      <c r="R156" s="275"/>
      <c r="S156" s="275"/>
      <c r="T156" s="27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7" t="s">
        <v>189</v>
      </c>
      <c r="AU156" s="277" t="s">
        <v>85</v>
      </c>
      <c r="AV156" s="15" t="s">
        <v>185</v>
      </c>
      <c r="AW156" s="15" t="s">
        <v>33</v>
      </c>
      <c r="AX156" s="15" t="s">
        <v>83</v>
      </c>
      <c r="AY156" s="277" t="s">
        <v>178</v>
      </c>
    </row>
    <row r="157" s="2" customFormat="1" ht="30" customHeight="1">
      <c r="A157" s="39"/>
      <c r="B157" s="40"/>
      <c r="C157" s="228" t="s">
        <v>229</v>
      </c>
      <c r="D157" s="228" t="s">
        <v>180</v>
      </c>
      <c r="E157" s="229" t="s">
        <v>2014</v>
      </c>
      <c r="F157" s="230" t="s">
        <v>2015</v>
      </c>
      <c r="G157" s="231" t="s">
        <v>183</v>
      </c>
      <c r="H157" s="232">
        <v>1081.8</v>
      </c>
      <c r="I157" s="233"/>
      <c r="J157" s="234">
        <f>ROUND(I157*H157,2)</f>
        <v>0</v>
      </c>
      <c r="K157" s="230" t="s">
        <v>184</v>
      </c>
      <c r="L157" s="45"/>
      <c r="M157" s="235" t="s">
        <v>1</v>
      </c>
      <c r="N157" s="236" t="s">
        <v>41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185</v>
      </c>
      <c r="AT157" s="239" t="s">
        <v>180</v>
      </c>
      <c r="AU157" s="239" t="s">
        <v>85</v>
      </c>
      <c r="AY157" s="18" t="s">
        <v>178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83</v>
      </c>
      <c r="BK157" s="240">
        <f>ROUND(I157*H157,2)</f>
        <v>0</v>
      </c>
      <c r="BL157" s="18" t="s">
        <v>185</v>
      </c>
      <c r="BM157" s="239" t="s">
        <v>2340</v>
      </c>
    </row>
    <row r="158" s="2" customFormat="1">
      <c r="A158" s="39"/>
      <c r="B158" s="40"/>
      <c r="C158" s="41"/>
      <c r="D158" s="241" t="s">
        <v>187</v>
      </c>
      <c r="E158" s="41"/>
      <c r="F158" s="242" t="s">
        <v>2017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187</v>
      </c>
      <c r="AU158" s="18" t="s">
        <v>85</v>
      </c>
    </row>
    <row r="159" s="13" customFormat="1">
      <c r="A159" s="13"/>
      <c r="B159" s="246"/>
      <c r="C159" s="247"/>
      <c r="D159" s="241" t="s">
        <v>189</v>
      </c>
      <c r="E159" s="248" t="s">
        <v>1</v>
      </c>
      <c r="F159" s="249" t="s">
        <v>2341</v>
      </c>
      <c r="G159" s="247"/>
      <c r="H159" s="248" t="s">
        <v>1</v>
      </c>
      <c r="I159" s="250"/>
      <c r="J159" s="247"/>
      <c r="K159" s="247"/>
      <c r="L159" s="251"/>
      <c r="M159" s="252"/>
      <c r="N159" s="253"/>
      <c r="O159" s="253"/>
      <c r="P159" s="253"/>
      <c r="Q159" s="253"/>
      <c r="R159" s="253"/>
      <c r="S159" s="253"/>
      <c r="T159" s="25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5" t="s">
        <v>189</v>
      </c>
      <c r="AU159" s="255" t="s">
        <v>85</v>
      </c>
      <c r="AV159" s="13" t="s">
        <v>83</v>
      </c>
      <c r="AW159" s="13" t="s">
        <v>33</v>
      </c>
      <c r="AX159" s="13" t="s">
        <v>76</v>
      </c>
      <c r="AY159" s="255" t="s">
        <v>178</v>
      </c>
    </row>
    <row r="160" s="13" customFormat="1">
      <c r="A160" s="13"/>
      <c r="B160" s="246"/>
      <c r="C160" s="247"/>
      <c r="D160" s="241" t="s">
        <v>189</v>
      </c>
      <c r="E160" s="248" t="s">
        <v>1</v>
      </c>
      <c r="F160" s="249" t="s">
        <v>2342</v>
      </c>
      <c r="G160" s="247"/>
      <c r="H160" s="248" t="s">
        <v>1</v>
      </c>
      <c r="I160" s="250"/>
      <c r="J160" s="247"/>
      <c r="K160" s="247"/>
      <c r="L160" s="251"/>
      <c r="M160" s="252"/>
      <c r="N160" s="253"/>
      <c r="O160" s="253"/>
      <c r="P160" s="253"/>
      <c r="Q160" s="253"/>
      <c r="R160" s="253"/>
      <c r="S160" s="253"/>
      <c r="T160" s="25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5" t="s">
        <v>189</v>
      </c>
      <c r="AU160" s="255" t="s">
        <v>85</v>
      </c>
      <c r="AV160" s="13" t="s">
        <v>83</v>
      </c>
      <c r="AW160" s="13" t="s">
        <v>33</v>
      </c>
      <c r="AX160" s="13" t="s">
        <v>76</v>
      </c>
      <c r="AY160" s="255" t="s">
        <v>178</v>
      </c>
    </row>
    <row r="161" s="14" customFormat="1">
      <c r="A161" s="14"/>
      <c r="B161" s="256"/>
      <c r="C161" s="257"/>
      <c r="D161" s="241" t="s">
        <v>189</v>
      </c>
      <c r="E161" s="258" t="s">
        <v>1</v>
      </c>
      <c r="F161" s="259" t="s">
        <v>2343</v>
      </c>
      <c r="G161" s="257"/>
      <c r="H161" s="260">
        <v>1081.8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189</v>
      </c>
      <c r="AU161" s="266" t="s">
        <v>85</v>
      </c>
      <c r="AV161" s="14" t="s">
        <v>85</v>
      </c>
      <c r="AW161" s="14" t="s">
        <v>33</v>
      </c>
      <c r="AX161" s="14" t="s">
        <v>76</v>
      </c>
      <c r="AY161" s="266" t="s">
        <v>178</v>
      </c>
    </row>
    <row r="162" s="15" customFormat="1">
      <c r="A162" s="15"/>
      <c r="B162" s="267"/>
      <c r="C162" s="268"/>
      <c r="D162" s="241" t="s">
        <v>189</v>
      </c>
      <c r="E162" s="269" t="s">
        <v>1</v>
      </c>
      <c r="F162" s="270" t="s">
        <v>193</v>
      </c>
      <c r="G162" s="268"/>
      <c r="H162" s="271">
        <v>1081.8</v>
      </c>
      <c r="I162" s="272"/>
      <c r="J162" s="268"/>
      <c r="K162" s="268"/>
      <c r="L162" s="273"/>
      <c r="M162" s="274"/>
      <c r="N162" s="275"/>
      <c r="O162" s="275"/>
      <c r="P162" s="275"/>
      <c r="Q162" s="275"/>
      <c r="R162" s="275"/>
      <c r="S162" s="275"/>
      <c r="T162" s="27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7" t="s">
        <v>189</v>
      </c>
      <c r="AU162" s="277" t="s">
        <v>85</v>
      </c>
      <c r="AV162" s="15" t="s">
        <v>185</v>
      </c>
      <c r="AW162" s="15" t="s">
        <v>33</v>
      </c>
      <c r="AX162" s="15" t="s">
        <v>83</v>
      </c>
      <c r="AY162" s="277" t="s">
        <v>178</v>
      </c>
    </row>
    <row r="163" s="2" customFormat="1" ht="30" customHeight="1">
      <c r="A163" s="39"/>
      <c r="B163" s="40"/>
      <c r="C163" s="228" t="s">
        <v>236</v>
      </c>
      <c r="D163" s="228" t="s">
        <v>180</v>
      </c>
      <c r="E163" s="229" t="s">
        <v>2344</v>
      </c>
      <c r="F163" s="230" t="s">
        <v>2345</v>
      </c>
      <c r="G163" s="231" t="s">
        <v>183</v>
      </c>
      <c r="H163" s="232">
        <v>104.88</v>
      </c>
      <c r="I163" s="233"/>
      <c r="J163" s="234">
        <f>ROUND(I163*H163,2)</f>
        <v>0</v>
      </c>
      <c r="K163" s="230" t="s">
        <v>184</v>
      </c>
      <c r="L163" s="45"/>
      <c r="M163" s="235" t="s">
        <v>1</v>
      </c>
      <c r="N163" s="236" t="s">
        <v>41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185</v>
      </c>
      <c r="AT163" s="239" t="s">
        <v>180</v>
      </c>
      <c r="AU163" s="239" t="s">
        <v>85</v>
      </c>
      <c r="AY163" s="18" t="s">
        <v>178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83</v>
      </c>
      <c r="BK163" s="240">
        <f>ROUND(I163*H163,2)</f>
        <v>0</v>
      </c>
      <c r="BL163" s="18" t="s">
        <v>185</v>
      </c>
      <c r="BM163" s="239" t="s">
        <v>2346</v>
      </c>
    </row>
    <row r="164" s="2" customFormat="1">
      <c r="A164" s="39"/>
      <c r="B164" s="40"/>
      <c r="C164" s="41"/>
      <c r="D164" s="241" t="s">
        <v>187</v>
      </c>
      <c r="E164" s="41"/>
      <c r="F164" s="242" t="s">
        <v>2347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187</v>
      </c>
      <c r="AU164" s="18" t="s">
        <v>85</v>
      </c>
    </row>
    <row r="165" s="13" customFormat="1">
      <c r="A165" s="13"/>
      <c r="B165" s="246"/>
      <c r="C165" s="247"/>
      <c r="D165" s="241" t="s">
        <v>189</v>
      </c>
      <c r="E165" s="248" t="s">
        <v>1</v>
      </c>
      <c r="F165" s="249" t="s">
        <v>2348</v>
      </c>
      <c r="G165" s="247"/>
      <c r="H165" s="248" t="s">
        <v>1</v>
      </c>
      <c r="I165" s="250"/>
      <c r="J165" s="247"/>
      <c r="K165" s="247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189</v>
      </c>
      <c r="AU165" s="255" t="s">
        <v>85</v>
      </c>
      <c r="AV165" s="13" t="s">
        <v>83</v>
      </c>
      <c r="AW165" s="13" t="s">
        <v>33</v>
      </c>
      <c r="AX165" s="13" t="s">
        <v>76</v>
      </c>
      <c r="AY165" s="255" t="s">
        <v>178</v>
      </c>
    </row>
    <row r="166" s="13" customFormat="1">
      <c r="A166" s="13"/>
      <c r="B166" s="246"/>
      <c r="C166" s="247"/>
      <c r="D166" s="241" t="s">
        <v>189</v>
      </c>
      <c r="E166" s="248" t="s">
        <v>1</v>
      </c>
      <c r="F166" s="249" t="s">
        <v>2029</v>
      </c>
      <c r="G166" s="247"/>
      <c r="H166" s="248" t="s">
        <v>1</v>
      </c>
      <c r="I166" s="250"/>
      <c r="J166" s="247"/>
      <c r="K166" s="247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189</v>
      </c>
      <c r="AU166" s="255" t="s">
        <v>85</v>
      </c>
      <c r="AV166" s="13" t="s">
        <v>83</v>
      </c>
      <c r="AW166" s="13" t="s">
        <v>33</v>
      </c>
      <c r="AX166" s="13" t="s">
        <v>76</v>
      </c>
      <c r="AY166" s="255" t="s">
        <v>178</v>
      </c>
    </row>
    <row r="167" s="14" customFormat="1">
      <c r="A167" s="14"/>
      <c r="B167" s="256"/>
      <c r="C167" s="257"/>
      <c r="D167" s="241" t="s">
        <v>189</v>
      </c>
      <c r="E167" s="258" t="s">
        <v>1</v>
      </c>
      <c r="F167" s="259" t="s">
        <v>2349</v>
      </c>
      <c r="G167" s="257"/>
      <c r="H167" s="260">
        <v>104.88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189</v>
      </c>
      <c r="AU167" s="266" t="s">
        <v>85</v>
      </c>
      <c r="AV167" s="14" t="s">
        <v>85</v>
      </c>
      <c r="AW167" s="14" t="s">
        <v>33</v>
      </c>
      <c r="AX167" s="14" t="s">
        <v>76</v>
      </c>
      <c r="AY167" s="266" t="s">
        <v>178</v>
      </c>
    </row>
    <row r="168" s="15" customFormat="1">
      <c r="A168" s="15"/>
      <c r="B168" s="267"/>
      <c r="C168" s="268"/>
      <c r="D168" s="241" t="s">
        <v>189</v>
      </c>
      <c r="E168" s="269" t="s">
        <v>1</v>
      </c>
      <c r="F168" s="270" t="s">
        <v>193</v>
      </c>
      <c r="G168" s="268"/>
      <c r="H168" s="271">
        <v>104.88</v>
      </c>
      <c r="I168" s="272"/>
      <c r="J168" s="268"/>
      <c r="K168" s="268"/>
      <c r="L168" s="273"/>
      <c r="M168" s="274"/>
      <c r="N168" s="275"/>
      <c r="O168" s="275"/>
      <c r="P168" s="275"/>
      <c r="Q168" s="275"/>
      <c r="R168" s="275"/>
      <c r="S168" s="275"/>
      <c r="T168" s="27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7" t="s">
        <v>189</v>
      </c>
      <c r="AU168" s="277" t="s">
        <v>85</v>
      </c>
      <c r="AV168" s="15" t="s">
        <v>185</v>
      </c>
      <c r="AW168" s="15" t="s">
        <v>33</v>
      </c>
      <c r="AX168" s="15" t="s">
        <v>83</v>
      </c>
      <c r="AY168" s="277" t="s">
        <v>178</v>
      </c>
    </row>
    <row r="169" s="2" customFormat="1">
      <c r="A169" s="39"/>
      <c r="B169" s="40"/>
      <c r="C169" s="228" t="s">
        <v>244</v>
      </c>
      <c r="D169" s="228" t="s">
        <v>180</v>
      </c>
      <c r="E169" s="229" t="s">
        <v>1558</v>
      </c>
      <c r="F169" s="230" t="s">
        <v>1559</v>
      </c>
      <c r="G169" s="231" t="s">
        <v>438</v>
      </c>
      <c r="H169" s="232">
        <v>12</v>
      </c>
      <c r="I169" s="233"/>
      <c r="J169" s="234">
        <f>ROUND(I169*H169,2)</f>
        <v>0</v>
      </c>
      <c r="K169" s="230" t="s">
        <v>184</v>
      </c>
      <c r="L169" s="45"/>
      <c r="M169" s="235" t="s">
        <v>1</v>
      </c>
      <c r="N169" s="236" t="s">
        <v>41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185</v>
      </c>
      <c r="AT169" s="239" t="s">
        <v>180</v>
      </c>
      <c r="AU169" s="239" t="s">
        <v>85</v>
      </c>
      <c r="AY169" s="18" t="s">
        <v>178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83</v>
      </c>
      <c r="BK169" s="240">
        <f>ROUND(I169*H169,2)</f>
        <v>0</v>
      </c>
      <c r="BL169" s="18" t="s">
        <v>185</v>
      </c>
      <c r="BM169" s="239" t="s">
        <v>2350</v>
      </c>
    </row>
    <row r="170" s="2" customFormat="1">
      <c r="A170" s="39"/>
      <c r="B170" s="40"/>
      <c r="C170" s="41"/>
      <c r="D170" s="241" t="s">
        <v>187</v>
      </c>
      <c r="E170" s="41"/>
      <c r="F170" s="242" t="s">
        <v>1561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187</v>
      </c>
      <c r="AU170" s="18" t="s">
        <v>85</v>
      </c>
    </row>
    <row r="171" s="13" customFormat="1">
      <c r="A171" s="13"/>
      <c r="B171" s="246"/>
      <c r="C171" s="247"/>
      <c r="D171" s="241" t="s">
        <v>189</v>
      </c>
      <c r="E171" s="248" t="s">
        <v>1</v>
      </c>
      <c r="F171" s="249" t="s">
        <v>1984</v>
      </c>
      <c r="G171" s="247"/>
      <c r="H171" s="248" t="s">
        <v>1</v>
      </c>
      <c r="I171" s="250"/>
      <c r="J171" s="247"/>
      <c r="K171" s="247"/>
      <c r="L171" s="251"/>
      <c r="M171" s="252"/>
      <c r="N171" s="253"/>
      <c r="O171" s="253"/>
      <c r="P171" s="253"/>
      <c r="Q171" s="253"/>
      <c r="R171" s="253"/>
      <c r="S171" s="253"/>
      <c r="T171" s="25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5" t="s">
        <v>189</v>
      </c>
      <c r="AU171" s="255" t="s">
        <v>85</v>
      </c>
      <c r="AV171" s="13" t="s">
        <v>83</v>
      </c>
      <c r="AW171" s="13" t="s">
        <v>33</v>
      </c>
      <c r="AX171" s="13" t="s">
        <v>76</v>
      </c>
      <c r="AY171" s="255" t="s">
        <v>178</v>
      </c>
    </row>
    <row r="172" s="13" customFormat="1">
      <c r="A172" s="13"/>
      <c r="B172" s="246"/>
      <c r="C172" s="247"/>
      <c r="D172" s="241" t="s">
        <v>189</v>
      </c>
      <c r="E172" s="248" t="s">
        <v>1</v>
      </c>
      <c r="F172" s="249" t="s">
        <v>485</v>
      </c>
      <c r="G172" s="247"/>
      <c r="H172" s="248" t="s">
        <v>1</v>
      </c>
      <c r="I172" s="250"/>
      <c r="J172" s="247"/>
      <c r="K172" s="247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189</v>
      </c>
      <c r="AU172" s="255" t="s">
        <v>85</v>
      </c>
      <c r="AV172" s="13" t="s">
        <v>83</v>
      </c>
      <c r="AW172" s="13" t="s">
        <v>33</v>
      </c>
      <c r="AX172" s="13" t="s">
        <v>76</v>
      </c>
      <c r="AY172" s="255" t="s">
        <v>178</v>
      </c>
    </row>
    <row r="173" s="14" customFormat="1">
      <c r="A173" s="14"/>
      <c r="B173" s="256"/>
      <c r="C173" s="257"/>
      <c r="D173" s="241" t="s">
        <v>189</v>
      </c>
      <c r="E173" s="258" t="s">
        <v>1</v>
      </c>
      <c r="F173" s="259" t="s">
        <v>275</v>
      </c>
      <c r="G173" s="257"/>
      <c r="H173" s="260">
        <v>12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6" t="s">
        <v>189</v>
      </c>
      <c r="AU173" s="266" t="s">
        <v>85</v>
      </c>
      <c r="AV173" s="14" t="s">
        <v>85</v>
      </c>
      <c r="AW173" s="14" t="s">
        <v>33</v>
      </c>
      <c r="AX173" s="14" t="s">
        <v>76</v>
      </c>
      <c r="AY173" s="266" t="s">
        <v>178</v>
      </c>
    </row>
    <row r="174" s="15" customFormat="1">
      <c r="A174" s="15"/>
      <c r="B174" s="267"/>
      <c r="C174" s="268"/>
      <c r="D174" s="241" t="s">
        <v>189</v>
      </c>
      <c r="E174" s="269" t="s">
        <v>1</v>
      </c>
      <c r="F174" s="270" t="s">
        <v>193</v>
      </c>
      <c r="G174" s="268"/>
      <c r="H174" s="271">
        <v>12</v>
      </c>
      <c r="I174" s="272"/>
      <c r="J174" s="268"/>
      <c r="K174" s="268"/>
      <c r="L174" s="273"/>
      <c r="M174" s="274"/>
      <c r="N174" s="275"/>
      <c r="O174" s="275"/>
      <c r="P174" s="275"/>
      <c r="Q174" s="275"/>
      <c r="R174" s="275"/>
      <c r="S174" s="275"/>
      <c r="T174" s="27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7" t="s">
        <v>189</v>
      </c>
      <c r="AU174" s="277" t="s">
        <v>85</v>
      </c>
      <c r="AV174" s="15" t="s">
        <v>185</v>
      </c>
      <c r="AW174" s="15" t="s">
        <v>33</v>
      </c>
      <c r="AX174" s="15" t="s">
        <v>83</v>
      </c>
      <c r="AY174" s="277" t="s">
        <v>178</v>
      </c>
    </row>
    <row r="175" s="2" customFormat="1">
      <c r="A175" s="39"/>
      <c r="B175" s="40"/>
      <c r="C175" s="228" t="s">
        <v>250</v>
      </c>
      <c r="D175" s="228" t="s">
        <v>180</v>
      </c>
      <c r="E175" s="229" t="s">
        <v>1562</v>
      </c>
      <c r="F175" s="230" t="s">
        <v>1563</v>
      </c>
      <c r="G175" s="231" t="s">
        <v>438</v>
      </c>
      <c r="H175" s="232">
        <v>12</v>
      </c>
      <c r="I175" s="233"/>
      <c r="J175" s="234">
        <f>ROUND(I175*H175,2)</f>
        <v>0</v>
      </c>
      <c r="K175" s="230" t="s">
        <v>184</v>
      </c>
      <c r="L175" s="45"/>
      <c r="M175" s="235" t="s">
        <v>1</v>
      </c>
      <c r="N175" s="236" t="s">
        <v>41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185</v>
      </c>
      <c r="AT175" s="239" t="s">
        <v>180</v>
      </c>
      <c r="AU175" s="239" t="s">
        <v>85</v>
      </c>
      <c r="AY175" s="18" t="s">
        <v>178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83</v>
      </c>
      <c r="BK175" s="240">
        <f>ROUND(I175*H175,2)</f>
        <v>0</v>
      </c>
      <c r="BL175" s="18" t="s">
        <v>185</v>
      </c>
      <c r="BM175" s="239" t="s">
        <v>2351</v>
      </c>
    </row>
    <row r="176" s="2" customFormat="1">
      <c r="A176" s="39"/>
      <c r="B176" s="40"/>
      <c r="C176" s="41"/>
      <c r="D176" s="241" t="s">
        <v>187</v>
      </c>
      <c r="E176" s="41"/>
      <c r="F176" s="242" t="s">
        <v>1565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187</v>
      </c>
      <c r="AU176" s="18" t="s">
        <v>85</v>
      </c>
    </row>
    <row r="177" s="13" customFormat="1">
      <c r="A177" s="13"/>
      <c r="B177" s="246"/>
      <c r="C177" s="247"/>
      <c r="D177" s="241" t="s">
        <v>189</v>
      </c>
      <c r="E177" s="248" t="s">
        <v>1</v>
      </c>
      <c r="F177" s="249" t="s">
        <v>1984</v>
      </c>
      <c r="G177" s="247"/>
      <c r="H177" s="248" t="s">
        <v>1</v>
      </c>
      <c r="I177" s="250"/>
      <c r="J177" s="247"/>
      <c r="K177" s="247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189</v>
      </c>
      <c r="AU177" s="255" t="s">
        <v>85</v>
      </c>
      <c r="AV177" s="13" t="s">
        <v>83</v>
      </c>
      <c r="AW177" s="13" t="s">
        <v>33</v>
      </c>
      <c r="AX177" s="13" t="s">
        <v>76</v>
      </c>
      <c r="AY177" s="255" t="s">
        <v>178</v>
      </c>
    </row>
    <row r="178" s="13" customFormat="1">
      <c r="A178" s="13"/>
      <c r="B178" s="246"/>
      <c r="C178" s="247"/>
      <c r="D178" s="241" t="s">
        <v>189</v>
      </c>
      <c r="E178" s="248" t="s">
        <v>1</v>
      </c>
      <c r="F178" s="249" t="s">
        <v>1566</v>
      </c>
      <c r="G178" s="247"/>
      <c r="H178" s="248" t="s">
        <v>1</v>
      </c>
      <c r="I178" s="250"/>
      <c r="J178" s="247"/>
      <c r="K178" s="247"/>
      <c r="L178" s="251"/>
      <c r="M178" s="252"/>
      <c r="N178" s="253"/>
      <c r="O178" s="253"/>
      <c r="P178" s="253"/>
      <c r="Q178" s="253"/>
      <c r="R178" s="253"/>
      <c r="S178" s="253"/>
      <c r="T178" s="25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5" t="s">
        <v>189</v>
      </c>
      <c r="AU178" s="255" t="s">
        <v>85</v>
      </c>
      <c r="AV178" s="13" t="s">
        <v>83</v>
      </c>
      <c r="AW178" s="13" t="s">
        <v>33</v>
      </c>
      <c r="AX178" s="13" t="s">
        <v>76</v>
      </c>
      <c r="AY178" s="255" t="s">
        <v>178</v>
      </c>
    </row>
    <row r="179" s="14" customFormat="1">
      <c r="A179" s="14"/>
      <c r="B179" s="256"/>
      <c r="C179" s="257"/>
      <c r="D179" s="241" t="s">
        <v>189</v>
      </c>
      <c r="E179" s="258" t="s">
        <v>1</v>
      </c>
      <c r="F179" s="259" t="s">
        <v>275</v>
      </c>
      <c r="G179" s="257"/>
      <c r="H179" s="260">
        <v>12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6" t="s">
        <v>189</v>
      </c>
      <c r="AU179" s="266" t="s">
        <v>85</v>
      </c>
      <c r="AV179" s="14" t="s">
        <v>85</v>
      </c>
      <c r="AW179" s="14" t="s">
        <v>33</v>
      </c>
      <c r="AX179" s="14" t="s">
        <v>76</v>
      </c>
      <c r="AY179" s="266" t="s">
        <v>178</v>
      </c>
    </row>
    <row r="180" s="15" customFormat="1">
      <c r="A180" s="15"/>
      <c r="B180" s="267"/>
      <c r="C180" s="268"/>
      <c r="D180" s="241" t="s">
        <v>189</v>
      </c>
      <c r="E180" s="269" t="s">
        <v>1</v>
      </c>
      <c r="F180" s="270" t="s">
        <v>193</v>
      </c>
      <c r="G180" s="268"/>
      <c r="H180" s="271">
        <v>12</v>
      </c>
      <c r="I180" s="272"/>
      <c r="J180" s="268"/>
      <c r="K180" s="268"/>
      <c r="L180" s="273"/>
      <c r="M180" s="274"/>
      <c r="N180" s="275"/>
      <c r="O180" s="275"/>
      <c r="P180" s="275"/>
      <c r="Q180" s="275"/>
      <c r="R180" s="275"/>
      <c r="S180" s="275"/>
      <c r="T180" s="27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7" t="s">
        <v>189</v>
      </c>
      <c r="AU180" s="277" t="s">
        <v>85</v>
      </c>
      <c r="AV180" s="15" t="s">
        <v>185</v>
      </c>
      <c r="AW180" s="15" t="s">
        <v>33</v>
      </c>
      <c r="AX180" s="15" t="s">
        <v>83</v>
      </c>
      <c r="AY180" s="277" t="s">
        <v>178</v>
      </c>
    </row>
    <row r="181" s="2" customFormat="1" ht="19.8" customHeight="1">
      <c r="A181" s="39"/>
      <c r="B181" s="40"/>
      <c r="C181" s="228" t="s">
        <v>258</v>
      </c>
      <c r="D181" s="228" t="s">
        <v>180</v>
      </c>
      <c r="E181" s="229" t="s">
        <v>1567</v>
      </c>
      <c r="F181" s="230" t="s">
        <v>1568</v>
      </c>
      <c r="G181" s="231" t="s">
        <v>438</v>
      </c>
      <c r="H181" s="232">
        <v>12</v>
      </c>
      <c r="I181" s="233"/>
      <c r="J181" s="234">
        <f>ROUND(I181*H181,2)</f>
        <v>0</v>
      </c>
      <c r="K181" s="230" t="s">
        <v>184</v>
      </c>
      <c r="L181" s="45"/>
      <c r="M181" s="235" t="s">
        <v>1</v>
      </c>
      <c r="N181" s="236" t="s">
        <v>41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185</v>
      </c>
      <c r="AT181" s="239" t="s">
        <v>180</v>
      </c>
      <c r="AU181" s="239" t="s">
        <v>85</v>
      </c>
      <c r="AY181" s="18" t="s">
        <v>178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83</v>
      </c>
      <c r="BK181" s="240">
        <f>ROUND(I181*H181,2)</f>
        <v>0</v>
      </c>
      <c r="BL181" s="18" t="s">
        <v>185</v>
      </c>
      <c r="BM181" s="239" t="s">
        <v>2352</v>
      </c>
    </row>
    <row r="182" s="2" customFormat="1">
      <c r="A182" s="39"/>
      <c r="B182" s="40"/>
      <c r="C182" s="41"/>
      <c r="D182" s="241" t="s">
        <v>187</v>
      </c>
      <c r="E182" s="41"/>
      <c r="F182" s="242" t="s">
        <v>1570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187</v>
      </c>
      <c r="AU182" s="18" t="s">
        <v>85</v>
      </c>
    </row>
    <row r="183" s="13" customFormat="1">
      <c r="A183" s="13"/>
      <c r="B183" s="246"/>
      <c r="C183" s="247"/>
      <c r="D183" s="241" t="s">
        <v>189</v>
      </c>
      <c r="E183" s="248" t="s">
        <v>1</v>
      </c>
      <c r="F183" s="249" t="s">
        <v>1984</v>
      </c>
      <c r="G183" s="247"/>
      <c r="H183" s="248" t="s">
        <v>1</v>
      </c>
      <c r="I183" s="250"/>
      <c r="J183" s="247"/>
      <c r="K183" s="247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189</v>
      </c>
      <c r="AU183" s="255" t="s">
        <v>85</v>
      </c>
      <c r="AV183" s="13" t="s">
        <v>83</v>
      </c>
      <c r="AW183" s="13" t="s">
        <v>33</v>
      </c>
      <c r="AX183" s="13" t="s">
        <v>76</v>
      </c>
      <c r="AY183" s="255" t="s">
        <v>178</v>
      </c>
    </row>
    <row r="184" s="13" customFormat="1">
      <c r="A184" s="13"/>
      <c r="B184" s="246"/>
      <c r="C184" s="247"/>
      <c r="D184" s="241" t="s">
        <v>189</v>
      </c>
      <c r="E184" s="248" t="s">
        <v>1</v>
      </c>
      <c r="F184" s="249" t="s">
        <v>485</v>
      </c>
      <c r="G184" s="247"/>
      <c r="H184" s="248" t="s">
        <v>1</v>
      </c>
      <c r="I184" s="250"/>
      <c r="J184" s="247"/>
      <c r="K184" s="247"/>
      <c r="L184" s="251"/>
      <c r="M184" s="252"/>
      <c r="N184" s="253"/>
      <c r="O184" s="253"/>
      <c r="P184" s="253"/>
      <c r="Q184" s="253"/>
      <c r="R184" s="253"/>
      <c r="S184" s="253"/>
      <c r="T184" s="25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5" t="s">
        <v>189</v>
      </c>
      <c r="AU184" s="255" t="s">
        <v>85</v>
      </c>
      <c r="AV184" s="13" t="s">
        <v>83</v>
      </c>
      <c r="AW184" s="13" t="s">
        <v>33</v>
      </c>
      <c r="AX184" s="13" t="s">
        <v>76</v>
      </c>
      <c r="AY184" s="255" t="s">
        <v>178</v>
      </c>
    </row>
    <row r="185" s="14" customFormat="1">
      <c r="A185" s="14"/>
      <c r="B185" s="256"/>
      <c r="C185" s="257"/>
      <c r="D185" s="241" t="s">
        <v>189</v>
      </c>
      <c r="E185" s="258" t="s">
        <v>1</v>
      </c>
      <c r="F185" s="259" t="s">
        <v>275</v>
      </c>
      <c r="G185" s="257"/>
      <c r="H185" s="260">
        <v>12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6" t="s">
        <v>189</v>
      </c>
      <c r="AU185" s="266" t="s">
        <v>85</v>
      </c>
      <c r="AV185" s="14" t="s">
        <v>85</v>
      </c>
      <c r="AW185" s="14" t="s">
        <v>33</v>
      </c>
      <c r="AX185" s="14" t="s">
        <v>76</v>
      </c>
      <c r="AY185" s="266" t="s">
        <v>178</v>
      </c>
    </row>
    <row r="186" s="15" customFormat="1">
      <c r="A186" s="15"/>
      <c r="B186" s="267"/>
      <c r="C186" s="268"/>
      <c r="D186" s="241" t="s">
        <v>189</v>
      </c>
      <c r="E186" s="269" t="s">
        <v>1</v>
      </c>
      <c r="F186" s="270" t="s">
        <v>193</v>
      </c>
      <c r="G186" s="268"/>
      <c r="H186" s="271">
        <v>12</v>
      </c>
      <c r="I186" s="272"/>
      <c r="J186" s="268"/>
      <c r="K186" s="268"/>
      <c r="L186" s="273"/>
      <c r="M186" s="274"/>
      <c r="N186" s="275"/>
      <c r="O186" s="275"/>
      <c r="P186" s="275"/>
      <c r="Q186" s="275"/>
      <c r="R186" s="275"/>
      <c r="S186" s="275"/>
      <c r="T186" s="27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7" t="s">
        <v>189</v>
      </c>
      <c r="AU186" s="277" t="s">
        <v>85</v>
      </c>
      <c r="AV186" s="15" t="s">
        <v>185</v>
      </c>
      <c r="AW186" s="15" t="s">
        <v>33</v>
      </c>
      <c r="AX186" s="15" t="s">
        <v>83</v>
      </c>
      <c r="AY186" s="277" t="s">
        <v>178</v>
      </c>
    </row>
    <row r="187" s="2" customFormat="1">
      <c r="A187" s="39"/>
      <c r="B187" s="40"/>
      <c r="C187" s="228" t="s">
        <v>265</v>
      </c>
      <c r="D187" s="228" t="s">
        <v>180</v>
      </c>
      <c r="E187" s="229" t="s">
        <v>1728</v>
      </c>
      <c r="F187" s="230" t="s">
        <v>2353</v>
      </c>
      <c r="G187" s="231" t="s">
        <v>268</v>
      </c>
      <c r="H187" s="232">
        <v>500</v>
      </c>
      <c r="I187" s="233"/>
      <c r="J187" s="234">
        <f>ROUND(I187*H187,2)</f>
        <v>0</v>
      </c>
      <c r="K187" s="230" t="s">
        <v>184</v>
      </c>
      <c r="L187" s="45"/>
      <c r="M187" s="235" t="s">
        <v>1</v>
      </c>
      <c r="N187" s="236" t="s">
        <v>41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185</v>
      </c>
      <c r="AT187" s="239" t="s">
        <v>180</v>
      </c>
      <c r="AU187" s="239" t="s">
        <v>85</v>
      </c>
      <c r="AY187" s="18" t="s">
        <v>178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83</v>
      </c>
      <c r="BK187" s="240">
        <f>ROUND(I187*H187,2)</f>
        <v>0</v>
      </c>
      <c r="BL187" s="18" t="s">
        <v>185</v>
      </c>
      <c r="BM187" s="239" t="s">
        <v>2354</v>
      </c>
    </row>
    <row r="188" s="2" customFormat="1">
      <c r="A188" s="39"/>
      <c r="B188" s="40"/>
      <c r="C188" s="41"/>
      <c r="D188" s="241" t="s">
        <v>187</v>
      </c>
      <c r="E188" s="41"/>
      <c r="F188" s="242" t="s">
        <v>2355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187</v>
      </c>
      <c r="AU188" s="18" t="s">
        <v>85</v>
      </c>
    </row>
    <row r="189" s="13" customFormat="1">
      <c r="A189" s="13"/>
      <c r="B189" s="246"/>
      <c r="C189" s="247"/>
      <c r="D189" s="241" t="s">
        <v>189</v>
      </c>
      <c r="E189" s="248" t="s">
        <v>1</v>
      </c>
      <c r="F189" s="249" t="s">
        <v>1984</v>
      </c>
      <c r="G189" s="247"/>
      <c r="H189" s="248" t="s">
        <v>1</v>
      </c>
      <c r="I189" s="250"/>
      <c r="J189" s="247"/>
      <c r="K189" s="247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189</v>
      </c>
      <c r="AU189" s="255" t="s">
        <v>85</v>
      </c>
      <c r="AV189" s="13" t="s">
        <v>83</v>
      </c>
      <c r="AW189" s="13" t="s">
        <v>33</v>
      </c>
      <c r="AX189" s="13" t="s">
        <v>76</v>
      </c>
      <c r="AY189" s="255" t="s">
        <v>178</v>
      </c>
    </row>
    <row r="190" s="13" customFormat="1">
      <c r="A190" s="13"/>
      <c r="B190" s="246"/>
      <c r="C190" s="247"/>
      <c r="D190" s="241" t="s">
        <v>189</v>
      </c>
      <c r="E190" s="248" t="s">
        <v>1</v>
      </c>
      <c r="F190" s="249" t="s">
        <v>1732</v>
      </c>
      <c r="G190" s="247"/>
      <c r="H190" s="248" t="s">
        <v>1</v>
      </c>
      <c r="I190" s="250"/>
      <c r="J190" s="247"/>
      <c r="K190" s="247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189</v>
      </c>
      <c r="AU190" s="255" t="s">
        <v>85</v>
      </c>
      <c r="AV190" s="13" t="s">
        <v>83</v>
      </c>
      <c r="AW190" s="13" t="s">
        <v>33</v>
      </c>
      <c r="AX190" s="13" t="s">
        <v>76</v>
      </c>
      <c r="AY190" s="255" t="s">
        <v>178</v>
      </c>
    </row>
    <row r="191" s="14" customFormat="1">
      <c r="A191" s="14"/>
      <c r="B191" s="256"/>
      <c r="C191" s="257"/>
      <c r="D191" s="241" t="s">
        <v>189</v>
      </c>
      <c r="E191" s="258" t="s">
        <v>1</v>
      </c>
      <c r="F191" s="259" t="s">
        <v>2331</v>
      </c>
      <c r="G191" s="257"/>
      <c r="H191" s="260">
        <v>500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6" t="s">
        <v>189</v>
      </c>
      <c r="AU191" s="266" t="s">
        <v>85</v>
      </c>
      <c r="AV191" s="14" t="s">
        <v>85</v>
      </c>
      <c r="AW191" s="14" t="s">
        <v>33</v>
      </c>
      <c r="AX191" s="14" t="s">
        <v>76</v>
      </c>
      <c r="AY191" s="266" t="s">
        <v>178</v>
      </c>
    </row>
    <row r="192" s="15" customFormat="1">
      <c r="A192" s="15"/>
      <c r="B192" s="267"/>
      <c r="C192" s="268"/>
      <c r="D192" s="241" t="s">
        <v>189</v>
      </c>
      <c r="E192" s="269" t="s">
        <v>1</v>
      </c>
      <c r="F192" s="270" t="s">
        <v>193</v>
      </c>
      <c r="G192" s="268"/>
      <c r="H192" s="271">
        <v>500</v>
      </c>
      <c r="I192" s="272"/>
      <c r="J192" s="268"/>
      <c r="K192" s="268"/>
      <c r="L192" s="273"/>
      <c r="M192" s="274"/>
      <c r="N192" s="275"/>
      <c r="O192" s="275"/>
      <c r="P192" s="275"/>
      <c r="Q192" s="275"/>
      <c r="R192" s="275"/>
      <c r="S192" s="275"/>
      <c r="T192" s="27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7" t="s">
        <v>189</v>
      </c>
      <c r="AU192" s="277" t="s">
        <v>85</v>
      </c>
      <c r="AV192" s="15" t="s">
        <v>185</v>
      </c>
      <c r="AW192" s="15" t="s">
        <v>33</v>
      </c>
      <c r="AX192" s="15" t="s">
        <v>83</v>
      </c>
      <c r="AY192" s="277" t="s">
        <v>178</v>
      </c>
    </row>
    <row r="193" s="2" customFormat="1">
      <c r="A193" s="39"/>
      <c r="B193" s="40"/>
      <c r="C193" s="228" t="s">
        <v>275</v>
      </c>
      <c r="D193" s="228" t="s">
        <v>180</v>
      </c>
      <c r="E193" s="229" t="s">
        <v>1571</v>
      </c>
      <c r="F193" s="230" t="s">
        <v>1572</v>
      </c>
      <c r="G193" s="231" t="s">
        <v>438</v>
      </c>
      <c r="H193" s="232">
        <v>168</v>
      </c>
      <c r="I193" s="233"/>
      <c r="J193" s="234">
        <f>ROUND(I193*H193,2)</f>
        <v>0</v>
      </c>
      <c r="K193" s="230" t="s">
        <v>184</v>
      </c>
      <c r="L193" s="45"/>
      <c r="M193" s="235" t="s">
        <v>1</v>
      </c>
      <c r="N193" s="236" t="s">
        <v>41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185</v>
      </c>
      <c r="AT193" s="239" t="s">
        <v>180</v>
      </c>
      <c r="AU193" s="239" t="s">
        <v>85</v>
      </c>
      <c r="AY193" s="18" t="s">
        <v>178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83</v>
      </c>
      <c r="BK193" s="240">
        <f>ROUND(I193*H193,2)</f>
        <v>0</v>
      </c>
      <c r="BL193" s="18" t="s">
        <v>185</v>
      </c>
      <c r="BM193" s="239" t="s">
        <v>2356</v>
      </c>
    </row>
    <row r="194" s="2" customFormat="1">
      <c r="A194" s="39"/>
      <c r="B194" s="40"/>
      <c r="C194" s="41"/>
      <c r="D194" s="241" t="s">
        <v>187</v>
      </c>
      <c r="E194" s="41"/>
      <c r="F194" s="242" t="s">
        <v>1574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187</v>
      </c>
      <c r="AU194" s="18" t="s">
        <v>85</v>
      </c>
    </row>
    <row r="195" s="13" customFormat="1">
      <c r="A195" s="13"/>
      <c r="B195" s="246"/>
      <c r="C195" s="247"/>
      <c r="D195" s="241" t="s">
        <v>189</v>
      </c>
      <c r="E195" s="248" t="s">
        <v>1</v>
      </c>
      <c r="F195" s="249" t="s">
        <v>1984</v>
      </c>
      <c r="G195" s="247"/>
      <c r="H195" s="248" t="s">
        <v>1</v>
      </c>
      <c r="I195" s="250"/>
      <c r="J195" s="247"/>
      <c r="K195" s="247"/>
      <c r="L195" s="251"/>
      <c r="M195" s="252"/>
      <c r="N195" s="253"/>
      <c r="O195" s="253"/>
      <c r="P195" s="253"/>
      <c r="Q195" s="253"/>
      <c r="R195" s="253"/>
      <c r="S195" s="253"/>
      <c r="T195" s="25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5" t="s">
        <v>189</v>
      </c>
      <c r="AU195" s="255" t="s">
        <v>85</v>
      </c>
      <c r="AV195" s="13" t="s">
        <v>83</v>
      </c>
      <c r="AW195" s="13" t="s">
        <v>33</v>
      </c>
      <c r="AX195" s="13" t="s">
        <v>76</v>
      </c>
      <c r="AY195" s="255" t="s">
        <v>178</v>
      </c>
    </row>
    <row r="196" s="13" customFormat="1">
      <c r="A196" s="13"/>
      <c r="B196" s="246"/>
      <c r="C196" s="247"/>
      <c r="D196" s="241" t="s">
        <v>189</v>
      </c>
      <c r="E196" s="248" t="s">
        <v>1</v>
      </c>
      <c r="F196" s="249" t="s">
        <v>485</v>
      </c>
      <c r="G196" s="247"/>
      <c r="H196" s="248" t="s">
        <v>1</v>
      </c>
      <c r="I196" s="250"/>
      <c r="J196" s="247"/>
      <c r="K196" s="247"/>
      <c r="L196" s="251"/>
      <c r="M196" s="252"/>
      <c r="N196" s="253"/>
      <c r="O196" s="253"/>
      <c r="P196" s="253"/>
      <c r="Q196" s="253"/>
      <c r="R196" s="253"/>
      <c r="S196" s="253"/>
      <c r="T196" s="25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5" t="s">
        <v>189</v>
      </c>
      <c r="AU196" s="255" t="s">
        <v>85</v>
      </c>
      <c r="AV196" s="13" t="s">
        <v>83</v>
      </c>
      <c r="AW196" s="13" t="s">
        <v>33</v>
      </c>
      <c r="AX196" s="13" t="s">
        <v>76</v>
      </c>
      <c r="AY196" s="255" t="s">
        <v>178</v>
      </c>
    </row>
    <row r="197" s="14" customFormat="1">
      <c r="A197" s="14"/>
      <c r="B197" s="256"/>
      <c r="C197" s="257"/>
      <c r="D197" s="241" t="s">
        <v>189</v>
      </c>
      <c r="E197" s="258" t="s">
        <v>1</v>
      </c>
      <c r="F197" s="259" t="s">
        <v>2357</v>
      </c>
      <c r="G197" s="257"/>
      <c r="H197" s="260">
        <v>168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6" t="s">
        <v>189</v>
      </c>
      <c r="AU197" s="266" t="s">
        <v>85</v>
      </c>
      <c r="AV197" s="14" t="s">
        <v>85</v>
      </c>
      <c r="AW197" s="14" t="s">
        <v>33</v>
      </c>
      <c r="AX197" s="14" t="s">
        <v>76</v>
      </c>
      <c r="AY197" s="266" t="s">
        <v>178</v>
      </c>
    </row>
    <row r="198" s="15" customFormat="1">
      <c r="A198" s="15"/>
      <c r="B198" s="267"/>
      <c r="C198" s="268"/>
      <c r="D198" s="241" t="s">
        <v>189</v>
      </c>
      <c r="E198" s="269" t="s">
        <v>1</v>
      </c>
      <c r="F198" s="270" t="s">
        <v>193</v>
      </c>
      <c r="G198" s="268"/>
      <c r="H198" s="271">
        <v>168</v>
      </c>
      <c r="I198" s="272"/>
      <c r="J198" s="268"/>
      <c r="K198" s="268"/>
      <c r="L198" s="273"/>
      <c r="M198" s="274"/>
      <c r="N198" s="275"/>
      <c r="O198" s="275"/>
      <c r="P198" s="275"/>
      <c r="Q198" s="275"/>
      <c r="R198" s="275"/>
      <c r="S198" s="275"/>
      <c r="T198" s="27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7" t="s">
        <v>189</v>
      </c>
      <c r="AU198" s="277" t="s">
        <v>85</v>
      </c>
      <c r="AV198" s="15" t="s">
        <v>185</v>
      </c>
      <c r="AW198" s="15" t="s">
        <v>33</v>
      </c>
      <c r="AX198" s="15" t="s">
        <v>83</v>
      </c>
      <c r="AY198" s="277" t="s">
        <v>178</v>
      </c>
    </row>
    <row r="199" s="2" customFormat="1">
      <c r="A199" s="39"/>
      <c r="B199" s="40"/>
      <c r="C199" s="228" t="s">
        <v>286</v>
      </c>
      <c r="D199" s="228" t="s">
        <v>180</v>
      </c>
      <c r="E199" s="229" t="s">
        <v>1576</v>
      </c>
      <c r="F199" s="230" t="s">
        <v>1577</v>
      </c>
      <c r="G199" s="231" t="s">
        <v>438</v>
      </c>
      <c r="H199" s="232">
        <v>168</v>
      </c>
      <c r="I199" s="233"/>
      <c r="J199" s="234">
        <f>ROUND(I199*H199,2)</f>
        <v>0</v>
      </c>
      <c r="K199" s="230" t="s">
        <v>184</v>
      </c>
      <c r="L199" s="45"/>
      <c r="M199" s="235" t="s">
        <v>1</v>
      </c>
      <c r="N199" s="236" t="s">
        <v>41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185</v>
      </c>
      <c r="AT199" s="239" t="s">
        <v>180</v>
      </c>
      <c r="AU199" s="239" t="s">
        <v>85</v>
      </c>
      <c r="AY199" s="18" t="s">
        <v>178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83</v>
      </c>
      <c r="BK199" s="240">
        <f>ROUND(I199*H199,2)</f>
        <v>0</v>
      </c>
      <c r="BL199" s="18" t="s">
        <v>185</v>
      </c>
      <c r="BM199" s="239" t="s">
        <v>2358</v>
      </c>
    </row>
    <row r="200" s="2" customFormat="1">
      <c r="A200" s="39"/>
      <c r="B200" s="40"/>
      <c r="C200" s="41"/>
      <c r="D200" s="241" t="s">
        <v>187</v>
      </c>
      <c r="E200" s="41"/>
      <c r="F200" s="242" t="s">
        <v>1579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187</v>
      </c>
      <c r="AU200" s="18" t="s">
        <v>85</v>
      </c>
    </row>
    <row r="201" s="13" customFormat="1">
      <c r="A201" s="13"/>
      <c r="B201" s="246"/>
      <c r="C201" s="247"/>
      <c r="D201" s="241" t="s">
        <v>189</v>
      </c>
      <c r="E201" s="248" t="s">
        <v>1</v>
      </c>
      <c r="F201" s="249" t="s">
        <v>1984</v>
      </c>
      <c r="G201" s="247"/>
      <c r="H201" s="248" t="s">
        <v>1</v>
      </c>
      <c r="I201" s="250"/>
      <c r="J201" s="247"/>
      <c r="K201" s="247"/>
      <c r="L201" s="251"/>
      <c r="M201" s="252"/>
      <c r="N201" s="253"/>
      <c r="O201" s="253"/>
      <c r="P201" s="253"/>
      <c r="Q201" s="253"/>
      <c r="R201" s="253"/>
      <c r="S201" s="253"/>
      <c r="T201" s="25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5" t="s">
        <v>189</v>
      </c>
      <c r="AU201" s="255" t="s">
        <v>85</v>
      </c>
      <c r="AV201" s="13" t="s">
        <v>83</v>
      </c>
      <c r="AW201" s="13" t="s">
        <v>33</v>
      </c>
      <c r="AX201" s="13" t="s">
        <v>76</v>
      </c>
      <c r="AY201" s="255" t="s">
        <v>178</v>
      </c>
    </row>
    <row r="202" s="13" customFormat="1">
      <c r="A202" s="13"/>
      <c r="B202" s="246"/>
      <c r="C202" s="247"/>
      <c r="D202" s="241" t="s">
        <v>189</v>
      </c>
      <c r="E202" s="248" t="s">
        <v>1</v>
      </c>
      <c r="F202" s="249" t="s">
        <v>485</v>
      </c>
      <c r="G202" s="247"/>
      <c r="H202" s="248" t="s">
        <v>1</v>
      </c>
      <c r="I202" s="250"/>
      <c r="J202" s="247"/>
      <c r="K202" s="247"/>
      <c r="L202" s="251"/>
      <c r="M202" s="252"/>
      <c r="N202" s="253"/>
      <c r="O202" s="253"/>
      <c r="P202" s="253"/>
      <c r="Q202" s="253"/>
      <c r="R202" s="253"/>
      <c r="S202" s="253"/>
      <c r="T202" s="25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5" t="s">
        <v>189</v>
      </c>
      <c r="AU202" s="255" t="s">
        <v>85</v>
      </c>
      <c r="AV202" s="13" t="s">
        <v>83</v>
      </c>
      <c r="AW202" s="13" t="s">
        <v>33</v>
      </c>
      <c r="AX202" s="13" t="s">
        <v>76</v>
      </c>
      <c r="AY202" s="255" t="s">
        <v>178</v>
      </c>
    </row>
    <row r="203" s="14" customFormat="1">
      <c r="A203" s="14"/>
      <c r="B203" s="256"/>
      <c r="C203" s="257"/>
      <c r="D203" s="241" t="s">
        <v>189</v>
      </c>
      <c r="E203" s="258" t="s">
        <v>1</v>
      </c>
      <c r="F203" s="259" t="s">
        <v>2357</v>
      </c>
      <c r="G203" s="257"/>
      <c r="H203" s="260">
        <v>168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6" t="s">
        <v>189</v>
      </c>
      <c r="AU203" s="266" t="s">
        <v>85</v>
      </c>
      <c r="AV203" s="14" t="s">
        <v>85</v>
      </c>
      <c r="AW203" s="14" t="s">
        <v>33</v>
      </c>
      <c r="AX203" s="14" t="s">
        <v>76</v>
      </c>
      <c r="AY203" s="266" t="s">
        <v>178</v>
      </c>
    </row>
    <row r="204" s="15" customFormat="1">
      <c r="A204" s="15"/>
      <c r="B204" s="267"/>
      <c r="C204" s="268"/>
      <c r="D204" s="241" t="s">
        <v>189</v>
      </c>
      <c r="E204" s="269" t="s">
        <v>1</v>
      </c>
      <c r="F204" s="270" t="s">
        <v>193</v>
      </c>
      <c r="G204" s="268"/>
      <c r="H204" s="271">
        <v>168</v>
      </c>
      <c r="I204" s="272"/>
      <c r="J204" s="268"/>
      <c r="K204" s="268"/>
      <c r="L204" s="273"/>
      <c r="M204" s="274"/>
      <c r="N204" s="275"/>
      <c r="O204" s="275"/>
      <c r="P204" s="275"/>
      <c r="Q204" s="275"/>
      <c r="R204" s="275"/>
      <c r="S204" s="275"/>
      <c r="T204" s="27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7" t="s">
        <v>189</v>
      </c>
      <c r="AU204" s="277" t="s">
        <v>85</v>
      </c>
      <c r="AV204" s="15" t="s">
        <v>185</v>
      </c>
      <c r="AW204" s="15" t="s">
        <v>33</v>
      </c>
      <c r="AX204" s="15" t="s">
        <v>83</v>
      </c>
      <c r="AY204" s="277" t="s">
        <v>178</v>
      </c>
    </row>
    <row r="205" s="2" customFormat="1">
      <c r="A205" s="39"/>
      <c r="B205" s="40"/>
      <c r="C205" s="228" t="s">
        <v>292</v>
      </c>
      <c r="D205" s="228" t="s">
        <v>180</v>
      </c>
      <c r="E205" s="229" t="s">
        <v>2359</v>
      </c>
      <c r="F205" s="230" t="s">
        <v>2360</v>
      </c>
      <c r="G205" s="231" t="s">
        <v>268</v>
      </c>
      <c r="H205" s="232">
        <v>5000</v>
      </c>
      <c r="I205" s="233"/>
      <c r="J205" s="234">
        <f>ROUND(I205*H205,2)</f>
        <v>0</v>
      </c>
      <c r="K205" s="230" t="s">
        <v>184</v>
      </c>
      <c r="L205" s="45"/>
      <c r="M205" s="235" t="s">
        <v>1</v>
      </c>
      <c r="N205" s="236" t="s">
        <v>41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185</v>
      </c>
      <c r="AT205" s="239" t="s">
        <v>180</v>
      </c>
      <c r="AU205" s="239" t="s">
        <v>85</v>
      </c>
      <c r="AY205" s="18" t="s">
        <v>178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83</v>
      </c>
      <c r="BK205" s="240">
        <f>ROUND(I205*H205,2)</f>
        <v>0</v>
      </c>
      <c r="BL205" s="18" t="s">
        <v>185</v>
      </c>
      <c r="BM205" s="239" t="s">
        <v>2361</v>
      </c>
    </row>
    <row r="206" s="2" customFormat="1">
      <c r="A206" s="39"/>
      <c r="B206" s="40"/>
      <c r="C206" s="41"/>
      <c r="D206" s="241" t="s">
        <v>187</v>
      </c>
      <c r="E206" s="41"/>
      <c r="F206" s="242" t="s">
        <v>2362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187</v>
      </c>
      <c r="AU206" s="18" t="s">
        <v>85</v>
      </c>
    </row>
    <row r="207" s="13" customFormat="1">
      <c r="A207" s="13"/>
      <c r="B207" s="246"/>
      <c r="C207" s="247"/>
      <c r="D207" s="241" t="s">
        <v>189</v>
      </c>
      <c r="E207" s="248" t="s">
        <v>1</v>
      </c>
      <c r="F207" s="249" t="s">
        <v>1984</v>
      </c>
      <c r="G207" s="247"/>
      <c r="H207" s="248" t="s">
        <v>1</v>
      </c>
      <c r="I207" s="250"/>
      <c r="J207" s="247"/>
      <c r="K207" s="247"/>
      <c r="L207" s="251"/>
      <c r="M207" s="252"/>
      <c r="N207" s="253"/>
      <c r="O207" s="253"/>
      <c r="P207" s="253"/>
      <c r="Q207" s="253"/>
      <c r="R207" s="253"/>
      <c r="S207" s="253"/>
      <c r="T207" s="25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5" t="s">
        <v>189</v>
      </c>
      <c r="AU207" s="255" t="s">
        <v>85</v>
      </c>
      <c r="AV207" s="13" t="s">
        <v>83</v>
      </c>
      <c r="AW207" s="13" t="s">
        <v>33</v>
      </c>
      <c r="AX207" s="13" t="s">
        <v>76</v>
      </c>
      <c r="AY207" s="255" t="s">
        <v>178</v>
      </c>
    </row>
    <row r="208" s="13" customFormat="1">
      <c r="A208" s="13"/>
      <c r="B208" s="246"/>
      <c r="C208" s="247"/>
      <c r="D208" s="241" t="s">
        <v>189</v>
      </c>
      <c r="E208" s="248" t="s">
        <v>1</v>
      </c>
      <c r="F208" s="249" t="s">
        <v>1732</v>
      </c>
      <c r="G208" s="247"/>
      <c r="H208" s="248" t="s">
        <v>1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5" t="s">
        <v>189</v>
      </c>
      <c r="AU208" s="255" t="s">
        <v>85</v>
      </c>
      <c r="AV208" s="13" t="s">
        <v>83</v>
      </c>
      <c r="AW208" s="13" t="s">
        <v>33</v>
      </c>
      <c r="AX208" s="13" t="s">
        <v>76</v>
      </c>
      <c r="AY208" s="255" t="s">
        <v>178</v>
      </c>
    </row>
    <row r="209" s="14" customFormat="1">
      <c r="A209" s="14"/>
      <c r="B209" s="256"/>
      <c r="C209" s="257"/>
      <c r="D209" s="241" t="s">
        <v>189</v>
      </c>
      <c r="E209" s="258" t="s">
        <v>1</v>
      </c>
      <c r="F209" s="259" t="s">
        <v>2363</v>
      </c>
      <c r="G209" s="257"/>
      <c r="H209" s="260">
        <v>5000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6" t="s">
        <v>189</v>
      </c>
      <c r="AU209" s="266" t="s">
        <v>85</v>
      </c>
      <c r="AV209" s="14" t="s">
        <v>85</v>
      </c>
      <c r="AW209" s="14" t="s">
        <v>33</v>
      </c>
      <c r="AX209" s="14" t="s">
        <v>76</v>
      </c>
      <c r="AY209" s="266" t="s">
        <v>178</v>
      </c>
    </row>
    <row r="210" s="15" customFormat="1">
      <c r="A210" s="15"/>
      <c r="B210" s="267"/>
      <c r="C210" s="268"/>
      <c r="D210" s="241" t="s">
        <v>189</v>
      </c>
      <c r="E210" s="269" t="s">
        <v>1</v>
      </c>
      <c r="F210" s="270" t="s">
        <v>193</v>
      </c>
      <c r="G210" s="268"/>
      <c r="H210" s="271">
        <v>5000</v>
      </c>
      <c r="I210" s="272"/>
      <c r="J210" s="268"/>
      <c r="K210" s="268"/>
      <c r="L210" s="273"/>
      <c r="M210" s="274"/>
      <c r="N210" s="275"/>
      <c r="O210" s="275"/>
      <c r="P210" s="275"/>
      <c r="Q210" s="275"/>
      <c r="R210" s="275"/>
      <c r="S210" s="275"/>
      <c r="T210" s="27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7" t="s">
        <v>189</v>
      </c>
      <c r="AU210" s="277" t="s">
        <v>85</v>
      </c>
      <c r="AV210" s="15" t="s">
        <v>185</v>
      </c>
      <c r="AW210" s="15" t="s">
        <v>33</v>
      </c>
      <c r="AX210" s="15" t="s">
        <v>83</v>
      </c>
      <c r="AY210" s="277" t="s">
        <v>178</v>
      </c>
    </row>
    <row r="211" s="2" customFormat="1">
      <c r="A211" s="39"/>
      <c r="B211" s="40"/>
      <c r="C211" s="228" t="s">
        <v>8</v>
      </c>
      <c r="D211" s="228" t="s">
        <v>180</v>
      </c>
      <c r="E211" s="229" t="s">
        <v>582</v>
      </c>
      <c r="F211" s="230" t="s">
        <v>583</v>
      </c>
      <c r="G211" s="231" t="s">
        <v>183</v>
      </c>
      <c r="H211" s="232">
        <v>620.15599999999995</v>
      </c>
      <c r="I211" s="233"/>
      <c r="J211" s="234">
        <f>ROUND(I211*H211,2)</f>
        <v>0</v>
      </c>
      <c r="K211" s="230" t="s">
        <v>184</v>
      </c>
      <c r="L211" s="45"/>
      <c r="M211" s="235" t="s">
        <v>1</v>
      </c>
      <c r="N211" s="236" t="s">
        <v>41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185</v>
      </c>
      <c r="AT211" s="239" t="s">
        <v>180</v>
      </c>
      <c r="AU211" s="239" t="s">
        <v>85</v>
      </c>
      <c r="AY211" s="18" t="s">
        <v>178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83</v>
      </c>
      <c r="BK211" s="240">
        <f>ROUND(I211*H211,2)</f>
        <v>0</v>
      </c>
      <c r="BL211" s="18" t="s">
        <v>185</v>
      </c>
      <c r="BM211" s="239" t="s">
        <v>2364</v>
      </c>
    </row>
    <row r="212" s="2" customFormat="1">
      <c r="A212" s="39"/>
      <c r="B212" s="40"/>
      <c r="C212" s="41"/>
      <c r="D212" s="241" t="s">
        <v>187</v>
      </c>
      <c r="E212" s="41"/>
      <c r="F212" s="242" t="s">
        <v>585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187</v>
      </c>
      <c r="AU212" s="18" t="s">
        <v>85</v>
      </c>
    </row>
    <row r="213" s="13" customFormat="1">
      <c r="A213" s="13"/>
      <c r="B213" s="246"/>
      <c r="C213" s="247"/>
      <c r="D213" s="241" t="s">
        <v>189</v>
      </c>
      <c r="E213" s="248" t="s">
        <v>1</v>
      </c>
      <c r="F213" s="249" t="s">
        <v>2365</v>
      </c>
      <c r="G213" s="247"/>
      <c r="H213" s="248" t="s">
        <v>1</v>
      </c>
      <c r="I213" s="250"/>
      <c r="J213" s="247"/>
      <c r="K213" s="247"/>
      <c r="L213" s="251"/>
      <c r="M213" s="252"/>
      <c r="N213" s="253"/>
      <c r="O213" s="253"/>
      <c r="P213" s="253"/>
      <c r="Q213" s="253"/>
      <c r="R213" s="253"/>
      <c r="S213" s="253"/>
      <c r="T213" s="25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189</v>
      </c>
      <c r="AU213" s="255" t="s">
        <v>85</v>
      </c>
      <c r="AV213" s="13" t="s">
        <v>83</v>
      </c>
      <c r="AW213" s="13" t="s">
        <v>33</v>
      </c>
      <c r="AX213" s="13" t="s">
        <v>76</v>
      </c>
      <c r="AY213" s="255" t="s">
        <v>178</v>
      </c>
    </row>
    <row r="214" s="13" customFormat="1">
      <c r="A214" s="13"/>
      <c r="B214" s="246"/>
      <c r="C214" s="247"/>
      <c r="D214" s="241" t="s">
        <v>189</v>
      </c>
      <c r="E214" s="248" t="s">
        <v>1</v>
      </c>
      <c r="F214" s="249" t="s">
        <v>586</v>
      </c>
      <c r="G214" s="247"/>
      <c r="H214" s="248" t="s">
        <v>1</v>
      </c>
      <c r="I214" s="250"/>
      <c r="J214" s="247"/>
      <c r="K214" s="247"/>
      <c r="L214" s="251"/>
      <c r="M214" s="252"/>
      <c r="N214" s="253"/>
      <c r="O214" s="253"/>
      <c r="P214" s="253"/>
      <c r="Q214" s="253"/>
      <c r="R214" s="253"/>
      <c r="S214" s="253"/>
      <c r="T214" s="25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5" t="s">
        <v>189</v>
      </c>
      <c r="AU214" s="255" t="s">
        <v>85</v>
      </c>
      <c r="AV214" s="13" t="s">
        <v>83</v>
      </c>
      <c r="AW214" s="13" t="s">
        <v>33</v>
      </c>
      <c r="AX214" s="13" t="s">
        <v>76</v>
      </c>
      <c r="AY214" s="255" t="s">
        <v>178</v>
      </c>
    </row>
    <row r="215" s="14" customFormat="1">
      <c r="A215" s="14"/>
      <c r="B215" s="256"/>
      <c r="C215" s="257"/>
      <c r="D215" s="241" t="s">
        <v>189</v>
      </c>
      <c r="E215" s="258" t="s">
        <v>1</v>
      </c>
      <c r="F215" s="259" t="s">
        <v>2366</v>
      </c>
      <c r="G215" s="257"/>
      <c r="H215" s="260">
        <v>242.85300000000001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6" t="s">
        <v>189</v>
      </c>
      <c r="AU215" s="266" t="s">
        <v>85</v>
      </c>
      <c r="AV215" s="14" t="s">
        <v>85</v>
      </c>
      <c r="AW215" s="14" t="s">
        <v>33</v>
      </c>
      <c r="AX215" s="14" t="s">
        <v>76</v>
      </c>
      <c r="AY215" s="266" t="s">
        <v>178</v>
      </c>
    </row>
    <row r="216" s="13" customFormat="1">
      <c r="A216" s="13"/>
      <c r="B216" s="246"/>
      <c r="C216" s="247"/>
      <c r="D216" s="241" t="s">
        <v>189</v>
      </c>
      <c r="E216" s="248" t="s">
        <v>1</v>
      </c>
      <c r="F216" s="249" t="s">
        <v>1582</v>
      </c>
      <c r="G216" s="247"/>
      <c r="H216" s="248" t="s">
        <v>1</v>
      </c>
      <c r="I216" s="250"/>
      <c r="J216" s="247"/>
      <c r="K216" s="247"/>
      <c r="L216" s="251"/>
      <c r="M216" s="252"/>
      <c r="N216" s="253"/>
      <c r="O216" s="253"/>
      <c r="P216" s="253"/>
      <c r="Q216" s="253"/>
      <c r="R216" s="253"/>
      <c r="S216" s="253"/>
      <c r="T216" s="25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5" t="s">
        <v>189</v>
      </c>
      <c r="AU216" s="255" t="s">
        <v>85</v>
      </c>
      <c r="AV216" s="13" t="s">
        <v>83</v>
      </c>
      <c r="AW216" s="13" t="s">
        <v>33</v>
      </c>
      <c r="AX216" s="13" t="s">
        <v>76</v>
      </c>
      <c r="AY216" s="255" t="s">
        <v>178</v>
      </c>
    </row>
    <row r="217" s="14" customFormat="1">
      <c r="A217" s="14"/>
      <c r="B217" s="256"/>
      <c r="C217" s="257"/>
      <c r="D217" s="241" t="s">
        <v>189</v>
      </c>
      <c r="E217" s="258" t="s">
        <v>1</v>
      </c>
      <c r="F217" s="259" t="s">
        <v>2367</v>
      </c>
      <c r="G217" s="257"/>
      <c r="H217" s="260">
        <v>131.10300000000001</v>
      </c>
      <c r="I217" s="261"/>
      <c r="J217" s="257"/>
      <c r="K217" s="257"/>
      <c r="L217" s="262"/>
      <c r="M217" s="263"/>
      <c r="N217" s="264"/>
      <c r="O217" s="264"/>
      <c r="P217" s="264"/>
      <c r="Q217" s="264"/>
      <c r="R217" s="264"/>
      <c r="S217" s="264"/>
      <c r="T217" s="26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6" t="s">
        <v>189</v>
      </c>
      <c r="AU217" s="266" t="s">
        <v>85</v>
      </c>
      <c r="AV217" s="14" t="s">
        <v>85</v>
      </c>
      <c r="AW217" s="14" t="s">
        <v>33</v>
      </c>
      <c r="AX217" s="14" t="s">
        <v>76</v>
      </c>
      <c r="AY217" s="266" t="s">
        <v>178</v>
      </c>
    </row>
    <row r="218" s="13" customFormat="1">
      <c r="A218" s="13"/>
      <c r="B218" s="246"/>
      <c r="C218" s="247"/>
      <c r="D218" s="241" t="s">
        <v>189</v>
      </c>
      <c r="E218" s="248" t="s">
        <v>1</v>
      </c>
      <c r="F218" s="249" t="s">
        <v>1584</v>
      </c>
      <c r="G218" s="247"/>
      <c r="H218" s="248" t="s">
        <v>1</v>
      </c>
      <c r="I218" s="250"/>
      <c r="J218" s="247"/>
      <c r="K218" s="247"/>
      <c r="L218" s="251"/>
      <c r="M218" s="252"/>
      <c r="N218" s="253"/>
      <c r="O218" s="253"/>
      <c r="P218" s="253"/>
      <c r="Q218" s="253"/>
      <c r="R218" s="253"/>
      <c r="S218" s="253"/>
      <c r="T218" s="25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5" t="s">
        <v>189</v>
      </c>
      <c r="AU218" s="255" t="s">
        <v>85</v>
      </c>
      <c r="AV218" s="13" t="s">
        <v>83</v>
      </c>
      <c r="AW218" s="13" t="s">
        <v>33</v>
      </c>
      <c r="AX218" s="13" t="s">
        <v>76</v>
      </c>
      <c r="AY218" s="255" t="s">
        <v>178</v>
      </c>
    </row>
    <row r="219" s="14" customFormat="1">
      <c r="A219" s="14"/>
      <c r="B219" s="256"/>
      <c r="C219" s="257"/>
      <c r="D219" s="241" t="s">
        <v>189</v>
      </c>
      <c r="E219" s="258" t="s">
        <v>1</v>
      </c>
      <c r="F219" s="259" t="s">
        <v>2368</v>
      </c>
      <c r="G219" s="257"/>
      <c r="H219" s="260">
        <v>123.09999999999999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6" t="s">
        <v>189</v>
      </c>
      <c r="AU219" s="266" t="s">
        <v>85</v>
      </c>
      <c r="AV219" s="14" t="s">
        <v>85</v>
      </c>
      <c r="AW219" s="14" t="s">
        <v>33</v>
      </c>
      <c r="AX219" s="14" t="s">
        <v>76</v>
      </c>
      <c r="AY219" s="266" t="s">
        <v>178</v>
      </c>
    </row>
    <row r="220" s="13" customFormat="1">
      <c r="A220" s="13"/>
      <c r="B220" s="246"/>
      <c r="C220" s="247"/>
      <c r="D220" s="241" t="s">
        <v>189</v>
      </c>
      <c r="E220" s="248" t="s">
        <v>1</v>
      </c>
      <c r="F220" s="249" t="s">
        <v>1828</v>
      </c>
      <c r="G220" s="247"/>
      <c r="H220" s="248" t="s">
        <v>1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5" t="s">
        <v>189</v>
      </c>
      <c r="AU220" s="255" t="s">
        <v>85</v>
      </c>
      <c r="AV220" s="13" t="s">
        <v>83</v>
      </c>
      <c r="AW220" s="13" t="s">
        <v>33</v>
      </c>
      <c r="AX220" s="13" t="s">
        <v>76</v>
      </c>
      <c r="AY220" s="255" t="s">
        <v>178</v>
      </c>
    </row>
    <row r="221" s="14" customFormat="1">
      <c r="A221" s="14"/>
      <c r="B221" s="256"/>
      <c r="C221" s="257"/>
      <c r="D221" s="241" t="s">
        <v>189</v>
      </c>
      <c r="E221" s="258" t="s">
        <v>1</v>
      </c>
      <c r="F221" s="259" t="s">
        <v>2368</v>
      </c>
      <c r="G221" s="257"/>
      <c r="H221" s="260">
        <v>123.09999999999999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6" t="s">
        <v>189</v>
      </c>
      <c r="AU221" s="266" t="s">
        <v>85</v>
      </c>
      <c r="AV221" s="14" t="s">
        <v>85</v>
      </c>
      <c r="AW221" s="14" t="s">
        <v>33</v>
      </c>
      <c r="AX221" s="14" t="s">
        <v>76</v>
      </c>
      <c r="AY221" s="266" t="s">
        <v>178</v>
      </c>
    </row>
    <row r="222" s="15" customFormat="1">
      <c r="A222" s="15"/>
      <c r="B222" s="267"/>
      <c r="C222" s="268"/>
      <c r="D222" s="241" t="s">
        <v>189</v>
      </c>
      <c r="E222" s="269" t="s">
        <v>1</v>
      </c>
      <c r="F222" s="270" t="s">
        <v>193</v>
      </c>
      <c r="G222" s="268"/>
      <c r="H222" s="271">
        <v>620.15599999999995</v>
      </c>
      <c r="I222" s="272"/>
      <c r="J222" s="268"/>
      <c r="K222" s="268"/>
      <c r="L222" s="273"/>
      <c r="M222" s="274"/>
      <c r="N222" s="275"/>
      <c r="O222" s="275"/>
      <c r="P222" s="275"/>
      <c r="Q222" s="275"/>
      <c r="R222" s="275"/>
      <c r="S222" s="275"/>
      <c r="T222" s="276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7" t="s">
        <v>189</v>
      </c>
      <c r="AU222" s="277" t="s">
        <v>85</v>
      </c>
      <c r="AV222" s="15" t="s">
        <v>185</v>
      </c>
      <c r="AW222" s="15" t="s">
        <v>33</v>
      </c>
      <c r="AX222" s="15" t="s">
        <v>83</v>
      </c>
      <c r="AY222" s="277" t="s">
        <v>178</v>
      </c>
    </row>
    <row r="223" s="2" customFormat="1">
      <c r="A223" s="39"/>
      <c r="B223" s="40"/>
      <c r="C223" s="228" t="s">
        <v>305</v>
      </c>
      <c r="D223" s="228" t="s">
        <v>180</v>
      </c>
      <c r="E223" s="229" t="s">
        <v>588</v>
      </c>
      <c r="F223" s="230" t="s">
        <v>589</v>
      </c>
      <c r="G223" s="231" t="s">
        <v>183</v>
      </c>
      <c r="H223" s="232">
        <v>111.75</v>
      </c>
      <c r="I223" s="233"/>
      <c r="J223" s="234">
        <f>ROUND(I223*H223,2)</f>
        <v>0</v>
      </c>
      <c r="K223" s="230" t="s">
        <v>184</v>
      </c>
      <c r="L223" s="45"/>
      <c r="M223" s="235" t="s">
        <v>1</v>
      </c>
      <c r="N223" s="236" t="s">
        <v>41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185</v>
      </c>
      <c r="AT223" s="239" t="s">
        <v>180</v>
      </c>
      <c r="AU223" s="239" t="s">
        <v>85</v>
      </c>
      <c r="AY223" s="18" t="s">
        <v>178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83</v>
      </c>
      <c r="BK223" s="240">
        <f>ROUND(I223*H223,2)</f>
        <v>0</v>
      </c>
      <c r="BL223" s="18" t="s">
        <v>185</v>
      </c>
      <c r="BM223" s="239" t="s">
        <v>2369</v>
      </c>
    </row>
    <row r="224" s="2" customFormat="1">
      <c r="A224" s="39"/>
      <c r="B224" s="40"/>
      <c r="C224" s="41"/>
      <c r="D224" s="241" t="s">
        <v>187</v>
      </c>
      <c r="E224" s="41"/>
      <c r="F224" s="242" t="s">
        <v>591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187</v>
      </c>
      <c r="AU224" s="18" t="s">
        <v>85</v>
      </c>
    </row>
    <row r="225" s="13" customFormat="1">
      <c r="A225" s="13"/>
      <c r="B225" s="246"/>
      <c r="C225" s="247"/>
      <c r="D225" s="241" t="s">
        <v>189</v>
      </c>
      <c r="E225" s="248" t="s">
        <v>1</v>
      </c>
      <c r="F225" s="249" t="s">
        <v>2087</v>
      </c>
      <c r="G225" s="247"/>
      <c r="H225" s="248" t="s">
        <v>1</v>
      </c>
      <c r="I225" s="250"/>
      <c r="J225" s="247"/>
      <c r="K225" s="247"/>
      <c r="L225" s="251"/>
      <c r="M225" s="252"/>
      <c r="N225" s="253"/>
      <c r="O225" s="253"/>
      <c r="P225" s="253"/>
      <c r="Q225" s="253"/>
      <c r="R225" s="253"/>
      <c r="S225" s="253"/>
      <c r="T225" s="25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5" t="s">
        <v>189</v>
      </c>
      <c r="AU225" s="255" t="s">
        <v>85</v>
      </c>
      <c r="AV225" s="13" t="s">
        <v>83</v>
      </c>
      <c r="AW225" s="13" t="s">
        <v>33</v>
      </c>
      <c r="AX225" s="13" t="s">
        <v>76</v>
      </c>
      <c r="AY225" s="255" t="s">
        <v>178</v>
      </c>
    </row>
    <row r="226" s="13" customFormat="1">
      <c r="A226" s="13"/>
      <c r="B226" s="246"/>
      <c r="C226" s="247"/>
      <c r="D226" s="241" t="s">
        <v>189</v>
      </c>
      <c r="E226" s="248" t="s">
        <v>1</v>
      </c>
      <c r="F226" s="249" t="s">
        <v>1587</v>
      </c>
      <c r="G226" s="247"/>
      <c r="H226" s="248" t="s">
        <v>1</v>
      </c>
      <c r="I226" s="250"/>
      <c r="J226" s="247"/>
      <c r="K226" s="247"/>
      <c r="L226" s="251"/>
      <c r="M226" s="252"/>
      <c r="N226" s="253"/>
      <c r="O226" s="253"/>
      <c r="P226" s="253"/>
      <c r="Q226" s="253"/>
      <c r="R226" s="253"/>
      <c r="S226" s="253"/>
      <c r="T226" s="25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5" t="s">
        <v>189</v>
      </c>
      <c r="AU226" s="255" t="s">
        <v>85</v>
      </c>
      <c r="AV226" s="13" t="s">
        <v>83</v>
      </c>
      <c r="AW226" s="13" t="s">
        <v>33</v>
      </c>
      <c r="AX226" s="13" t="s">
        <v>76</v>
      </c>
      <c r="AY226" s="255" t="s">
        <v>178</v>
      </c>
    </row>
    <row r="227" s="14" customFormat="1">
      <c r="A227" s="14"/>
      <c r="B227" s="256"/>
      <c r="C227" s="257"/>
      <c r="D227" s="241" t="s">
        <v>189</v>
      </c>
      <c r="E227" s="258" t="s">
        <v>1</v>
      </c>
      <c r="F227" s="259" t="s">
        <v>2339</v>
      </c>
      <c r="G227" s="257"/>
      <c r="H227" s="260">
        <v>111.75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6" t="s">
        <v>189</v>
      </c>
      <c r="AU227" s="266" t="s">
        <v>85</v>
      </c>
      <c r="AV227" s="14" t="s">
        <v>85</v>
      </c>
      <c r="AW227" s="14" t="s">
        <v>33</v>
      </c>
      <c r="AX227" s="14" t="s">
        <v>76</v>
      </c>
      <c r="AY227" s="266" t="s">
        <v>178</v>
      </c>
    </row>
    <row r="228" s="15" customFormat="1">
      <c r="A228" s="15"/>
      <c r="B228" s="267"/>
      <c r="C228" s="268"/>
      <c r="D228" s="241" t="s">
        <v>189</v>
      </c>
      <c r="E228" s="269" t="s">
        <v>1</v>
      </c>
      <c r="F228" s="270" t="s">
        <v>193</v>
      </c>
      <c r="G228" s="268"/>
      <c r="H228" s="271">
        <v>111.75</v>
      </c>
      <c r="I228" s="272"/>
      <c r="J228" s="268"/>
      <c r="K228" s="268"/>
      <c r="L228" s="273"/>
      <c r="M228" s="274"/>
      <c r="N228" s="275"/>
      <c r="O228" s="275"/>
      <c r="P228" s="275"/>
      <c r="Q228" s="275"/>
      <c r="R228" s="275"/>
      <c r="S228" s="275"/>
      <c r="T228" s="27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7" t="s">
        <v>189</v>
      </c>
      <c r="AU228" s="277" t="s">
        <v>85</v>
      </c>
      <c r="AV228" s="15" t="s">
        <v>185</v>
      </c>
      <c r="AW228" s="15" t="s">
        <v>33</v>
      </c>
      <c r="AX228" s="15" t="s">
        <v>83</v>
      </c>
      <c r="AY228" s="277" t="s">
        <v>178</v>
      </c>
    </row>
    <row r="229" s="2" customFormat="1" ht="30" customHeight="1">
      <c r="A229" s="39"/>
      <c r="B229" s="40"/>
      <c r="C229" s="228" t="s">
        <v>311</v>
      </c>
      <c r="D229" s="228" t="s">
        <v>180</v>
      </c>
      <c r="E229" s="229" t="s">
        <v>221</v>
      </c>
      <c r="F229" s="230" t="s">
        <v>222</v>
      </c>
      <c r="G229" s="231" t="s">
        <v>183</v>
      </c>
      <c r="H229" s="232">
        <v>1063.5799999999999</v>
      </c>
      <c r="I229" s="233"/>
      <c r="J229" s="234">
        <f>ROUND(I229*H229,2)</f>
        <v>0</v>
      </c>
      <c r="K229" s="230" t="s">
        <v>184</v>
      </c>
      <c r="L229" s="45"/>
      <c r="M229" s="235" t="s">
        <v>1</v>
      </c>
      <c r="N229" s="236" t="s">
        <v>41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185</v>
      </c>
      <c r="AT229" s="239" t="s">
        <v>180</v>
      </c>
      <c r="AU229" s="239" t="s">
        <v>85</v>
      </c>
      <c r="AY229" s="18" t="s">
        <v>178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83</v>
      </c>
      <c r="BK229" s="240">
        <f>ROUND(I229*H229,2)</f>
        <v>0</v>
      </c>
      <c r="BL229" s="18" t="s">
        <v>185</v>
      </c>
      <c r="BM229" s="239" t="s">
        <v>2370</v>
      </c>
    </row>
    <row r="230" s="2" customFormat="1">
      <c r="A230" s="39"/>
      <c r="B230" s="40"/>
      <c r="C230" s="41"/>
      <c r="D230" s="241" t="s">
        <v>187</v>
      </c>
      <c r="E230" s="41"/>
      <c r="F230" s="242" t="s">
        <v>224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187</v>
      </c>
      <c r="AU230" s="18" t="s">
        <v>85</v>
      </c>
    </row>
    <row r="231" s="13" customFormat="1">
      <c r="A231" s="13"/>
      <c r="B231" s="246"/>
      <c r="C231" s="247"/>
      <c r="D231" s="241" t="s">
        <v>189</v>
      </c>
      <c r="E231" s="248" t="s">
        <v>1</v>
      </c>
      <c r="F231" s="249" t="s">
        <v>2087</v>
      </c>
      <c r="G231" s="247"/>
      <c r="H231" s="248" t="s">
        <v>1</v>
      </c>
      <c r="I231" s="250"/>
      <c r="J231" s="247"/>
      <c r="K231" s="247"/>
      <c r="L231" s="251"/>
      <c r="M231" s="252"/>
      <c r="N231" s="253"/>
      <c r="O231" s="253"/>
      <c r="P231" s="253"/>
      <c r="Q231" s="253"/>
      <c r="R231" s="253"/>
      <c r="S231" s="253"/>
      <c r="T231" s="25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5" t="s">
        <v>189</v>
      </c>
      <c r="AU231" s="255" t="s">
        <v>85</v>
      </c>
      <c r="AV231" s="13" t="s">
        <v>83</v>
      </c>
      <c r="AW231" s="13" t="s">
        <v>33</v>
      </c>
      <c r="AX231" s="13" t="s">
        <v>76</v>
      </c>
      <c r="AY231" s="255" t="s">
        <v>178</v>
      </c>
    </row>
    <row r="232" s="13" customFormat="1">
      <c r="A232" s="13"/>
      <c r="B232" s="246"/>
      <c r="C232" s="247"/>
      <c r="D232" s="241" t="s">
        <v>189</v>
      </c>
      <c r="E232" s="248" t="s">
        <v>1</v>
      </c>
      <c r="F232" s="249" t="s">
        <v>1590</v>
      </c>
      <c r="G232" s="247"/>
      <c r="H232" s="248" t="s">
        <v>1</v>
      </c>
      <c r="I232" s="250"/>
      <c r="J232" s="247"/>
      <c r="K232" s="247"/>
      <c r="L232" s="251"/>
      <c r="M232" s="252"/>
      <c r="N232" s="253"/>
      <c r="O232" s="253"/>
      <c r="P232" s="253"/>
      <c r="Q232" s="253"/>
      <c r="R232" s="253"/>
      <c r="S232" s="253"/>
      <c r="T232" s="25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5" t="s">
        <v>189</v>
      </c>
      <c r="AU232" s="255" t="s">
        <v>85</v>
      </c>
      <c r="AV232" s="13" t="s">
        <v>83</v>
      </c>
      <c r="AW232" s="13" t="s">
        <v>33</v>
      </c>
      <c r="AX232" s="13" t="s">
        <v>76</v>
      </c>
      <c r="AY232" s="255" t="s">
        <v>178</v>
      </c>
    </row>
    <row r="233" s="13" customFormat="1">
      <c r="A233" s="13"/>
      <c r="B233" s="246"/>
      <c r="C233" s="247"/>
      <c r="D233" s="241" t="s">
        <v>189</v>
      </c>
      <c r="E233" s="248" t="s">
        <v>1</v>
      </c>
      <c r="F233" s="249" t="s">
        <v>1591</v>
      </c>
      <c r="G233" s="247"/>
      <c r="H233" s="248" t="s">
        <v>1</v>
      </c>
      <c r="I233" s="250"/>
      <c r="J233" s="247"/>
      <c r="K233" s="247"/>
      <c r="L233" s="251"/>
      <c r="M233" s="252"/>
      <c r="N233" s="253"/>
      <c r="O233" s="253"/>
      <c r="P233" s="253"/>
      <c r="Q233" s="253"/>
      <c r="R233" s="253"/>
      <c r="S233" s="253"/>
      <c r="T233" s="25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5" t="s">
        <v>189</v>
      </c>
      <c r="AU233" s="255" t="s">
        <v>85</v>
      </c>
      <c r="AV233" s="13" t="s">
        <v>83</v>
      </c>
      <c r="AW233" s="13" t="s">
        <v>33</v>
      </c>
      <c r="AX233" s="13" t="s">
        <v>76</v>
      </c>
      <c r="AY233" s="255" t="s">
        <v>178</v>
      </c>
    </row>
    <row r="234" s="14" customFormat="1">
      <c r="A234" s="14"/>
      <c r="B234" s="256"/>
      <c r="C234" s="257"/>
      <c r="D234" s="241" t="s">
        <v>189</v>
      </c>
      <c r="E234" s="258" t="s">
        <v>1</v>
      </c>
      <c r="F234" s="259" t="s">
        <v>2371</v>
      </c>
      <c r="G234" s="257"/>
      <c r="H234" s="260">
        <v>1063.5799999999999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6" t="s">
        <v>189</v>
      </c>
      <c r="AU234" s="266" t="s">
        <v>85</v>
      </c>
      <c r="AV234" s="14" t="s">
        <v>85</v>
      </c>
      <c r="AW234" s="14" t="s">
        <v>33</v>
      </c>
      <c r="AX234" s="14" t="s">
        <v>76</v>
      </c>
      <c r="AY234" s="266" t="s">
        <v>178</v>
      </c>
    </row>
    <row r="235" s="15" customFormat="1">
      <c r="A235" s="15"/>
      <c r="B235" s="267"/>
      <c r="C235" s="268"/>
      <c r="D235" s="241" t="s">
        <v>189</v>
      </c>
      <c r="E235" s="269" t="s">
        <v>1</v>
      </c>
      <c r="F235" s="270" t="s">
        <v>193</v>
      </c>
      <c r="G235" s="268"/>
      <c r="H235" s="271">
        <v>1063.5799999999999</v>
      </c>
      <c r="I235" s="272"/>
      <c r="J235" s="268"/>
      <c r="K235" s="268"/>
      <c r="L235" s="273"/>
      <c r="M235" s="274"/>
      <c r="N235" s="275"/>
      <c r="O235" s="275"/>
      <c r="P235" s="275"/>
      <c r="Q235" s="275"/>
      <c r="R235" s="275"/>
      <c r="S235" s="275"/>
      <c r="T235" s="276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7" t="s">
        <v>189</v>
      </c>
      <c r="AU235" s="277" t="s">
        <v>85</v>
      </c>
      <c r="AV235" s="15" t="s">
        <v>185</v>
      </c>
      <c r="AW235" s="15" t="s">
        <v>33</v>
      </c>
      <c r="AX235" s="15" t="s">
        <v>83</v>
      </c>
      <c r="AY235" s="277" t="s">
        <v>178</v>
      </c>
    </row>
    <row r="236" s="2" customFormat="1">
      <c r="A236" s="39"/>
      <c r="B236" s="40"/>
      <c r="C236" s="228" t="s">
        <v>318</v>
      </c>
      <c r="D236" s="228" t="s">
        <v>180</v>
      </c>
      <c r="E236" s="229" t="s">
        <v>230</v>
      </c>
      <c r="F236" s="230" t="s">
        <v>231</v>
      </c>
      <c r="G236" s="231" t="s">
        <v>183</v>
      </c>
      <c r="H236" s="232">
        <v>5317.8999999999996</v>
      </c>
      <c r="I236" s="233"/>
      <c r="J236" s="234">
        <f>ROUND(I236*H236,2)</f>
        <v>0</v>
      </c>
      <c r="K236" s="230" t="s">
        <v>184</v>
      </c>
      <c r="L236" s="45"/>
      <c r="M236" s="235" t="s">
        <v>1</v>
      </c>
      <c r="N236" s="236" t="s">
        <v>41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185</v>
      </c>
      <c r="AT236" s="239" t="s">
        <v>180</v>
      </c>
      <c r="AU236" s="239" t="s">
        <v>85</v>
      </c>
      <c r="AY236" s="18" t="s">
        <v>178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83</v>
      </c>
      <c r="BK236" s="240">
        <f>ROUND(I236*H236,2)</f>
        <v>0</v>
      </c>
      <c r="BL236" s="18" t="s">
        <v>185</v>
      </c>
      <c r="BM236" s="239" t="s">
        <v>2372</v>
      </c>
    </row>
    <row r="237" s="2" customFormat="1">
      <c r="A237" s="39"/>
      <c r="B237" s="40"/>
      <c r="C237" s="41"/>
      <c r="D237" s="241" t="s">
        <v>187</v>
      </c>
      <c r="E237" s="41"/>
      <c r="F237" s="242" t="s">
        <v>233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187</v>
      </c>
      <c r="AU237" s="18" t="s">
        <v>85</v>
      </c>
    </row>
    <row r="238" s="13" customFormat="1">
      <c r="A238" s="13"/>
      <c r="B238" s="246"/>
      <c r="C238" s="247"/>
      <c r="D238" s="241" t="s">
        <v>189</v>
      </c>
      <c r="E238" s="248" t="s">
        <v>1</v>
      </c>
      <c r="F238" s="249" t="s">
        <v>2102</v>
      </c>
      <c r="G238" s="247"/>
      <c r="H238" s="248" t="s">
        <v>1</v>
      </c>
      <c r="I238" s="250"/>
      <c r="J238" s="247"/>
      <c r="K238" s="247"/>
      <c r="L238" s="251"/>
      <c r="M238" s="252"/>
      <c r="N238" s="253"/>
      <c r="O238" s="253"/>
      <c r="P238" s="253"/>
      <c r="Q238" s="253"/>
      <c r="R238" s="253"/>
      <c r="S238" s="253"/>
      <c r="T238" s="25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5" t="s">
        <v>189</v>
      </c>
      <c r="AU238" s="255" t="s">
        <v>85</v>
      </c>
      <c r="AV238" s="13" t="s">
        <v>83</v>
      </c>
      <c r="AW238" s="13" t="s">
        <v>33</v>
      </c>
      <c r="AX238" s="13" t="s">
        <v>76</v>
      </c>
      <c r="AY238" s="255" t="s">
        <v>178</v>
      </c>
    </row>
    <row r="239" s="13" customFormat="1">
      <c r="A239" s="13"/>
      <c r="B239" s="246"/>
      <c r="C239" s="247"/>
      <c r="D239" s="241" t="s">
        <v>189</v>
      </c>
      <c r="E239" s="248" t="s">
        <v>1</v>
      </c>
      <c r="F239" s="249" t="s">
        <v>485</v>
      </c>
      <c r="G239" s="247"/>
      <c r="H239" s="248" t="s">
        <v>1</v>
      </c>
      <c r="I239" s="250"/>
      <c r="J239" s="247"/>
      <c r="K239" s="247"/>
      <c r="L239" s="251"/>
      <c r="M239" s="252"/>
      <c r="N239" s="253"/>
      <c r="O239" s="253"/>
      <c r="P239" s="253"/>
      <c r="Q239" s="253"/>
      <c r="R239" s="253"/>
      <c r="S239" s="253"/>
      <c r="T239" s="25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5" t="s">
        <v>189</v>
      </c>
      <c r="AU239" s="255" t="s">
        <v>85</v>
      </c>
      <c r="AV239" s="13" t="s">
        <v>83</v>
      </c>
      <c r="AW239" s="13" t="s">
        <v>33</v>
      </c>
      <c r="AX239" s="13" t="s">
        <v>76</v>
      </c>
      <c r="AY239" s="255" t="s">
        <v>178</v>
      </c>
    </row>
    <row r="240" s="14" customFormat="1">
      <c r="A240" s="14"/>
      <c r="B240" s="256"/>
      <c r="C240" s="257"/>
      <c r="D240" s="241" t="s">
        <v>189</v>
      </c>
      <c r="E240" s="258" t="s">
        <v>1</v>
      </c>
      <c r="F240" s="259" t="s">
        <v>2373</v>
      </c>
      <c r="G240" s="257"/>
      <c r="H240" s="260">
        <v>5317.8999999999996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6" t="s">
        <v>189</v>
      </c>
      <c r="AU240" s="266" t="s">
        <v>85</v>
      </c>
      <c r="AV240" s="14" t="s">
        <v>85</v>
      </c>
      <c r="AW240" s="14" t="s">
        <v>33</v>
      </c>
      <c r="AX240" s="14" t="s">
        <v>76</v>
      </c>
      <c r="AY240" s="266" t="s">
        <v>178</v>
      </c>
    </row>
    <row r="241" s="15" customFormat="1">
      <c r="A241" s="15"/>
      <c r="B241" s="267"/>
      <c r="C241" s="268"/>
      <c r="D241" s="241" t="s">
        <v>189</v>
      </c>
      <c r="E241" s="269" t="s">
        <v>1</v>
      </c>
      <c r="F241" s="270" t="s">
        <v>193</v>
      </c>
      <c r="G241" s="268"/>
      <c r="H241" s="271">
        <v>5317.8999999999996</v>
      </c>
      <c r="I241" s="272"/>
      <c r="J241" s="268"/>
      <c r="K241" s="268"/>
      <c r="L241" s="273"/>
      <c r="M241" s="274"/>
      <c r="N241" s="275"/>
      <c r="O241" s="275"/>
      <c r="P241" s="275"/>
      <c r="Q241" s="275"/>
      <c r="R241" s="275"/>
      <c r="S241" s="275"/>
      <c r="T241" s="276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7" t="s">
        <v>189</v>
      </c>
      <c r="AU241" s="277" t="s">
        <v>85</v>
      </c>
      <c r="AV241" s="15" t="s">
        <v>185</v>
      </c>
      <c r="AW241" s="15" t="s">
        <v>33</v>
      </c>
      <c r="AX241" s="15" t="s">
        <v>83</v>
      </c>
      <c r="AY241" s="277" t="s">
        <v>178</v>
      </c>
    </row>
    <row r="242" s="2" customFormat="1">
      <c r="A242" s="39"/>
      <c r="B242" s="40"/>
      <c r="C242" s="228" t="s">
        <v>324</v>
      </c>
      <c r="D242" s="228" t="s">
        <v>180</v>
      </c>
      <c r="E242" s="229" t="s">
        <v>237</v>
      </c>
      <c r="F242" s="230" t="s">
        <v>238</v>
      </c>
      <c r="G242" s="231" t="s">
        <v>183</v>
      </c>
      <c r="H242" s="232">
        <v>365.95299999999997</v>
      </c>
      <c r="I242" s="233"/>
      <c r="J242" s="234">
        <f>ROUND(I242*H242,2)</f>
        <v>0</v>
      </c>
      <c r="K242" s="230" t="s">
        <v>184</v>
      </c>
      <c r="L242" s="45"/>
      <c r="M242" s="235" t="s">
        <v>1</v>
      </c>
      <c r="N242" s="236" t="s">
        <v>41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185</v>
      </c>
      <c r="AT242" s="239" t="s">
        <v>180</v>
      </c>
      <c r="AU242" s="239" t="s">
        <v>85</v>
      </c>
      <c r="AY242" s="18" t="s">
        <v>178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83</v>
      </c>
      <c r="BK242" s="240">
        <f>ROUND(I242*H242,2)</f>
        <v>0</v>
      </c>
      <c r="BL242" s="18" t="s">
        <v>185</v>
      </c>
      <c r="BM242" s="239" t="s">
        <v>2374</v>
      </c>
    </row>
    <row r="243" s="2" customFormat="1">
      <c r="A243" s="39"/>
      <c r="B243" s="40"/>
      <c r="C243" s="41"/>
      <c r="D243" s="241" t="s">
        <v>187</v>
      </c>
      <c r="E243" s="41"/>
      <c r="F243" s="242" t="s">
        <v>240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187</v>
      </c>
      <c r="AU243" s="18" t="s">
        <v>85</v>
      </c>
    </row>
    <row r="244" s="13" customFormat="1">
      <c r="A244" s="13"/>
      <c r="B244" s="246"/>
      <c r="C244" s="247"/>
      <c r="D244" s="241" t="s">
        <v>189</v>
      </c>
      <c r="E244" s="248" t="s">
        <v>1</v>
      </c>
      <c r="F244" s="249" t="s">
        <v>2375</v>
      </c>
      <c r="G244" s="247"/>
      <c r="H244" s="248" t="s">
        <v>1</v>
      </c>
      <c r="I244" s="250"/>
      <c r="J244" s="247"/>
      <c r="K244" s="247"/>
      <c r="L244" s="251"/>
      <c r="M244" s="252"/>
      <c r="N244" s="253"/>
      <c r="O244" s="253"/>
      <c r="P244" s="253"/>
      <c r="Q244" s="253"/>
      <c r="R244" s="253"/>
      <c r="S244" s="253"/>
      <c r="T244" s="25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5" t="s">
        <v>189</v>
      </c>
      <c r="AU244" s="255" t="s">
        <v>85</v>
      </c>
      <c r="AV244" s="13" t="s">
        <v>83</v>
      </c>
      <c r="AW244" s="13" t="s">
        <v>33</v>
      </c>
      <c r="AX244" s="13" t="s">
        <v>76</v>
      </c>
      <c r="AY244" s="255" t="s">
        <v>178</v>
      </c>
    </row>
    <row r="245" s="13" customFormat="1">
      <c r="A245" s="13"/>
      <c r="B245" s="246"/>
      <c r="C245" s="247"/>
      <c r="D245" s="241" t="s">
        <v>189</v>
      </c>
      <c r="E245" s="248" t="s">
        <v>1</v>
      </c>
      <c r="F245" s="249" t="s">
        <v>586</v>
      </c>
      <c r="G245" s="247"/>
      <c r="H245" s="248" t="s">
        <v>1</v>
      </c>
      <c r="I245" s="250"/>
      <c r="J245" s="247"/>
      <c r="K245" s="247"/>
      <c r="L245" s="251"/>
      <c r="M245" s="252"/>
      <c r="N245" s="253"/>
      <c r="O245" s="253"/>
      <c r="P245" s="253"/>
      <c r="Q245" s="253"/>
      <c r="R245" s="253"/>
      <c r="S245" s="253"/>
      <c r="T245" s="25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5" t="s">
        <v>189</v>
      </c>
      <c r="AU245" s="255" t="s">
        <v>85</v>
      </c>
      <c r="AV245" s="13" t="s">
        <v>83</v>
      </c>
      <c r="AW245" s="13" t="s">
        <v>33</v>
      </c>
      <c r="AX245" s="13" t="s">
        <v>76</v>
      </c>
      <c r="AY245" s="255" t="s">
        <v>178</v>
      </c>
    </row>
    <row r="246" s="14" customFormat="1">
      <c r="A246" s="14"/>
      <c r="B246" s="256"/>
      <c r="C246" s="257"/>
      <c r="D246" s="241" t="s">
        <v>189</v>
      </c>
      <c r="E246" s="258" t="s">
        <v>1</v>
      </c>
      <c r="F246" s="259" t="s">
        <v>2366</v>
      </c>
      <c r="G246" s="257"/>
      <c r="H246" s="260">
        <v>242.85300000000001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6" t="s">
        <v>189</v>
      </c>
      <c r="AU246" s="266" t="s">
        <v>85</v>
      </c>
      <c r="AV246" s="14" t="s">
        <v>85</v>
      </c>
      <c r="AW246" s="14" t="s">
        <v>33</v>
      </c>
      <c r="AX246" s="14" t="s">
        <v>76</v>
      </c>
      <c r="AY246" s="266" t="s">
        <v>178</v>
      </c>
    </row>
    <row r="247" s="13" customFormat="1">
      <c r="A247" s="13"/>
      <c r="B247" s="246"/>
      <c r="C247" s="247"/>
      <c r="D247" s="241" t="s">
        <v>189</v>
      </c>
      <c r="E247" s="248" t="s">
        <v>1</v>
      </c>
      <c r="F247" s="249" t="s">
        <v>1596</v>
      </c>
      <c r="G247" s="247"/>
      <c r="H247" s="248" t="s">
        <v>1</v>
      </c>
      <c r="I247" s="250"/>
      <c r="J247" s="247"/>
      <c r="K247" s="247"/>
      <c r="L247" s="251"/>
      <c r="M247" s="252"/>
      <c r="N247" s="253"/>
      <c r="O247" s="253"/>
      <c r="P247" s="253"/>
      <c r="Q247" s="253"/>
      <c r="R247" s="253"/>
      <c r="S247" s="253"/>
      <c r="T247" s="25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5" t="s">
        <v>189</v>
      </c>
      <c r="AU247" s="255" t="s">
        <v>85</v>
      </c>
      <c r="AV247" s="13" t="s">
        <v>83</v>
      </c>
      <c r="AW247" s="13" t="s">
        <v>33</v>
      </c>
      <c r="AX247" s="13" t="s">
        <v>76</v>
      </c>
      <c r="AY247" s="255" t="s">
        <v>178</v>
      </c>
    </row>
    <row r="248" s="14" customFormat="1">
      <c r="A248" s="14"/>
      <c r="B248" s="256"/>
      <c r="C248" s="257"/>
      <c r="D248" s="241" t="s">
        <v>189</v>
      </c>
      <c r="E248" s="258" t="s">
        <v>1</v>
      </c>
      <c r="F248" s="259" t="s">
        <v>2368</v>
      </c>
      <c r="G248" s="257"/>
      <c r="H248" s="260">
        <v>123.09999999999999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6" t="s">
        <v>189</v>
      </c>
      <c r="AU248" s="266" t="s">
        <v>85</v>
      </c>
      <c r="AV248" s="14" t="s">
        <v>85</v>
      </c>
      <c r="AW248" s="14" t="s">
        <v>33</v>
      </c>
      <c r="AX248" s="14" t="s">
        <v>76</v>
      </c>
      <c r="AY248" s="266" t="s">
        <v>178</v>
      </c>
    </row>
    <row r="249" s="15" customFormat="1">
      <c r="A249" s="15"/>
      <c r="B249" s="267"/>
      <c r="C249" s="268"/>
      <c r="D249" s="241" t="s">
        <v>189</v>
      </c>
      <c r="E249" s="269" t="s">
        <v>1</v>
      </c>
      <c r="F249" s="270" t="s">
        <v>193</v>
      </c>
      <c r="G249" s="268"/>
      <c r="H249" s="271">
        <v>365.95299999999997</v>
      </c>
      <c r="I249" s="272"/>
      <c r="J249" s="268"/>
      <c r="K249" s="268"/>
      <c r="L249" s="273"/>
      <c r="M249" s="274"/>
      <c r="N249" s="275"/>
      <c r="O249" s="275"/>
      <c r="P249" s="275"/>
      <c r="Q249" s="275"/>
      <c r="R249" s="275"/>
      <c r="S249" s="275"/>
      <c r="T249" s="27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7" t="s">
        <v>189</v>
      </c>
      <c r="AU249" s="277" t="s">
        <v>85</v>
      </c>
      <c r="AV249" s="15" t="s">
        <v>185</v>
      </c>
      <c r="AW249" s="15" t="s">
        <v>33</v>
      </c>
      <c r="AX249" s="15" t="s">
        <v>83</v>
      </c>
      <c r="AY249" s="277" t="s">
        <v>178</v>
      </c>
    </row>
    <row r="250" s="2" customFormat="1" ht="14.4" customHeight="1">
      <c r="A250" s="39"/>
      <c r="B250" s="40"/>
      <c r="C250" s="228" t="s">
        <v>331</v>
      </c>
      <c r="D250" s="228" t="s">
        <v>180</v>
      </c>
      <c r="E250" s="229" t="s">
        <v>245</v>
      </c>
      <c r="F250" s="230" t="s">
        <v>246</v>
      </c>
      <c r="G250" s="231" t="s">
        <v>183</v>
      </c>
      <c r="H250" s="232">
        <v>365.95299999999997</v>
      </c>
      <c r="I250" s="233"/>
      <c r="J250" s="234">
        <f>ROUND(I250*H250,2)</f>
        <v>0</v>
      </c>
      <c r="K250" s="230" t="s">
        <v>184</v>
      </c>
      <c r="L250" s="45"/>
      <c r="M250" s="235" t="s">
        <v>1</v>
      </c>
      <c r="N250" s="236" t="s">
        <v>41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185</v>
      </c>
      <c r="AT250" s="239" t="s">
        <v>180</v>
      </c>
      <c r="AU250" s="239" t="s">
        <v>85</v>
      </c>
      <c r="AY250" s="18" t="s">
        <v>178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83</v>
      </c>
      <c r="BK250" s="240">
        <f>ROUND(I250*H250,2)</f>
        <v>0</v>
      </c>
      <c r="BL250" s="18" t="s">
        <v>185</v>
      </c>
      <c r="BM250" s="239" t="s">
        <v>2376</v>
      </c>
    </row>
    <row r="251" s="2" customFormat="1">
      <c r="A251" s="39"/>
      <c r="B251" s="40"/>
      <c r="C251" s="41"/>
      <c r="D251" s="241" t="s">
        <v>187</v>
      </c>
      <c r="E251" s="41"/>
      <c r="F251" s="242" t="s">
        <v>246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187</v>
      </c>
      <c r="AU251" s="18" t="s">
        <v>85</v>
      </c>
    </row>
    <row r="252" s="13" customFormat="1">
      <c r="A252" s="13"/>
      <c r="B252" s="246"/>
      <c r="C252" s="247"/>
      <c r="D252" s="241" t="s">
        <v>189</v>
      </c>
      <c r="E252" s="248" t="s">
        <v>1</v>
      </c>
      <c r="F252" s="249" t="s">
        <v>2102</v>
      </c>
      <c r="G252" s="247"/>
      <c r="H252" s="248" t="s">
        <v>1</v>
      </c>
      <c r="I252" s="250"/>
      <c r="J252" s="247"/>
      <c r="K252" s="247"/>
      <c r="L252" s="251"/>
      <c r="M252" s="252"/>
      <c r="N252" s="253"/>
      <c r="O252" s="253"/>
      <c r="P252" s="253"/>
      <c r="Q252" s="253"/>
      <c r="R252" s="253"/>
      <c r="S252" s="253"/>
      <c r="T252" s="25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5" t="s">
        <v>189</v>
      </c>
      <c r="AU252" s="255" t="s">
        <v>85</v>
      </c>
      <c r="AV252" s="13" t="s">
        <v>83</v>
      </c>
      <c r="AW252" s="13" t="s">
        <v>33</v>
      </c>
      <c r="AX252" s="13" t="s">
        <v>76</v>
      </c>
      <c r="AY252" s="255" t="s">
        <v>178</v>
      </c>
    </row>
    <row r="253" s="13" customFormat="1">
      <c r="A253" s="13"/>
      <c r="B253" s="246"/>
      <c r="C253" s="247"/>
      <c r="D253" s="241" t="s">
        <v>189</v>
      </c>
      <c r="E253" s="248" t="s">
        <v>1</v>
      </c>
      <c r="F253" s="249" t="s">
        <v>1598</v>
      </c>
      <c r="G253" s="247"/>
      <c r="H253" s="248" t="s">
        <v>1</v>
      </c>
      <c r="I253" s="250"/>
      <c r="J253" s="247"/>
      <c r="K253" s="247"/>
      <c r="L253" s="251"/>
      <c r="M253" s="252"/>
      <c r="N253" s="253"/>
      <c r="O253" s="253"/>
      <c r="P253" s="253"/>
      <c r="Q253" s="253"/>
      <c r="R253" s="253"/>
      <c r="S253" s="253"/>
      <c r="T253" s="25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5" t="s">
        <v>189</v>
      </c>
      <c r="AU253" s="255" t="s">
        <v>85</v>
      </c>
      <c r="AV253" s="13" t="s">
        <v>83</v>
      </c>
      <c r="AW253" s="13" t="s">
        <v>33</v>
      </c>
      <c r="AX253" s="13" t="s">
        <v>76</v>
      </c>
      <c r="AY253" s="255" t="s">
        <v>178</v>
      </c>
    </row>
    <row r="254" s="13" customFormat="1">
      <c r="A254" s="13"/>
      <c r="B254" s="246"/>
      <c r="C254" s="247"/>
      <c r="D254" s="241" t="s">
        <v>189</v>
      </c>
      <c r="E254" s="248" t="s">
        <v>1</v>
      </c>
      <c r="F254" s="249" t="s">
        <v>1599</v>
      </c>
      <c r="G254" s="247"/>
      <c r="H254" s="248" t="s">
        <v>1</v>
      </c>
      <c r="I254" s="250"/>
      <c r="J254" s="247"/>
      <c r="K254" s="247"/>
      <c r="L254" s="251"/>
      <c r="M254" s="252"/>
      <c r="N254" s="253"/>
      <c r="O254" s="253"/>
      <c r="P254" s="253"/>
      <c r="Q254" s="253"/>
      <c r="R254" s="253"/>
      <c r="S254" s="253"/>
      <c r="T254" s="25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5" t="s">
        <v>189</v>
      </c>
      <c r="AU254" s="255" t="s">
        <v>85</v>
      </c>
      <c r="AV254" s="13" t="s">
        <v>83</v>
      </c>
      <c r="AW254" s="13" t="s">
        <v>33</v>
      </c>
      <c r="AX254" s="13" t="s">
        <v>76</v>
      </c>
      <c r="AY254" s="255" t="s">
        <v>178</v>
      </c>
    </row>
    <row r="255" s="14" customFormat="1">
      <c r="A255" s="14"/>
      <c r="B255" s="256"/>
      <c r="C255" s="257"/>
      <c r="D255" s="241" t="s">
        <v>189</v>
      </c>
      <c r="E255" s="258" t="s">
        <v>1</v>
      </c>
      <c r="F255" s="259" t="s">
        <v>2366</v>
      </c>
      <c r="G255" s="257"/>
      <c r="H255" s="260">
        <v>242.85300000000001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6" t="s">
        <v>189</v>
      </c>
      <c r="AU255" s="266" t="s">
        <v>85</v>
      </c>
      <c r="AV255" s="14" t="s">
        <v>85</v>
      </c>
      <c r="AW255" s="14" t="s">
        <v>33</v>
      </c>
      <c r="AX255" s="14" t="s">
        <v>76</v>
      </c>
      <c r="AY255" s="266" t="s">
        <v>178</v>
      </c>
    </row>
    <row r="256" s="13" customFormat="1">
      <c r="A256" s="13"/>
      <c r="B256" s="246"/>
      <c r="C256" s="247"/>
      <c r="D256" s="241" t="s">
        <v>189</v>
      </c>
      <c r="E256" s="248" t="s">
        <v>1</v>
      </c>
      <c r="F256" s="249" t="s">
        <v>1600</v>
      </c>
      <c r="G256" s="247"/>
      <c r="H256" s="248" t="s">
        <v>1</v>
      </c>
      <c r="I256" s="250"/>
      <c r="J256" s="247"/>
      <c r="K256" s="247"/>
      <c r="L256" s="251"/>
      <c r="M256" s="252"/>
      <c r="N256" s="253"/>
      <c r="O256" s="253"/>
      <c r="P256" s="253"/>
      <c r="Q256" s="253"/>
      <c r="R256" s="253"/>
      <c r="S256" s="253"/>
      <c r="T256" s="25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5" t="s">
        <v>189</v>
      </c>
      <c r="AU256" s="255" t="s">
        <v>85</v>
      </c>
      <c r="AV256" s="13" t="s">
        <v>83</v>
      </c>
      <c r="AW256" s="13" t="s">
        <v>33</v>
      </c>
      <c r="AX256" s="13" t="s">
        <v>76</v>
      </c>
      <c r="AY256" s="255" t="s">
        <v>178</v>
      </c>
    </row>
    <row r="257" s="14" customFormat="1">
      <c r="A257" s="14"/>
      <c r="B257" s="256"/>
      <c r="C257" s="257"/>
      <c r="D257" s="241" t="s">
        <v>189</v>
      </c>
      <c r="E257" s="258" t="s">
        <v>1</v>
      </c>
      <c r="F257" s="259" t="s">
        <v>2368</v>
      </c>
      <c r="G257" s="257"/>
      <c r="H257" s="260">
        <v>123.09999999999999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6" t="s">
        <v>189</v>
      </c>
      <c r="AU257" s="266" t="s">
        <v>85</v>
      </c>
      <c r="AV257" s="14" t="s">
        <v>85</v>
      </c>
      <c r="AW257" s="14" t="s">
        <v>33</v>
      </c>
      <c r="AX257" s="14" t="s">
        <v>76</v>
      </c>
      <c r="AY257" s="266" t="s">
        <v>178</v>
      </c>
    </row>
    <row r="258" s="15" customFormat="1">
      <c r="A258" s="15"/>
      <c r="B258" s="267"/>
      <c r="C258" s="268"/>
      <c r="D258" s="241" t="s">
        <v>189</v>
      </c>
      <c r="E258" s="269" t="s">
        <v>1</v>
      </c>
      <c r="F258" s="270" t="s">
        <v>193</v>
      </c>
      <c r="G258" s="268"/>
      <c r="H258" s="271">
        <v>365.95299999999997</v>
      </c>
      <c r="I258" s="272"/>
      <c r="J258" s="268"/>
      <c r="K258" s="268"/>
      <c r="L258" s="273"/>
      <c r="M258" s="274"/>
      <c r="N258" s="275"/>
      <c r="O258" s="275"/>
      <c r="P258" s="275"/>
      <c r="Q258" s="275"/>
      <c r="R258" s="275"/>
      <c r="S258" s="275"/>
      <c r="T258" s="276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7" t="s">
        <v>189</v>
      </c>
      <c r="AU258" s="277" t="s">
        <v>85</v>
      </c>
      <c r="AV258" s="15" t="s">
        <v>185</v>
      </c>
      <c r="AW258" s="15" t="s">
        <v>33</v>
      </c>
      <c r="AX258" s="15" t="s">
        <v>83</v>
      </c>
      <c r="AY258" s="277" t="s">
        <v>178</v>
      </c>
    </row>
    <row r="259" s="2" customFormat="1" ht="30" customHeight="1">
      <c r="A259" s="39"/>
      <c r="B259" s="40"/>
      <c r="C259" s="228" t="s">
        <v>7</v>
      </c>
      <c r="D259" s="228" t="s">
        <v>180</v>
      </c>
      <c r="E259" s="229" t="s">
        <v>251</v>
      </c>
      <c r="F259" s="230" t="s">
        <v>252</v>
      </c>
      <c r="G259" s="231" t="s">
        <v>253</v>
      </c>
      <c r="H259" s="232">
        <v>1808.086</v>
      </c>
      <c r="I259" s="233"/>
      <c r="J259" s="234">
        <f>ROUND(I259*H259,2)</f>
        <v>0</v>
      </c>
      <c r="K259" s="230" t="s">
        <v>184</v>
      </c>
      <c r="L259" s="45"/>
      <c r="M259" s="235" t="s">
        <v>1</v>
      </c>
      <c r="N259" s="236" t="s">
        <v>41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185</v>
      </c>
      <c r="AT259" s="239" t="s">
        <v>180</v>
      </c>
      <c r="AU259" s="239" t="s">
        <v>85</v>
      </c>
      <c r="AY259" s="18" t="s">
        <v>178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83</v>
      </c>
      <c r="BK259" s="240">
        <f>ROUND(I259*H259,2)</f>
        <v>0</v>
      </c>
      <c r="BL259" s="18" t="s">
        <v>185</v>
      </c>
      <c r="BM259" s="239" t="s">
        <v>2377</v>
      </c>
    </row>
    <row r="260" s="2" customFormat="1">
      <c r="A260" s="39"/>
      <c r="B260" s="40"/>
      <c r="C260" s="41"/>
      <c r="D260" s="241" t="s">
        <v>187</v>
      </c>
      <c r="E260" s="41"/>
      <c r="F260" s="242" t="s">
        <v>255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187</v>
      </c>
      <c r="AU260" s="18" t="s">
        <v>85</v>
      </c>
    </row>
    <row r="261" s="13" customFormat="1">
      <c r="A261" s="13"/>
      <c r="B261" s="246"/>
      <c r="C261" s="247"/>
      <c r="D261" s="241" t="s">
        <v>189</v>
      </c>
      <c r="E261" s="248" t="s">
        <v>1</v>
      </c>
      <c r="F261" s="249" t="s">
        <v>2102</v>
      </c>
      <c r="G261" s="247"/>
      <c r="H261" s="248" t="s">
        <v>1</v>
      </c>
      <c r="I261" s="250"/>
      <c r="J261" s="247"/>
      <c r="K261" s="247"/>
      <c r="L261" s="251"/>
      <c r="M261" s="252"/>
      <c r="N261" s="253"/>
      <c r="O261" s="253"/>
      <c r="P261" s="253"/>
      <c r="Q261" s="253"/>
      <c r="R261" s="253"/>
      <c r="S261" s="253"/>
      <c r="T261" s="25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5" t="s">
        <v>189</v>
      </c>
      <c r="AU261" s="255" t="s">
        <v>85</v>
      </c>
      <c r="AV261" s="13" t="s">
        <v>83</v>
      </c>
      <c r="AW261" s="13" t="s">
        <v>33</v>
      </c>
      <c r="AX261" s="13" t="s">
        <v>76</v>
      </c>
      <c r="AY261" s="255" t="s">
        <v>178</v>
      </c>
    </row>
    <row r="262" s="13" customFormat="1">
      <c r="A262" s="13"/>
      <c r="B262" s="246"/>
      <c r="C262" s="247"/>
      <c r="D262" s="241" t="s">
        <v>189</v>
      </c>
      <c r="E262" s="248" t="s">
        <v>1</v>
      </c>
      <c r="F262" s="249" t="s">
        <v>1602</v>
      </c>
      <c r="G262" s="247"/>
      <c r="H262" s="248" t="s">
        <v>1</v>
      </c>
      <c r="I262" s="250"/>
      <c r="J262" s="247"/>
      <c r="K262" s="247"/>
      <c r="L262" s="251"/>
      <c r="M262" s="252"/>
      <c r="N262" s="253"/>
      <c r="O262" s="253"/>
      <c r="P262" s="253"/>
      <c r="Q262" s="253"/>
      <c r="R262" s="253"/>
      <c r="S262" s="253"/>
      <c r="T262" s="25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5" t="s">
        <v>189</v>
      </c>
      <c r="AU262" s="255" t="s">
        <v>85</v>
      </c>
      <c r="AV262" s="13" t="s">
        <v>83</v>
      </c>
      <c r="AW262" s="13" t="s">
        <v>33</v>
      </c>
      <c r="AX262" s="13" t="s">
        <v>76</v>
      </c>
      <c r="AY262" s="255" t="s">
        <v>178</v>
      </c>
    </row>
    <row r="263" s="14" customFormat="1">
      <c r="A263" s="14"/>
      <c r="B263" s="256"/>
      <c r="C263" s="257"/>
      <c r="D263" s="241" t="s">
        <v>189</v>
      </c>
      <c r="E263" s="258" t="s">
        <v>1</v>
      </c>
      <c r="F263" s="259" t="s">
        <v>2378</v>
      </c>
      <c r="G263" s="257"/>
      <c r="H263" s="260">
        <v>1808.086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6" t="s">
        <v>189</v>
      </c>
      <c r="AU263" s="266" t="s">
        <v>85</v>
      </c>
      <c r="AV263" s="14" t="s">
        <v>85</v>
      </c>
      <c r="AW263" s="14" t="s">
        <v>33</v>
      </c>
      <c r="AX263" s="14" t="s">
        <v>76</v>
      </c>
      <c r="AY263" s="266" t="s">
        <v>178</v>
      </c>
    </row>
    <row r="264" s="15" customFormat="1">
      <c r="A264" s="15"/>
      <c r="B264" s="267"/>
      <c r="C264" s="268"/>
      <c r="D264" s="241" t="s">
        <v>189</v>
      </c>
      <c r="E264" s="269" t="s">
        <v>1</v>
      </c>
      <c r="F264" s="270" t="s">
        <v>193</v>
      </c>
      <c r="G264" s="268"/>
      <c r="H264" s="271">
        <v>1808.086</v>
      </c>
      <c r="I264" s="272"/>
      <c r="J264" s="268"/>
      <c r="K264" s="268"/>
      <c r="L264" s="273"/>
      <c r="M264" s="274"/>
      <c r="N264" s="275"/>
      <c r="O264" s="275"/>
      <c r="P264" s="275"/>
      <c r="Q264" s="275"/>
      <c r="R264" s="275"/>
      <c r="S264" s="275"/>
      <c r="T264" s="276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7" t="s">
        <v>189</v>
      </c>
      <c r="AU264" s="277" t="s">
        <v>85</v>
      </c>
      <c r="AV264" s="15" t="s">
        <v>185</v>
      </c>
      <c r="AW264" s="15" t="s">
        <v>33</v>
      </c>
      <c r="AX264" s="15" t="s">
        <v>83</v>
      </c>
      <c r="AY264" s="277" t="s">
        <v>178</v>
      </c>
    </row>
    <row r="265" s="2" customFormat="1">
      <c r="A265" s="39"/>
      <c r="B265" s="40"/>
      <c r="C265" s="228" t="s">
        <v>347</v>
      </c>
      <c r="D265" s="228" t="s">
        <v>180</v>
      </c>
      <c r="E265" s="229" t="s">
        <v>259</v>
      </c>
      <c r="F265" s="230" t="s">
        <v>260</v>
      </c>
      <c r="G265" s="231" t="s">
        <v>183</v>
      </c>
      <c r="H265" s="232">
        <v>123.09999999999999</v>
      </c>
      <c r="I265" s="233"/>
      <c r="J265" s="234">
        <f>ROUND(I265*H265,2)</f>
        <v>0</v>
      </c>
      <c r="K265" s="230" t="s">
        <v>184</v>
      </c>
      <c r="L265" s="45"/>
      <c r="M265" s="235" t="s">
        <v>1</v>
      </c>
      <c r="N265" s="236" t="s">
        <v>41</v>
      </c>
      <c r="O265" s="92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185</v>
      </c>
      <c r="AT265" s="239" t="s">
        <v>180</v>
      </c>
      <c r="AU265" s="239" t="s">
        <v>85</v>
      </c>
      <c r="AY265" s="18" t="s">
        <v>178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83</v>
      </c>
      <c r="BK265" s="240">
        <f>ROUND(I265*H265,2)</f>
        <v>0</v>
      </c>
      <c r="BL265" s="18" t="s">
        <v>185</v>
      </c>
      <c r="BM265" s="239" t="s">
        <v>2379</v>
      </c>
    </row>
    <row r="266" s="2" customFormat="1">
      <c r="A266" s="39"/>
      <c r="B266" s="40"/>
      <c r="C266" s="41"/>
      <c r="D266" s="241" t="s">
        <v>187</v>
      </c>
      <c r="E266" s="41"/>
      <c r="F266" s="242" t="s">
        <v>1605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187</v>
      </c>
      <c r="AU266" s="18" t="s">
        <v>85</v>
      </c>
    </row>
    <row r="267" s="13" customFormat="1">
      <c r="A267" s="13"/>
      <c r="B267" s="246"/>
      <c r="C267" s="247"/>
      <c r="D267" s="241" t="s">
        <v>189</v>
      </c>
      <c r="E267" s="248" t="s">
        <v>1</v>
      </c>
      <c r="F267" s="249" t="s">
        <v>1984</v>
      </c>
      <c r="G267" s="247"/>
      <c r="H267" s="248" t="s">
        <v>1</v>
      </c>
      <c r="I267" s="250"/>
      <c r="J267" s="247"/>
      <c r="K267" s="247"/>
      <c r="L267" s="251"/>
      <c r="M267" s="252"/>
      <c r="N267" s="253"/>
      <c r="O267" s="253"/>
      <c r="P267" s="253"/>
      <c r="Q267" s="253"/>
      <c r="R267" s="253"/>
      <c r="S267" s="253"/>
      <c r="T267" s="25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5" t="s">
        <v>189</v>
      </c>
      <c r="AU267" s="255" t="s">
        <v>85</v>
      </c>
      <c r="AV267" s="13" t="s">
        <v>83</v>
      </c>
      <c r="AW267" s="13" t="s">
        <v>33</v>
      </c>
      <c r="AX267" s="13" t="s">
        <v>76</v>
      </c>
      <c r="AY267" s="255" t="s">
        <v>178</v>
      </c>
    </row>
    <row r="268" s="13" customFormat="1">
      <c r="A268" s="13"/>
      <c r="B268" s="246"/>
      <c r="C268" s="247"/>
      <c r="D268" s="241" t="s">
        <v>189</v>
      </c>
      <c r="E268" s="248" t="s">
        <v>1</v>
      </c>
      <c r="F268" s="249" t="s">
        <v>241</v>
      </c>
      <c r="G268" s="247"/>
      <c r="H268" s="248" t="s">
        <v>1</v>
      </c>
      <c r="I268" s="250"/>
      <c r="J268" s="247"/>
      <c r="K268" s="247"/>
      <c r="L268" s="251"/>
      <c r="M268" s="252"/>
      <c r="N268" s="253"/>
      <c r="O268" s="253"/>
      <c r="P268" s="253"/>
      <c r="Q268" s="253"/>
      <c r="R268" s="253"/>
      <c r="S268" s="253"/>
      <c r="T268" s="25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5" t="s">
        <v>189</v>
      </c>
      <c r="AU268" s="255" t="s">
        <v>85</v>
      </c>
      <c r="AV268" s="13" t="s">
        <v>83</v>
      </c>
      <c r="AW268" s="13" t="s">
        <v>33</v>
      </c>
      <c r="AX268" s="13" t="s">
        <v>76</v>
      </c>
      <c r="AY268" s="255" t="s">
        <v>178</v>
      </c>
    </row>
    <row r="269" s="14" customFormat="1">
      <c r="A269" s="14"/>
      <c r="B269" s="256"/>
      <c r="C269" s="257"/>
      <c r="D269" s="241" t="s">
        <v>189</v>
      </c>
      <c r="E269" s="258" t="s">
        <v>1</v>
      </c>
      <c r="F269" s="259" t="s">
        <v>2368</v>
      </c>
      <c r="G269" s="257"/>
      <c r="H269" s="260">
        <v>123.09999999999999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6" t="s">
        <v>189</v>
      </c>
      <c r="AU269" s="266" t="s">
        <v>85</v>
      </c>
      <c r="AV269" s="14" t="s">
        <v>85</v>
      </c>
      <c r="AW269" s="14" t="s">
        <v>33</v>
      </c>
      <c r="AX269" s="14" t="s">
        <v>76</v>
      </c>
      <c r="AY269" s="266" t="s">
        <v>178</v>
      </c>
    </row>
    <row r="270" s="15" customFormat="1">
      <c r="A270" s="15"/>
      <c r="B270" s="267"/>
      <c r="C270" s="268"/>
      <c r="D270" s="241" t="s">
        <v>189</v>
      </c>
      <c r="E270" s="269" t="s">
        <v>1</v>
      </c>
      <c r="F270" s="270" t="s">
        <v>193</v>
      </c>
      <c r="G270" s="268"/>
      <c r="H270" s="271">
        <v>123.09999999999999</v>
      </c>
      <c r="I270" s="272"/>
      <c r="J270" s="268"/>
      <c r="K270" s="268"/>
      <c r="L270" s="273"/>
      <c r="M270" s="274"/>
      <c r="N270" s="275"/>
      <c r="O270" s="275"/>
      <c r="P270" s="275"/>
      <c r="Q270" s="275"/>
      <c r="R270" s="275"/>
      <c r="S270" s="275"/>
      <c r="T270" s="276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7" t="s">
        <v>189</v>
      </c>
      <c r="AU270" s="277" t="s">
        <v>85</v>
      </c>
      <c r="AV270" s="15" t="s">
        <v>185</v>
      </c>
      <c r="AW270" s="15" t="s">
        <v>33</v>
      </c>
      <c r="AX270" s="15" t="s">
        <v>83</v>
      </c>
      <c r="AY270" s="277" t="s">
        <v>178</v>
      </c>
    </row>
    <row r="271" s="2" customFormat="1">
      <c r="A271" s="39"/>
      <c r="B271" s="40"/>
      <c r="C271" s="228" t="s">
        <v>354</v>
      </c>
      <c r="D271" s="228" t="s">
        <v>180</v>
      </c>
      <c r="E271" s="229" t="s">
        <v>2380</v>
      </c>
      <c r="F271" s="230" t="s">
        <v>2381</v>
      </c>
      <c r="G271" s="231" t="s">
        <v>268</v>
      </c>
      <c r="H271" s="232">
        <v>372.5</v>
      </c>
      <c r="I271" s="233"/>
      <c r="J271" s="234">
        <f>ROUND(I271*H271,2)</f>
        <v>0</v>
      </c>
      <c r="K271" s="230" t="s">
        <v>184</v>
      </c>
      <c r="L271" s="45"/>
      <c r="M271" s="235" t="s">
        <v>1</v>
      </c>
      <c r="N271" s="236" t="s">
        <v>41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185</v>
      </c>
      <c r="AT271" s="239" t="s">
        <v>180</v>
      </c>
      <c r="AU271" s="239" t="s">
        <v>85</v>
      </c>
      <c r="AY271" s="18" t="s">
        <v>178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83</v>
      </c>
      <c r="BK271" s="240">
        <f>ROUND(I271*H271,2)</f>
        <v>0</v>
      </c>
      <c r="BL271" s="18" t="s">
        <v>185</v>
      </c>
      <c r="BM271" s="239" t="s">
        <v>2382</v>
      </c>
    </row>
    <row r="272" s="2" customFormat="1">
      <c r="A272" s="39"/>
      <c r="B272" s="40"/>
      <c r="C272" s="41"/>
      <c r="D272" s="241" t="s">
        <v>187</v>
      </c>
      <c r="E272" s="41"/>
      <c r="F272" s="242" t="s">
        <v>2383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187</v>
      </c>
      <c r="AU272" s="18" t="s">
        <v>85</v>
      </c>
    </row>
    <row r="273" s="13" customFormat="1">
      <c r="A273" s="13"/>
      <c r="B273" s="246"/>
      <c r="C273" s="247"/>
      <c r="D273" s="241" t="s">
        <v>189</v>
      </c>
      <c r="E273" s="248" t="s">
        <v>1</v>
      </c>
      <c r="F273" s="249" t="s">
        <v>2102</v>
      </c>
      <c r="G273" s="247"/>
      <c r="H273" s="248" t="s">
        <v>1</v>
      </c>
      <c r="I273" s="250"/>
      <c r="J273" s="247"/>
      <c r="K273" s="247"/>
      <c r="L273" s="251"/>
      <c r="M273" s="252"/>
      <c r="N273" s="253"/>
      <c r="O273" s="253"/>
      <c r="P273" s="253"/>
      <c r="Q273" s="253"/>
      <c r="R273" s="253"/>
      <c r="S273" s="253"/>
      <c r="T273" s="25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5" t="s">
        <v>189</v>
      </c>
      <c r="AU273" s="255" t="s">
        <v>85</v>
      </c>
      <c r="AV273" s="13" t="s">
        <v>83</v>
      </c>
      <c r="AW273" s="13" t="s">
        <v>33</v>
      </c>
      <c r="AX273" s="13" t="s">
        <v>76</v>
      </c>
      <c r="AY273" s="255" t="s">
        <v>178</v>
      </c>
    </row>
    <row r="274" s="13" customFormat="1">
      <c r="A274" s="13"/>
      <c r="B274" s="246"/>
      <c r="C274" s="247"/>
      <c r="D274" s="241" t="s">
        <v>189</v>
      </c>
      <c r="E274" s="248" t="s">
        <v>1</v>
      </c>
      <c r="F274" s="249" t="s">
        <v>1608</v>
      </c>
      <c r="G274" s="247"/>
      <c r="H274" s="248" t="s">
        <v>1</v>
      </c>
      <c r="I274" s="250"/>
      <c r="J274" s="247"/>
      <c r="K274" s="247"/>
      <c r="L274" s="251"/>
      <c r="M274" s="252"/>
      <c r="N274" s="253"/>
      <c r="O274" s="253"/>
      <c r="P274" s="253"/>
      <c r="Q274" s="253"/>
      <c r="R274" s="253"/>
      <c r="S274" s="253"/>
      <c r="T274" s="25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5" t="s">
        <v>189</v>
      </c>
      <c r="AU274" s="255" t="s">
        <v>85</v>
      </c>
      <c r="AV274" s="13" t="s">
        <v>83</v>
      </c>
      <c r="AW274" s="13" t="s">
        <v>33</v>
      </c>
      <c r="AX274" s="13" t="s">
        <v>76</v>
      </c>
      <c r="AY274" s="255" t="s">
        <v>178</v>
      </c>
    </row>
    <row r="275" s="14" customFormat="1">
      <c r="A275" s="14"/>
      <c r="B275" s="256"/>
      <c r="C275" s="257"/>
      <c r="D275" s="241" t="s">
        <v>189</v>
      </c>
      <c r="E275" s="258" t="s">
        <v>1</v>
      </c>
      <c r="F275" s="259" t="s">
        <v>2384</v>
      </c>
      <c r="G275" s="257"/>
      <c r="H275" s="260">
        <v>372.5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6" t="s">
        <v>189</v>
      </c>
      <c r="AU275" s="266" t="s">
        <v>85</v>
      </c>
      <c r="AV275" s="14" t="s">
        <v>85</v>
      </c>
      <c r="AW275" s="14" t="s">
        <v>33</v>
      </c>
      <c r="AX275" s="14" t="s">
        <v>76</v>
      </c>
      <c r="AY275" s="266" t="s">
        <v>178</v>
      </c>
    </row>
    <row r="276" s="15" customFormat="1">
      <c r="A276" s="15"/>
      <c r="B276" s="267"/>
      <c r="C276" s="268"/>
      <c r="D276" s="241" t="s">
        <v>189</v>
      </c>
      <c r="E276" s="269" t="s">
        <v>1</v>
      </c>
      <c r="F276" s="270" t="s">
        <v>193</v>
      </c>
      <c r="G276" s="268"/>
      <c r="H276" s="271">
        <v>372.5</v>
      </c>
      <c r="I276" s="272"/>
      <c r="J276" s="268"/>
      <c r="K276" s="268"/>
      <c r="L276" s="273"/>
      <c r="M276" s="274"/>
      <c r="N276" s="275"/>
      <c r="O276" s="275"/>
      <c r="P276" s="275"/>
      <c r="Q276" s="275"/>
      <c r="R276" s="275"/>
      <c r="S276" s="275"/>
      <c r="T276" s="276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7" t="s">
        <v>189</v>
      </c>
      <c r="AU276" s="277" t="s">
        <v>85</v>
      </c>
      <c r="AV276" s="15" t="s">
        <v>185</v>
      </c>
      <c r="AW276" s="15" t="s">
        <v>33</v>
      </c>
      <c r="AX276" s="15" t="s">
        <v>83</v>
      </c>
      <c r="AY276" s="277" t="s">
        <v>178</v>
      </c>
    </row>
    <row r="277" s="2" customFormat="1">
      <c r="A277" s="39"/>
      <c r="B277" s="40"/>
      <c r="C277" s="228" t="s">
        <v>361</v>
      </c>
      <c r="D277" s="228" t="s">
        <v>180</v>
      </c>
      <c r="E277" s="229" t="s">
        <v>1615</v>
      </c>
      <c r="F277" s="230" t="s">
        <v>1616</v>
      </c>
      <c r="G277" s="231" t="s">
        <v>268</v>
      </c>
      <c r="H277" s="232">
        <v>876</v>
      </c>
      <c r="I277" s="233"/>
      <c r="J277" s="234">
        <f>ROUND(I277*H277,2)</f>
        <v>0</v>
      </c>
      <c r="K277" s="230" t="s">
        <v>184</v>
      </c>
      <c r="L277" s="45"/>
      <c r="M277" s="235" t="s">
        <v>1</v>
      </c>
      <c r="N277" s="236" t="s">
        <v>41</v>
      </c>
      <c r="O277" s="92"/>
      <c r="P277" s="237">
        <f>O277*H277</f>
        <v>0</v>
      </c>
      <c r="Q277" s="237">
        <v>0</v>
      </c>
      <c r="R277" s="237">
        <f>Q277*H277</f>
        <v>0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185</v>
      </c>
      <c r="AT277" s="239" t="s">
        <v>180</v>
      </c>
      <c r="AU277" s="239" t="s">
        <v>85</v>
      </c>
      <c r="AY277" s="18" t="s">
        <v>178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83</v>
      </c>
      <c r="BK277" s="240">
        <f>ROUND(I277*H277,2)</f>
        <v>0</v>
      </c>
      <c r="BL277" s="18" t="s">
        <v>185</v>
      </c>
      <c r="BM277" s="239" t="s">
        <v>2385</v>
      </c>
    </row>
    <row r="278" s="2" customFormat="1">
      <c r="A278" s="39"/>
      <c r="B278" s="40"/>
      <c r="C278" s="41"/>
      <c r="D278" s="241" t="s">
        <v>187</v>
      </c>
      <c r="E278" s="41"/>
      <c r="F278" s="242" t="s">
        <v>1618</v>
      </c>
      <c r="G278" s="41"/>
      <c r="H278" s="41"/>
      <c r="I278" s="243"/>
      <c r="J278" s="41"/>
      <c r="K278" s="41"/>
      <c r="L278" s="45"/>
      <c r="M278" s="244"/>
      <c r="N278" s="245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187</v>
      </c>
      <c r="AU278" s="18" t="s">
        <v>85</v>
      </c>
    </row>
    <row r="279" s="13" customFormat="1">
      <c r="A279" s="13"/>
      <c r="B279" s="246"/>
      <c r="C279" s="247"/>
      <c r="D279" s="241" t="s">
        <v>189</v>
      </c>
      <c r="E279" s="248" t="s">
        <v>1</v>
      </c>
      <c r="F279" s="249" t="s">
        <v>2102</v>
      </c>
      <c r="G279" s="247"/>
      <c r="H279" s="248" t="s">
        <v>1</v>
      </c>
      <c r="I279" s="250"/>
      <c r="J279" s="247"/>
      <c r="K279" s="247"/>
      <c r="L279" s="251"/>
      <c r="M279" s="252"/>
      <c r="N279" s="253"/>
      <c r="O279" s="253"/>
      <c r="P279" s="253"/>
      <c r="Q279" s="253"/>
      <c r="R279" s="253"/>
      <c r="S279" s="253"/>
      <c r="T279" s="25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5" t="s">
        <v>189</v>
      </c>
      <c r="AU279" s="255" t="s">
        <v>85</v>
      </c>
      <c r="AV279" s="13" t="s">
        <v>83</v>
      </c>
      <c r="AW279" s="13" t="s">
        <v>33</v>
      </c>
      <c r="AX279" s="13" t="s">
        <v>76</v>
      </c>
      <c r="AY279" s="255" t="s">
        <v>178</v>
      </c>
    </row>
    <row r="280" s="13" customFormat="1">
      <c r="A280" s="13"/>
      <c r="B280" s="246"/>
      <c r="C280" s="247"/>
      <c r="D280" s="241" t="s">
        <v>189</v>
      </c>
      <c r="E280" s="248" t="s">
        <v>1</v>
      </c>
      <c r="F280" s="249" t="s">
        <v>1620</v>
      </c>
      <c r="G280" s="247"/>
      <c r="H280" s="248" t="s">
        <v>1</v>
      </c>
      <c r="I280" s="250"/>
      <c r="J280" s="247"/>
      <c r="K280" s="247"/>
      <c r="L280" s="251"/>
      <c r="M280" s="252"/>
      <c r="N280" s="253"/>
      <c r="O280" s="253"/>
      <c r="P280" s="253"/>
      <c r="Q280" s="253"/>
      <c r="R280" s="253"/>
      <c r="S280" s="253"/>
      <c r="T280" s="25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5" t="s">
        <v>189</v>
      </c>
      <c r="AU280" s="255" t="s">
        <v>85</v>
      </c>
      <c r="AV280" s="13" t="s">
        <v>83</v>
      </c>
      <c r="AW280" s="13" t="s">
        <v>33</v>
      </c>
      <c r="AX280" s="13" t="s">
        <v>76</v>
      </c>
      <c r="AY280" s="255" t="s">
        <v>178</v>
      </c>
    </row>
    <row r="281" s="14" customFormat="1">
      <c r="A281" s="14"/>
      <c r="B281" s="256"/>
      <c r="C281" s="257"/>
      <c r="D281" s="241" t="s">
        <v>189</v>
      </c>
      <c r="E281" s="258" t="s">
        <v>1</v>
      </c>
      <c r="F281" s="259" t="s">
        <v>2386</v>
      </c>
      <c r="G281" s="257"/>
      <c r="H281" s="260">
        <v>876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6" t="s">
        <v>189</v>
      </c>
      <c r="AU281" s="266" t="s">
        <v>85</v>
      </c>
      <c r="AV281" s="14" t="s">
        <v>85</v>
      </c>
      <c r="AW281" s="14" t="s">
        <v>33</v>
      </c>
      <c r="AX281" s="14" t="s">
        <v>76</v>
      </c>
      <c r="AY281" s="266" t="s">
        <v>178</v>
      </c>
    </row>
    <row r="282" s="15" customFormat="1">
      <c r="A282" s="15"/>
      <c r="B282" s="267"/>
      <c r="C282" s="268"/>
      <c r="D282" s="241" t="s">
        <v>189</v>
      </c>
      <c r="E282" s="269" t="s">
        <v>1</v>
      </c>
      <c r="F282" s="270" t="s">
        <v>193</v>
      </c>
      <c r="G282" s="268"/>
      <c r="H282" s="271">
        <v>876</v>
      </c>
      <c r="I282" s="272"/>
      <c r="J282" s="268"/>
      <c r="K282" s="268"/>
      <c r="L282" s="273"/>
      <c r="M282" s="274"/>
      <c r="N282" s="275"/>
      <c r="O282" s="275"/>
      <c r="P282" s="275"/>
      <c r="Q282" s="275"/>
      <c r="R282" s="275"/>
      <c r="S282" s="275"/>
      <c r="T282" s="276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7" t="s">
        <v>189</v>
      </c>
      <c r="AU282" s="277" t="s">
        <v>85</v>
      </c>
      <c r="AV282" s="15" t="s">
        <v>185</v>
      </c>
      <c r="AW282" s="15" t="s">
        <v>33</v>
      </c>
      <c r="AX282" s="15" t="s">
        <v>83</v>
      </c>
      <c r="AY282" s="277" t="s">
        <v>178</v>
      </c>
    </row>
    <row r="283" s="2" customFormat="1" ht="14.4" customHeight="1">
      <c r="A283" s="39"/>
      <c r="B283" s="40"/>
      <c r="C283" s="278" t="s">
        <v>367</v>
      </c>
      <c r="D283" s="278" t="s">
        <v>386</v>
      </c>
      <c r="E283" s="279" t="s">
        <v>1622</v>
      </c>
      <c r="F283" s="280" t="s">
        <v>1623</v>
      </c>
      <c r="G283" s="281" t="s">
        <v>629</v>
      </c>
      <c r="H283" s="282">
        <v>27.068000000000001</v>
      </c>
      <c r="I283" s="283"/>
      <c r="J283" s="284">
        <f>ROUND(I283*H283,2)</f>
        <v>0</v>
      </c>
      <c r="K283" s="280" t="s">
        <v>184</v>
      </c>
      <c r="L283" s="285"/>
      <c r="M283" s="286" t="s">
        <v>1</v>
      </c>
      <c r="N283" s="287" t="s">
        <v>41</v>
      </c>
      <c r="O283" s="92"/>
      <c r="P283" s="237">
        <f>O283*H283</f>
        <v>0</v>
      </c>
      <c r="Q283" s="237">
        <v>0.001</v>
      </c>
      <c r="R283" s="237">
        <f>Q283*H283</f>
        <v>0.027068000000000002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244</v>
      </c>
      <c r="AT283" s="239" t="s">
        <v>386</v>
      </c>
      <c r="AU283" s="239" t="s">
        <v>85</v>
      </c>
      <c r="AY283" s="18" t="s">
        <v>178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83</v>
      </c>
      <c r="BK283" s="240">
        <f>ROUND(I283*H283,2)</f>
        <v>0</v>
      </c>
      <c r="BL283" s="18" t="s">
        <v>185</v>
      </c>
      <c r="BM283" s="239" t="s">
        <v>2387</v>
      </c>
    </row>
    <row r="284" s="2" customFormat="1">
      <c r="A284" s="39"/>
      <c r="B284" s="40"/>
      <c r="C284" s="41"/>
      <c r="D284" s="241" t="s">
        <v>187</v>
      </c>
      <c r="E284" s="41"/>
      <c r="F284" s="242" t="s">
        <v>1623</v>
      </c>
      <c r="G284" s="41"/>
      <c r="H284" s="41"/>
      <c r="I284" s="243"/>
      <c r="J284" s="41"/>
      <c r="K284" s="41"/>
      <c r="L284" s="45"/>
      <c r="M284" s="244"/>
      <c r="N284" s="245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187</v>
      </c>
      <c r="AU284" s="18" t="s">
        <v>85</v>
      </c>
    </row>
    <row r="285" s="13" customFormat="1">
      <c r="A285" s="13"/>
      <c r="B285" s="246"/>
      <c r="C285" s="247"/>
      <c r="D285" s="241" t="s">
        <v>189</v>
      </c>
      <c r="E285" s="248" t="s">
        <v>1</v>
      </c>
      <c r="F285" s="249" t="s">
        <v>1625</v>
      </c>
      <c r="G285" s="247"/>
      <c r="H285" s="248" t="s">
        <v>1</v>
      </c>
      <c r="I285" s="250"/>
      <c r="J285" s="247"/>
      <c r="K285" s="247"/>
      <c r="L285" s="251"/>
      <c r="M285" s="252"/>
      <c r="N285" s="253"/>
      <c r="O285" s="253"/>
      <c r="P285" s="253"/>
      <c r="Q285" s="253"/>
      <c r="R285" s="253"/>
      <c r="S285" s="253"/>
      <c r="T285" s="25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5" t="s">
        <v>189</v>
      </c>
      <c r="AU285" s="255" t="s">
        <v>85</v>
      </c>
      <c r="AV285" s="13" t="s">
        <v>83</v>
      </c>
      <c r="AW285" s="13" t="s">
        <v>33</v>
      </c>
      <c r="AX285" s="13" t="s">
        <v>76</v>
      </c>
      <c r="AY285" s="255" t="s">
        <v>178</v>
      </c>
    </row>
    <row r="286" s="14" customFormat="1">
      <c r="A286" s="14"/>
      <c r="B286" s="256"/>
      <c r="C286" s="257"/>
      <c r="D286" s="241" t="s">
        <v>189</v>
      </c>
      <c r="E286" s="258" t="s">
        <v>1</v>
      </c>
      <c r="F286" s="259" t="s">
        <v>2388</v>
      </c>
      <c r="G286" s="257"/>
      <c r="H286" s="260">
        <v>27.068000000000001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6" t="s">
        <v>189</v>
      </c>
      <c r="AU286" s="266" t="s">
        <v>85</v>
      </c>
      <c r="AV286" s="14" t="s">
        <v>85</v>
      </c>
      <c r="AW286" s="14" t="s">
        <v>33</v>
      </c>
      <c r="AX286" s="14" t="s">
        <v>76</v>
      </c>
      <c r="AY286" s="266" t="s">
        <v>178</v>
      </c>
    </row>
    <row r="287" s="15" customFormat="1">
      <c r="A287" s="15"/>
      <c r="B287" s="267"/>
      <c r="C287" s="268"/>
      <c r="D287" s="241" t="s">
        <v>189</v>
      </c>
      <c r="E287" s="269" t="s">
        <v>1</v>
      </c>
      <c r="F287" s="270" t="s">
        <v>193</v>
      </c>
      <c r="G287" s="268"/>
      <c r="H287" s="271">
        <v>27.068000000000001</v>
      </c>
      <c r="I287" s="272"/>
      <c r="J287" s="268"/>
      <c r="K287" s="268"/>
      <c r="L287" s="273"/>
      <c r="M287" s="274"/>
      <c r="N287" s="275"/>
      <c r="O287" s="275"/>
      <c r="P287" s="275"/>
      <c r="Q287" s="275"/>
      <c r="R287" s="275"/>
      <c r="S287" s="275"/>
      <c r="T287" s="27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7" t="s">
        <v>189</v>
      </c>
      <c r="AU287" s="277" t="s">
        <v>85</v>
      </c>
      <c r="AV287" s="15" t="s">
        <v>185</v>
      </c>
      <c r="AW287" s="15" t="s">
        <v>33</v>
      </c>
      <c r="AX287" s="15" t="s">
        <v>83</v>
      </c>
      <c r="AY287" s="277" t="s">
        <v>178</v>
      </c>
    </row>
    <row r="288" s="2" customFormat="1">
      <c r="A288" s="39"/>
      <c r="B288" s="40"/>
      <c r="C288" s="228" t="s">
        <v>373</v>
      </c>
      <c r="D288" s="228" t="s">
        <v>180</v>
      </c>
      <c r="E288" s="229" t="s">
        <v>1861</v>
      </c>
      <c r="F288" s="230" t="s">
        <v>1862</v>
      </c>
      <c r="G288" s="231" t="s">
        <v>268</v>
      </c>
      <c r="H288" s="232">
        <v>437.00999999999999</v>
      </c>
      <c r="I288" s="233"/>
      <c r="J288" s="234">
        <f>ROUND(I288*H288,2)</f>
        <v>0</v>
      </c>
      <c r="K288" s="230" t="s">
        <v>184</v>
      </c>
      <c r="L288" s="45"/>
      <c r="M288" s="235" t="s">
        <v>1</v>
      </c>
      <c r="N288" s="236" t="s">
        <v>41</v>
      </c>
      <c r="O288" s="92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185</v>
      </c>
      <c r="AT288" s="239" t="s">
        <v>180</v>
      </c>
      <c r="AU288" s="239" t="s">
        <v>85</v>
      </c>
      <c r="AY288" s="18" t="s">
        <v>178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83</v>
      </c>
      <c r="BK288" s="240">
        <f>ROUND(I288*H288,2)</f>
        <v>0</v>
      </c>
      <c r="BL288" s="18" t="s">
        <v>185</v>
      </c>
      <c r="BM288" s="239" t="s">
        <v>2389</v>
      </c>
    </row>
    <row r="289" s="2" customFormat="1">
      <c r="A289" s="39"/>
      <c r="B289" s="40"/>
      <c r="C289" s="41"/>
      <c r="D289" s="241" t="s">
        <v>187</v>
      </c>
      <c r="E289" s="41"/>
      <c r="F289" s="242" t="s">
        <v>1864</v>
      </c>
      <c r="G289" s="41"/>
      <c r="H289" s="41"/>
      <c r="I289" s="243"/>
      <c r="J289" s="41"/>
      <c r="K289" s="41"/>
      <c r="L289" s="45"/>
      <c r="M289" s="244"/>
      <c r="N289" s="245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187</v>
      </c>
      <c r="AU289" s="18" t="s">
        <v>85</v>
      </c>
    </row>
    <row r="290" s="13" customFormat="1">
      <c r="A290" s="13"/>
      <c r="B290" s="246"/>
      <c r="C290" s="247"/>
      <c r="D290" s="241" t="s">
        <v>189</v>
      </c>
      <c r="E290" s="248" t="s">
        <v>1</v>
      </c>
      <c r="F290" s="249" t="s">
        <v>2390</v>
      </c>
      <c r="G290" s="247"/>
      <c r="H290" s="248" t="s">
        <v>1</v>
      </c>
      <c r="I290" s="250"/>
      <c r="J290" s="247"/>
      <c r="K290" s="247"/>
      <c r="L290" s="251"/>
      <c r="M290" s="252"/>
      <c r="N290" s="253"/>
      <c r="O290" s="253"/>
      <c r="P290" s="253"/>
      <c r="Q290" s="253"/>
      <c r="R290" s="253"/>
      <c r="S290" s="253"/>
      <c r="T290" s="25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5" t="s">
        <v>189</v>
      </c>
      <c r="AU290" s="255" t="s">
        <v>85</v>
      </c>
      <c r="AV290" s="13" t="s">
        <v>83</v>
      </c>
      <c r="AW290" s="13" t="s">
        <v>33</v>
      </c>
      <c r="AX290" s="13" t="s">
        <v>76</v>
      </c>
      <c r="AY290" s="255" t="s">
        <v>178</v>
      </c>
    </row>
    <row r="291" s="13" customFormat="1">
      <c r="A291" s="13"/>
      <c r="B291" s="246"/>
      <c r="C291" s="247"/>
      <c r="D291" s="241" t="s">
        <v>189</v>
      </c>
      <c r="E291" s="248" t="s">
        <v>1</v>
      </c>
      <c r="F291" s="249" t="s">
        <v>2088</v>
      </c>
      <c r="G291" s="247"/>
      <c r="H291" s="248" t="s">
        <v>1</v>
      </c>
      <c r="I291" s="250"/>
      <c r="J291" s="247"/>
      <c r="K291" s="247"/>
      <c r="L291" s="251"/>
      <c r="M291" s="252"/>
      <c r="N291" s="253"/>
      <c r="O291" s="253"/>
      <c r="P291" s="253"/>
      <c r="Q291" s="253"/>
      <c r="R291" s="253"/>
      <c r="S291" s="253"/>
      <c r="T291" s="25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5" t="s">
        <v>189</v>
      </c>
      <c r="AU291" s="255" t="s">
        <v>85</v>
      </c>
      <c r="AV291" s="13" t="s">
        <v>83</v>
      </c>
      <c r="AW291" s="13" t="s">
        <v>33</v>
      </c>
      <c r="AX291" s="13" t="s">
        <v>76</v>
      </c>
      <c r="AY291" s="255" t="s">
        <v>178</v>
      </c>
    </row>
    <row r="292" s="14" customFormat="1">
      <c r="A292" s="14"/>
      <c r="B292" s="256"/>
      <c r="C292" s="257"/>
      <c r="D292" s="241" t="s">
        <v>189</v>
      </c>
      <c r="E292" s="258" t="s">
        <v>1</v>
      </c>
      <c r="F292" s="259" t="s">
        <v>2391</v>
      </c>
      <c r="G292" s="257"/>
      <c r="H292" s="260">
        <v>437.00999999999999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6" t="s">
        <v>189</v>
      </c>
      <c r="AU292" s="266" t="s">
        <v>85</v>
      </c>
      <c r="AV292" s="14" t="s">
        <v>85</v>
      </c>
      <c r="AW292" s="14" t="s">
        <v>33</v>
      </c>
      <c r="AX292" s="14" t="s">
        <v>76</v>
      </c>
      <c r="AY292" s="266" t="s">
        <v>178</v>
      </c>
    </row>
    <row r="293" s="15" customFormat="1">
      <c r="A293" s="15"/>
      <c r="B293" s="267"/>
      <c r="C293" s="268"/>
      <c r="D293" s="241" t="s">
        <v>189</v>
      </c>
      <c r="E293" s="269" t="s">
        <v>1</v>
      </c>
      <c r="F293" s="270" t="s">
        <v>193</v>
      </c>
      <c r="G293" s="268"/>
      <c r="H293" s="271">
        <v>437.00999999999999</v>
      </c>
      <c r="I293" s="272"/>
      <c r="J293" s="268"/>
      <c r="K293" s="268"/>
      <c r="L293" s="273"/>
      <c r="M293" s="274"/>
      <c r="N293" s="275"/>
      <c r="O293" s="275"/>
      <c r="P293" s="275"/>
      <c r="Q293" s="275"/>
      <c r="R293" s="275"/>
      <c r="S293" s="275"/>
      <c r="T293" s="276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7" t="s">
        <v>189</v>
      </c>
      <c r="AU293" s="277" t="s">
        <v>85</v>
      </c>
      <c r="AV293" s="15" t="s">
        <v>185</v>
      </c>
      <c r="AW293" s="15" t="s">
        <v>33</v>
      </c>
      <c r="AX293" s="15" t="s">
        <v>83</v>
      </c>
      <c r="AY293" s="277" t="s">
        <v>178</v>
      </c>
    </row>
    <row r="294" s="2" customFormat="1" ht="14.4" customHeight="1">
      <c r="A294" s="39"/>
      <c r="B294" s="40"/>
      <c r="C294" s="278" t="s">
        <v>379</v>
      </c>
      <c r="D294" s="278" t="s">
        <v>386</v>
      </c>
      <c r="E294" s="279" t="s">
        <v>627</v>
      </c>
      <c r="F294" s="280" t="s">
        <v>628</v>
      </c>
      <c r="G294" s="281" t="s">
        <v>629</v>
      </c>
      <c r="H294" s="282">
        <v>13.504</v>
      </c>
      <c r="I294" s="283"/>
      <c r="J294" s="284">
        <f>ROUND(I294*H294,2)</f>
        <v>0</v>
      </c>
      <c r="K294" s="280" t="s">
        <v>184</v>
      </c>
      <c r="L294" s="285"/>
      <c r="M294" s="286" t="s">
        <v>1</v>
      </c>
      <c r="N294" s="287" t="s">
        <v>41</v>
      </c>
      <c r="O294" s="92"/>
      <c r="P294" s="237">
        <f>O294*H294</f>
        <v>0</v>
      </c>
      <c r="Q294" s="237">
        <v>0.001</v>
      </c>
      <c r="R294" s="237">
        <f>Q294*H294</f>
        <v>0.013504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244</v>
      </c>
      <c r="AT294" s="239" t="s">
        <v>386</v>
      </c>
      <c r="AU294" s="239" t="s">
        <v>85</v>
      </c>
      <c r="AY294" s="18" t="s">
        <v>178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83</v>
      </c>
      <c r="BK294" s="240">
        <f>ROUND(I294*H294,2)</f>
        <v>0</v>
      </c>
      <c r="BL294" s="18" t="s">
        <v>185</v>
      </c>
      <c r="BM294" s="239" t="s">
        <v>2392</v>
      </c>
    </row>
    <row r="295" s="2" customFormat="1">
      <c r="A295" s="39"/>
      <c r="B295" s="40"/>
      <c r="C295" s="41"/>
      <c r="D295" s="241" t="s">
        <v>187</v>
      </c>
      <c r="E295" s="41"/>
      <c r="F295" s="242" t="s">
        <v>628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187</v>
      </c>
      <c r="AU295" s="18" t="s">
        <v>85</v>
      </c>
    </row>
    <row r="296" s="13" customFormat="1">
      <c r="A296" s="13"/>
      <c r="B296" s="246"/>
      <c r="C296" s="247"/>
      <c r="D296" s="241" t="s">
        <v>189</v>
      </c>
      <c r="E296" s="248" t="s">
        <v>1</v>
      </c>
      <c r="F296" s="249" t="s">
        <v>1868</v>
      </c>
      <c r="G296" s="247"/>
      <c r="H296" s="248" t="s">
        <v>1</v>
      </c>
      <c r="I296" s="250"/>
      <c r="J296" s="247"/>
      <c r="K296" s="247"/>
      <c r="L296" s="251"/>
      <c r="M296" s="252"/>
      <c r="N296" s="253"/>
      <c r="O296" s="253"/>
      <c r="P296" s="253"/>
      <c r="Q296" s="253"/>
      <c r="R296" s="253"/>
      <c r="S296" s="253"/>
      <c r="T296" s="25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5" t="s">
        <v>189</v>
      </c>
      <c r="AU296" s="255" t="s">
        <v>85</v>
      </c>
      <c r="AV296" s="13" t="s">
        <v>83</v>
      </c>
      <c r="AW296" s="13" t="s">
        <v>33</v>
      </c>
      <c r="AX296" s="13" t="s">
        <v>76</v>
      </c>
      <c r="AY296" s="255" t="s">
        <v>178</v>
      </c>
    </row>
    <row r="297" s="14" customFormat="1">
      <c r="A297" s="14"/>
      <c r="B297" s="256"/>
      <c r="C297" s="257"/>
      <c r="D297" s="241" t="s">
        <v>189</v>
      </c>
      <c r="E297" s="258" t="s">
        <v>1</v>
      </c>
      <c r="F297" s="259" t="s">
        <v>2393</v>
      </c>
      <c r="G297" s="257"/>
      <c r="H297" s="260">
        <v>13.504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6" t="s">
        <v>189</v>
      </c>
      <c r="AU297" s="266" t="s">
        <v>85</v>
      </c>
      <c r="AV297" s="14" t="s">
        <v>85</v>
      </c>
      <c r="AW297" s="14" t="s">
        <v>33</v>
      </c>
      <c r="AX297" s="14" t="s">
        <v>76</v>
      </c>
      <c r="AY297" s="266" t="s">
        <v>178</v>
      </c>
    </row>
    <row r="298" s="15" customFormat="1">
      <c r="A298" s="15"/>
      <c r="B298" s="267"/>
      <c r="C298" s="268"/>
      <c r="D298" s="241" t="s">
        <v>189</v>
      </c>
      <c r="E298" s="269" t="s">
        <v>1</v>
      </c>
      <c r="F298" s="270" t="s">
        <v>193</v>
      </c>
      <c r="G298" s="268"/>
      <c r="H298" s="271">
        <v>13.504</v>
      </c>
      <c r="I298" s="272"/>
      <c r="J298" s="268"/>
      <c r="K298" s="268"/>
      <c r="L298" s="273"/>
      <c r="M298" s="274"/>
      <c r="N298" s="275"/>
      <c r="O298" s="275"/>
      <c r="P298" s="275"/>
      <c r="Q298" s="275"/>
      <c r="R298" s="275"/>
      <c r="S298" s="275"/>
      <c r="T298" s="276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7" t="s">
        <v>189</v>
      </c>
      <c r="AU298" s="277" t="s">
        <v>85</v>
      </c>
      <c r="AV298" s="15" t="s">
        <v>185</v>
      </c>
      <c r="AW298" s="15" t="s">
        <v>33</v>
      </c>
      <c r="AX298" s="15" t="s">
        <v>83</v>
      </c>
      <c r="AY298" s="277" t="s">
        <v>178</v>
      </c>
    </row>
    <row r="299" s="2" customFormat="1">
      <c r="A299" s="39"/>
      <c r="B299" s="40"/>
      <c r="C299" s="228" t="s">
        <v>385</v>
      </c>
      <c r="D299" s="228" t="s">
        <v>180</v>
      </c>
      <c r="E299" s="229" t="s">
        <v>1627</v>
      </c>
      <c r="F299" s="230" t="s">
        <v>1628</v>
      </c>
      <c r="G299" s="231" t="s">
        <v>268</v>
      </c>
      <c r="H299" s="232">
        <v>904.90999999999997</v>
      </c>
      <c r="I299" s="233"/>
      <c r="J299" s="234">
        <f>ROUND(I299*H299,2)</f>
        <v>0</v>
      </c>
      <c r="K299" s="230" t="s">
        <v>184</v>
      </c>
      <c r="L299" s="45"/>
      <c r="M299" s="235" t="s">
        <v>1</v>
      </c>
      <c r="N299" s="236" t="s">
        <v>41</v>
      </c>
      <c r="O299" s="92"/>
      <c r="P299" s="237">
        <f>O299*H299</f>
        <v>0</v>
      </c>
      <c r="Q299" s="237">
        <v>0</v>
      </c>
      <c r="R299" s="237">
        <f>Q299*H299</f>
        <v>0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185</v>
      </c>
      <c r="AT299" s="239" t="s">
        <v>180</v>
      </c>
      <c r="AU299" s="239" t="s">
        <v>85</v>
      </c>
      <c r="AY299" s="18" t="s">
        <v>178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83</v>
      </c>
      <c r="BK299" s="240">
        <f>ROUND(I299*H299,2)</f>
        <v>0</v>
      </c>
      <c r="BL299" s="18" t="s">
        <v>185</v>
      </c>
      <c r="BM299" s="239" t="s">
        <v>2394</v>
      </c>
    </row>
    <row r="300" s="2" customFormat="1">
      <c r="A300" s="39"/>
      <c r="B300" s="40"/>
      <c r="C300" s="41"/>
      <c r="D300" s="241" t="s">
        <v>187</v>
      </c>
      <c r="E300" s="41"/>
      <c r="F300" s="242" t="s">
        <v>1630</v>
      </c>
      <c r="G300" s="41"/>
      <c r="H300" s="41"/>
      <c r="I300" s="243"/>
      <c r="J300" s="41"/>
      <c r="K300" s="41"/>
      <c r="L300" s="45"/>
      <c r="M300" s="244"/>
      <c r="N300" s="245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187</v>
      </c>
      <c r="AU300" s="18" t="s">
        <v>85</v>
      </c>
    </row>
    <row r="301" s="13" customFormat="1">
      <c r="A301" s="13"/>
      <c r="B301" s="246"/>
      <c r="C301" s="247"/>
      <c r="D301" s="241" t="s">
        <v>189</v>
      </c>
      <c r="E301" s="248" t="s">
        <v>1</v>
      </c>
      <c r="F301" s="249" t="s">
        <v>2102</v>
      </c>
      <c r="G301" s="247"/>
      <c r="H301" s="248" t="s">
        <v>1</v>
      </c>
      <c r="I301" s="250"/>
      <c r="J301" s="247"/>
      <c r="K301" s="247"/>
      <c r="L301" s="251"/>
      <c r="M301" s="252"/>
      <c r="N301" s="253"/>
      <c r="O301" s="253"/>
      <c r="P301" s="253"/>
      <c r="Q301" s="253"/>
      <c r="R301" s="253"/>
      <c r="S301" s="253"/>
      <c r="T301" s="25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5" t="s">
        <v>189</v>
      </c>
      <c r="AU301" s="255" t="s">
        <v>85</v>
      </c>
      <c r="AV301" s="13" t="s">
        <v>83</v>
      </c>
      <c r="AW301" s="13" t="s">
        <v>33</v>
      </c>
      <c r="AX301" s="13" t="s">
        <v>76</v>
      </c>
      <c r="AY301" s="255" t="s">
        <v>178</v>
      </c>
    </row>
    <row r="302" s="13" customFormat="1">
      <c r="A302" s="13"/>
      <c r="B302" s="246"/>
      <c r="C302" s="247"/>
      <c r="D302" s="241" t="s">
        <v>189</v>
      </c>
      <c r="E302" s="248" t="s">
        <v>1</v>
      </c>
      <c r="F302" s="249" t="s">
        <v>2093</v>
      </c>
      <c r="G302" s="247"/>
      <c r="H302" s="248" t="s">
        <v>1</v>
      </c>
      <c r="I302" s="250"/>
      <c r="J302" s="247"/>
      <c r="K302" s="247"/>
      <c r="L302" s="251"/>
      <c r="M302" s="252"/>
      <c r="N302" s="253"/>
      <c r="O302" s="253"/>
      <c r="P302" s="253"/>
      <c r="Q302" s="253"/>
      <c r="R302" s="253"/>
      <c r="S302" s="253"/>
      <c r="T302" s="25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5" t="s">
        <v>189</v>
      </c>
      <c r="AU302" s="255" t="s">
        <v>85</v>
      </c>
      <c r="AV302" s="13" t="s">
        <v>83</v>
      </c>
      <c r="AW302" s="13" t="s">
        <v>33</v>
      </c>
      <c r="AX302" s="13" t="s">
        <v>76</v>
      </c>
      <c r="AY302" s="255" t="s">
        <v>178</v>
      </c>
    </row>
    <row r="303" s="14" customFormat="1">
      <c r="A303" s="14"/>
      <c r="B303" s="256"/>
      <c r="C303" s="257"/>
      <c r="D303" s="241" t="s">
        <v>189</v>
      </c>
      <c r="E303" s="258" t="s">
        <v>1</v>
      </c>
      <c r="F303" s="259" t="s">
        <v>2395</v>
      </c>
      <c r="G303" s="257"/>
      <c r="H303" s="260">
        <v>28.91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6" t="s">
        <v>189</v>
      </c>
      <c r="AU303" s="266" t="s">
        <v>85</v>
      </c>
      <c r="AV303" s="14" t="s">
        <v>85</v>
      </c>
      <c r="AW303" s="14" t="s">
        <v>33</v>
      </c>
      <c r="AX303" s="14" t="s">
        <v>76</v>
      </c>
      <c r="AY303" s="266" t="s">
        <v>178</v>
      </c>
    </row>
    <row r="304" s="13" customFormat="1">
      <c r="A304" s="13"/>
      <c r="B304" s="246"/>
      <c r="C304" s="247"/>
      <c r="D304" s="241" t="s">
        <v>189</v>
      </c>
      <c r="E304" s="248" t="s">
        <v>1</v>
      </c>
      <c r="F304" s="249" t="s">
        <v>1631</v>
      </c>
      <c r="G304" s="247"/>
      <c r="H304" s="248" t="s">
        <v>1</v>
      </c>
      <c r="I304" s="250"/>
      <c r="J304" s="247"/>
      <c r="K304" s="247"/>
      <c r="L304" s="251"/>
      <c r="M304" s="252"/>
      <c r="N304" s="253"/>
      <c r="O304" s="253"/>
      <c r="P304" s="253"/>
      <c r="Q304" s="253"/>
      <c r="R304" s="253"/>
      <c r="S304" s="253"/>
      <c r="T304" s="25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5" t="s">
        <v>189</v>
      </c>
      <c r="AU304" s="255" t="s">
        <v>85</v>
      </c>
      <c r="AV304" s="13" t="s">
        <v>83</v>
      </c>
      <c r="AW304" s="13" t="s">
        <v>33</v>
      </c>
      <c r="AX304" s="13" t="s">
        <v>76</v>
      </c>
      <c r="AY304" s="255" t="s">
        <v>178</v>
      </c>
    </row>
    <row r="305" s="14" customFormat="1">
      <c r="A305" s="14"/>
      <c r="B305" s="256"/>
      <c r="C305" s="257"/>
      <c r="D305" s="241" t="s">
        <v>189</v>
      </c>
      <c r="E305" s="258" t="s">
        <v>1</v>
      </c>
      <c r="F305" s="259" t="s">
        <v>2386</v>
      </c>
      <c r="G305" s="257"/>
      <c r="H305" s="260">
        <v>876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6" t="s">
        <v>189</v>
      </c>
      <c r="AU305" s="266" t="s">
        <v>85</v>
      </c>
      <c r="AV305" s="14" t="s">
        <v>85</v>
      </c>
      <c r="AW305" s="14" t="s">
        <v>33</v>
      </c>
      <c r="AX305" s="14" t="s">
        <v>76</v>
      </c>
      <c r="AY305" s="266" t="s">
        <v>178</v>
      </c>
    </row>
    <row r="306" s="15" customFormat="1">
      <c r="A306" s="15"/>
      <c r="B306" s="267"/>
      <c r="C306" s="268"/>
      <c r="D306" s="241" t="s">
        <v>189</v>
      </c>
      <c r="E306" s="269" t="s">
        <v>1</v>
      </c>
      <c r="F306" s="270" t="s">
        <v>193</v>
      </c>
      <c r="G306" s="268"/>
      <c r="H306" s="271">
        <v>904.90999999999997</v>
      </c>
      <c r="I306" s="272"/>
      <c r="J306" s="268"/>
      <c r="K306" s="268"/>
      <c r="L306" s="273"/>
      <c r="M306" s="274"/>
      <c r="N306" s="275"/>
      <c r="O306" s="275"/>
      <c r="P306" s="275"/>
      <c r="Q306" s="275"/>
      <c r="R306" s="275"/>
      <c r="S306" s="275"/>
      <c r="T306" s="276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7" t="s">
        <v>189</v>
      </c>
      <c r="AU306" s="277" t="s">
        <v>85</v>
      </c>
      <c r="AV306" s="15" t="s">
        <v>185</v>
      </c>
      <c r="AW306" s="15" t="s">
        <v>33</v>
      </c>
      <c r="AX306" s="15" t="s">
        <v>83</v>
      </c>
      <c r="AY306" s="277" t="s">
        <v>178</v>
      </c>
    </row>
    <row r="307" s="2" customFormat="1">
      <c r="A307" s="39"/>
      <c r="B307" s="40"/>
      <c r="C307" s="228" t="s">
        <v>397</v>
      </c>
      <c r="D307" s="228" t="s">
        <v>180</v>
      </c>
      <c r="E307" s="229" t="s">
        <v>276</v>
      </c>
      <c r="F307" s="230" t="s">
        <v>277</v>
      </c>
      <c r="G307" s="231" t="s">
        <v>268</v>
      </c>
      <c r="H307" s="232">
        <v>269.79000000000002</v>
      </c>
      <c r="I307" s="233"/>
      <c r="J307" s="234">
        <f>ROUND(I307*H307,2)</f>
        <v>0</v>
      </c>
      <c r="K307" s="230" t="s">
        <v>184</v>
      </c>
      <c r="L307" s="45"/>
      <c r="M307" s="235" t="s">
        <v>1</v>
      </c>
      <c r="N307" s="236" t="s">
        <v>41</v>
      </c>
      <c r="O307" s="92"/>
      <c r="P307" s="237">
        <f>O307*H307</f>
        <v>0</v>
      </c>
      <c r="Q307" s="237">
        <v>0</v>
      </c>
      <c r="R307" s="237">
        <f>Q307*H307</f>
        <v>0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185</v>
      </c>
      <c r="AT307" s="239" t="s">
        <v>180</v>
      </c>
      <c r="AU307" s="239" t="s">
        <v>85</v>
      </c>
      <c r="AY307" s="18" t="s">
        <v>178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83</v>
      </c>
      <c r="BK307" s="240">
        <f>ROUND(I307*H307,2)</f>
        <v>0</v>
      </c>
      <c r="BL307" s="18" t="s">
        <v>185</v>
      </c>
      <c r="BM307" s="239" t="s">
        <v>2396</v>
      </c>
    </row>
    <row r="308" s="2" customFormat="1">
      <c r="A308" s="39"/>
      <c r="B308" s="40"/>
      <c r="C308" s="41"/>
      <c r="D308" s="241" t="s">
        <v>187</v>
      </c>
      <c r="E308" s="41"/>
      <c r="F308" s="242" t="s">
        <v>279</v>
      </c>
      <c r="G308" s="41"/>
      <c r="H308" s="41"/>
      <c r="I308" s="243"/>
      <c r="J308" s="41"/>
      <c r="K308" s="41"/>
      <c r="L308" s="45"/>
      <c r="M308" s="244"/>
      <c r="N308" s="245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187</v>
      </c>
      <c r="AU308" s="18" t="s">
        <v>85</v>
      </c>
    </row>
    <row r="309" s="13" customFormat="1">
      <c r="A309" s="13"/>
      <c r="B309" s="246"/>
      <c r="C309" s="247"/>
      <c r="D309" s="241" t="s">
        <v>189</v>
      </c>
      <c r="E309" s="248" t="s">
        <v>1</v>
      </c>
      <c r="F309" s="249" t="s">
        <v>2087</v>
      </c>
      <c r="G309" s="247"/>
      <c r="H309" s="248" t="s">
        <v>1</v>
      </c>
      <c r="I309" s="250"/>
      <c r="J309" s="247"/>
      <c r="K309" s="247"/>
      <c r="L309" s="251"/>
      <c r="M309" s="252"/>
      <c r="N309" s="253"/>
      <c r="O309" s="253"/>
      <c r="P309" s="253"/>
      <c r="Q309" s="253"/>
      <c r="R309" s="253"/>
      <c r="S309" s="253"/>
      <c r="T309" s="25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5" t="s">
        <v>189</v>
      </c>
      <c r="AU309" s="255" t="s">
        <v>85</v>
      </c>
      <c r="AV309" s="13" t="s">
        <v>83</v>
      </c>
      <c r="AW309" s="13" t="s">
        <v>33</v>
      </c>
      <c r="AX309" s="13" t="s">
        <v>76</v>
      </c>
      <c r="AY309" s="255" t="s">
        <v>178</v>
      </c>
    </row>
    <row r="310" s="13" customFormat="1">
      <c r="A310" s="13"/>
      <c r="B310" s="246"/>
      <c r="C310" s="247"/>
      <c r="D310" s="241" t="s">
        <v>189</v>
      </c>
      <c r="E310" s="248" t="s">
        <v>1</v>
      </c>
      <c r="F310" s="249" t="s">
        <v>2093</v>
      </c>
      <c r="G310" s="247"/>
      <c r="H310" s="248" t="s">
        <v>1</v>
      </c>
      <c r="I310" s="250"/>
      <c r="J310" s="247"/>
      <c r="K310" s="247"/>
      <c r="L310" s="251"/>
      <c r="M310" s="252"/>
      <c r="N310" s="253"/>
      <c r="O310" s="253"/>
      <c r="P310" s="253"/>
      <c r="Q310" s="253"/>
      <c r="R310" s="253"/>
      <c r="S310" s="253"/>
      <c r="T310" s="25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5" t="s">
        <v>189</v>
      </c>
      <c r="AU310" s="255" t="s">
        <v>85</v>
      </c>
      <c r="AV310" s="13" t="s">
        <v>83</v>
      </c>
      <c r="AW310" s="13" t="s">
        <v>33</v>
      </c>
      <c r="AX310" s="13" t="s">
        <v>76</v>
      </c>
      <c r="AY310" s="255" t="s">
        <v>178</v>
      </c>
    </row>
    <row r="311" s="14" customFormat="1">
      <c r="A311" s="14"/>
      <c r="B311" s="256"/>
      <c r="C311" s="257"/>
      <c r="D311" s="241" t="s">
        <v>189</v>
      </c>
      <c r="E311" s="258" t="s">
        <v>1</v>
      </c>
      <c r="F311" s="259" t="s">
        <v>2397</v>
      </c>
      <c r="G311" s="257"/>
      <c r="H311" s="260">
        <v>229.19999999999999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6" t="s">
        <v>189</v>
      </c>
      <c r="AU311" s="266" t="s">
        <v>85</v>
      </c>
      <c r="AV311" s="14" t="s">
        <v>85</v>
      </c>
      <c r="AW311" s="14" t="s">
        <v>33</v>
      </c>
      <c r="AX311" s="14" t="s">
        <v>76</v>
      </c>
      <c r="AY311" s="266" t="s">
        <v>178</v>
      </c>
    </row>
    <row r="312" s="14" customFormat="1">
      <c r="A312" s="14"/>
      <c r="B312" s="256"/>
      <c r="C312" s="257"/>
      <c r="D312" s="241" t="s">
        <v>189</v>
      </c>
      <c r="E312" s="258" t="s">
        <v>1</v>
      </c>
      <c r="F312" s="259" t="s">
        <v>2398</v>
      </c>
      <c r="G312" s="257"/>
      <c r="H312" s="260">
        <v>36.899999999999999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6" t="s">
        <v>189</v>
      </c>
      <c r="AU312" s="266" t="s">
        <v>85</v>
      </c>
      <c r="AV312" s="14" t="s">
        <v>85</v>
      </c>
      <c r="AW312" s="14" t="s">
        <v>33</v>
      </c>
      <c r="AX312" s="14" t="s">
        <v>76</v>
      </c>
      <c r="AY312" s="266" t="s">
        <v>178</v>
      </c>
    </row>
    <row r="313" s="14" customFormat="1">
      <c r="A313" s="14"/>
      <c r="B313" s="256"/>
      <c r="C313" s="257"/>
      <c r="D313" s="241" t="s">
        <v>189</v>
      </c>
      <c r="E313" s="258" t="s">
        <v>1</v>
      </c>
      <c r="F313" s="259" t="s">
        <v>2399</v>
      </c>
      <c r="G313" s="257"/>
      <c r="H313" s="260">
        <v>3.6899999999999999</v>
      </c>
      <c r="I313" s="261"/>
      <c r="J313" s="257"/>
      <c r="K313" s="257"/>
      <c r="L313" s="262"/>
      <c r="M313" s="263"/>
      <c r="N313" s="264"/>
      <c r="O313" s="264"/>
      <c r="P313" s="264"/>
      <c r="Q313" s="264"/>
      <c r="R313" s="264"/>
      <c r="S313" s="264"/>
      <c r="T313" s="26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6" t="s">
        <v>189</v>
      </c>
      <c r="AU313" s="266" t="s">
        <v>85</v>
      </c>
      <c r="AV313" s="14" t="s">
        <v>85</v>
      </c>
      <c r="AW313" s="14" t="s">
        <v>33</v>
      </c>
      <c r="AX313" s="14" t="s">
        <v>76</v>
      </c>
      <c r="AY313" s="266" t="s">
        <v>178</v>
      </c>
    </row>
    <row r="314" s="15" customFormat="1">
      <c r="A314" s="15"/>
      <c r="B314" s="267"/>
      <c r="C314" s="268"/>
      <c r="D314" s="241" t="s">
        <v>189</v>
      </c>
      <c r="E314" s="269" t="s">
        <v>1</v>
      </c>
      <c r="F314" s="270" t="s">
        <v>193</v>
      </c>
      <c r="G314" s="268"/>
      <c r="H314" s="271">
        <v>269.79000000000002</v>
      </c>
      <c r="I314" s="272"/>
      <c r="J314" s="268"/>
      <c r="K314" s="268"/>
      <c r="L314" s="273"/>
      <c r="M314" s="274"/>
      <c r="N314" s="275"/>
      <c r="O314" s="275"/>
      <c r="P314" s="275"/>
      <c r="Q314" s="275"/>
      <c r="R314" s="275"/>
      <c r="S314" s="275"/>
      <c r="T314" s="276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77" t="s">
        <v>189</v>
      </c>
      <c r="AU314" s="277" t="s">
        <v>85</v>
      </c>
      <c r="AV314" s="15" t="s">
        <v>185</v>
      </c>
      <c r="AW314" s="15" t="s">
        <v>33</v>
      </c>
      <c r="AX314" s="15" t="s">
        <v>83</v>
      </c>
      <c r="AY314" s="277" t="s">
        <v>178</v>
      </c>
    </row>
    <row r="315" s="2" customFormat="1">
      <c r="A315" s="39"/>
      <c r="B315" s="40"/>
      <c r="C315" s="228" t="s">
        <v>404</v>
      </c>
      <c r="D315" s="228" t="s">
        <v>180</v>
      </c>
      <c r="E315" s="229" t="s">
        <v>1879</v>
      </c>
      <c r="F315" s="230" t="s">
        <v>1880</v>
      </c>
      <c r="G315" s="231" t="s">
        <v>268</v>
      </c>
      <c r="H315" s="232">
        <v>437.00999999999999</v>
      </c>
      <c r="I315" s="233"/>
      <c r="J315" s="234">
        <f>ROUND(I315*H315,2)</f>
        <v>0</v>
      </c>
      <c r="K315" s="230" t="s">
        <v>184</v>
      </c>
      <c r="L315" s="45"/>
      <c r="M315" s="235" t="s">
        <v>1</v>
      </c>
      <c r="N315" s="236" t="s">
        <v>41</v>
      </c>
      <c r="O315" s="92"/>
      <c r="P315" s="237">
        <f>O315*H315</f>
        <v>0</v>
      </c>
      <c r="Q315" s="237">
        <v>0</v>
      </c>
      <c r="R315" s="237">
        <f>Q315*H315</f>
        <v>0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185</v>
      </c>
      <c r="AT315" s="239" t="s">
        <v>180</v>
      </c>
      <c r="AU315" s="239" t="s">
        <v>85</v>
      </c>
      <c r="AY315" s="18" t="s">
        <v>178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83</v>
      </c>
      <c r="BK315" s="240">
        <f>ROUND(I315*H315,2)</f>
        <v>0</v>
      </c>
      <c r="BL315" s="18" t="s">
        <v>185</v>
      </c>
      <c r="BM315" s="239" t="s">
        <v>2400</v>
      </c>
    </row>
    <row r="316" s="2" customFormat="1">
      <c r="A316" s="39"/>
      <c r="B316" s="40"/>
      <c r="C316" s="41"/>
      <c r="D316" s="241" t="s">
        <v>187</v>
      </c>
      <c r="E316" s="41"/>
      <c r="F316" s="242" t="s">
        <v>1882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187</v>
      </c>
      <c r="AU316" s="18" t="s">
        <v>85</v>
      </c>
    </row>
    <row r="317" s="13" customFormat="1">
      <c r="A317" s="13"/>
      <c r="B317" s="246"/>
      <c r="C317" s="247"/>
      <c r="D317" s="241" t="s">
        <v>189</v>
      </c>
      <c r="E317" s="248" t="s">
        <v>1</v>
      </c>
      <c r="F317" s="249" t="s">
        <v>2102</v>
      </c>
      <c r="G317" s="247"/>
      <c r="H317" s="248" t="s">
        <v>1</v>
      </c>
      <c r="I317" s="250"/>
      <c r="J317" s="247"/>
      <c r="K317" s="247"/>
      <c r="L317" s="251"/>
      <c r="M317" s="252"/>
      <c r="N317" s="253"/>
      <c r="O317" s="253"/>
      <c r="P317" s="253"/>
      <c r="Q317" s="253"/>
      <c r="R317" s="253"/>
      <c r="S317" s="253"/>
      <c r="T317" s="25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5" t="s">
        <v>189</v>
      </c>
      <c r="AU317" s="255" t="s">
        <v>85</v>
      </c>
      <c r="AV317" s="13" t="s">
        <v>83</v>
      </c>
      <c r="AW317" s="13" t="s">
        <v>33</v>
      </c>
      <c r="AX317" s="13" t="s">
        <v>76</v>
      </c>
      <c r="AY317" s="255" t="s">
        <v>178</v>
      </c>
    </row>
    <row r="318" s="13" customFormat="1">
      <c r="A318" s="13"/>
      <c r="B318" s="246"/>
      <c r="C318" s="247"/>
      <c r="D318" s="241" t="s">
        <v>189</v>
      </c>
      <c r="E318" s="248" t="s">
        <v>1</v>
      </c>
      <c r="F318" s="249" t="s">
        <v>1883</v>
      </c>
      <c r="G318" s="247"/>
      <c r="H318" s="248" t="s">
        <v>1</v>
      </c>
      <c r="I318" s="250"/>
      <c r="J318" s="247"/>
      <c r="K318" s="247"/>
      <c r="L318" s="251"/>
      <c r="M318" s="252"/>
      <c r="N318" s="253"/>
      <c r="O318" s="253"/>
      <c r="P318" s="253"/>
      <c r="Q318" s="253"/>
      <c r="R318" s="253"/>
      <c r="S318" s="253"/>
      <c r="T318" s="25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5" t="s">
        <v>189</v>
      </c>
      <c r="AU318" s="255" t="s">
        <v>85</v>
      </c>
      <c r="AV318" s="13" t="s">
        <v>83</v>
      </c>
      <c r="AW318" s="13" t="s">
        <v>33</v>
      </c>
      <c r="AX318" s="13" t="s">
        <v>76</v>
      </c>
      <c r="AY318" s="255" t="s">
        <v>178</v>
      </c>
    </row>
    <row r="319" s="14" customFormat="1">
      <c r="A319" s="14"/>
      <c r="B319" s="256"/>
      <c r="C319" s="257"/>
      <c r="D319" s="241" t="s">
        <v>189</v>
      </c>
      <c r="E319" s="258" t="s">
        <v>1</v>
      </c>
      <c r="F319" s="259" t="s">
        <v>2391</v>
      </c>
      <c r="G319" s="257"/>
      <c r="H319" s="260">
        <v>437.00999999999999</v>
      </c>
      <c r="I319" s="261"/>
      <c r="J319" s="257"/>
      <c r="K319" s="257"/>
      <c r="L319" s="262"/>
      <c r="M319" s="263"/>
      <c r="N319" s="264"/>
      <c r="O319" s="264"/>
      <c r="P319" s="264"/>
      <c r="Q319" s="264"/>
      <c r="R319" s="264"/>
      <c r="S319" s="264"/>
      <c r="T319" s="26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6" t="s">
        <v>189</v>
      </c>
      <c r="AU319" s="266" t="s">
        <v>85</v>
      </c>
      <c r="AV319" s="14" t="s">
        <v>85</v>
      </c>
      <c r="AW319" s="14" t="s">
        <v>33</v>
      </c>
      <c r="AX319" s="14" t="s">
        <v>76</v>
      </c>
      <c r="AY319" s="266" t="s">
        <v>178</v>
      </c>
    </row>
    <row r="320" s="15" customFormat="1">
      <c r="A320" s="15"/>
      <c r="B320" s="267"/>
      <c r="C320" s="268"/>
      <c r="D320" s="241" t="s">
        <v>189</v>
      </c>
      <c r="E320" s="269" t="s">
        <v>1</v>
      </c>
      <c r="F320" s="270" t="s">
        <v>193</v>
      </c>
      <c r="G320" s="268"/>
      <c r="H320" s="271">
        <v>437.00999999999999</v>
      </c>
      <c r="I320" s="272"/>
      <c r="J320" s="268"/>
      <c r="K320" s="268"/>
      <c r="L320" s="273"/>
      <c r="M320" s="274"/>
      <c r="N320" s="275"/>
      <c r="O320" s="275"/>
      <c r="P320" s="275"/>
      <c r="Q320" s="275"/>
      <c r="R320" s="275"/>
      <c r="S320" s="275"/>
      <c r="T320" s="276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7" t="s">
        <v>189</v>
      </c>
      <c r="AU320" s="277" t="s">
        <v>85</v>
      </c>
      <c r="AV320" s="15" t="s">
        <v>185</v>
      </c>
      <c r="AW320" s="15" t="s">
        <v>33</v>
      </c>
      <c r="AX320" s="15" t="s">
        <v>83</v>
      </c>
      <c r="AY320" s="277" t="s">
        <v>178</v>
      </c>
    </row>
    <row r="321" s="12" customFormat="1" ht="22.8" customHeight="1">
      <c r="A321" s="12"/>
      <c r="B321" s="212"/>
      <c r="C321" s="213"/>
      <c r="D321" s="214" t="s">
        <v>75</v>
      </c>
      <c r="E321" s="226" t="s">
        <v>185</v>
      </c>
      <c r="F321" s="226" t="s">
        <v>304</v>
      </c>
      <c r="G321" s="213"/>
      <c r="H321" s="213"/>
      <c r="I321" s="216"/>
      <c r="J321" s="227">
        <f>BK321</f>
        <v>0</v>
      </c>
      <c r="K321" s="213"/>
      <c r="L321" s="218"/>
      <c r="M321" s="219"/>
      <c r="N321" s="220"/>
      <c r="O321" s="220"/>
      <c r="P321" s="221">
        <f>SUM(P322:P356)</f>
        <v>0</v>
      </c>
      <c r="Q321" s="220"/>
      <c r="R321" s="221">
        <f>SUM(R322:R356)</f>
        <v>600.53045725999993</v>
      </c>
      <c r="S321" s="220"/>
      <c r="T321" s="222">
        <f>SUM(T322:T356)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23" t="s">
        <v>83</v>
      </c>
      <c r="AT321" s="224" t="s">
        <v>75</v>
      </c>
      <c r="AU321" s="224" t="s">
        <v>83</v>
      </c>
      <c r="AY321" s="223" t="s">
        <v>178</v>
      </c>
      <c r="BK321" s="225">
        <f>SUM(BK322:BK356)</f>
        <v>0</v>
      </c>
    </row>
    <row r="322" s="2" customFormat="1">
      <c r="A322" s="39"/>
      <c r="B322" s="40"/>
      <c r="C322" s="228" t="s">
        <v>413</v>
      </c>
      <c r="D322" s="228" t="s">
        <v>180</v>
      </c>
      <c r="E322" s="229" t="s">
        <v>1934</v>
      </c>
      <c r="F322" s="230" t="s">
        <v>1935</v>
      </c>
      <c r="G322" s="231" t="s">
        <v>183</v>
      </c>
      <c r="H322" s="232">
        <v>96.019999999999996</v>
      </c>
      <c r="I322" s="233"/>
      <c r="J322" s="234">
        <f>ROUND(I322*H322,2)</f>
        <v>0</v>
      </c>
      <c r="K322" s="230" t="s">
        <v>184</v>
      </c>
      <c r="L322" s="45"/>
      <c r="M322" s="235" t="s">
        <v>1</v>
      </c>
      <c r="N322" s="236" t="s">
        <v>41</v>
      </c>
      <c r="O322" s="92"/>
      <c r="P322" s="237">
        <f>O322*H322</f>
        <v>0</v>
      </c>
      <c r="Q322" s="237">
        <v>2.83331</v>
      </c>
      <c r="R322" s="237">
        <f>Q322*H322</f>
        <v>272.05442619999997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185</v>
      </c>
      <c r="AT322" s="239" t="s">
        <v>180</v>
      </c>
      <c r="AU322" s="239" t="s">
        <v>85</v>
      </c>
      <c r="AY322" s="18" t="s">
        <v>178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83</v>
      </c>
      <c r="BK322" s="240">
        <f>ROUND(I322*H322,2)</f>
        <v>0</v>
      </c>
      <c r="BL322" s="18" t="s">
        <v>185</v>
      </c>
      <c r="BM322" s="239" t="s">
        <v>2401</v>
      </c>
    </row>
    <row r="323" s="2" customFormat="1">
      <c r="A323" s="39"/>
      <c r="B323" s="40"/>
      <c r="C323" s="41"/>
      <c r="D323" s="241" t="s">
        <v>187</v>
      </c>
      <c r="E323" s="41"/>
      <c r="F323" s="242" t="s">
        <v>1937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187</v>
      </c>
      <c r="AU323" s="18" t="s">
        <v>85</v>
      </c>
    </row>
    <row r="324" s="13" customFormat="1">
      <c r="A324" s="13"/>
      <c r="B324" s="246"/>
      <c r="C324" s="247"/>
      <c r="D324" s="241" t="s">
        <v>189</v>
      </c>
      <c r="E324" s="248" t="s">
        <v>1</v>
      </c>
      <c r="F324" s="249" t="s">
        <v>2102</v>
      </c>
      <c r="G324" s="247"/>
      <c r="H324" s="248" t="s">
        <v>1</v>
      </c>
      <c r="I324" s="250"/>
      <c r="J324" s="247"/>
      <c r="K324" s="247"/>
      <c r="L324" s="251"/>
      <c r="M324" s="252"/>
      <c r="N324" s="253"/>
      <c r="O324" s="253"/>
      <c r="P324" s="253"/>
      <c r="Q324" s="253"/>
      <c r="R324" s="253"/>
      <c r="S324" s="253"/>
      <c r="T324" s="25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5" t="s">
        <v>189</v>
      </c>
      <c r="AU324" s="255" t="s">
        <v>85</v>
      </c>
      <c r="AV324" s="13" t="s">
        <v>83</v>
      </c>
      <c r="AW324" s="13" t="s">
        <v>33</v>
      </c>
      <c r="AX324" s="13" t="s">
        <v>76</v>
      </c>
      <c r="AY324" s="255" t="s">
        <v>178</v>
      </c>
    </row>
    <row r="325" s="14" customFormat="1">
      <c r="A325" s="14"/>
      <c r="B325" s="256"/>
      <c r="C325" s="257"/>
      <c r="D325" s="241" t="s">
        <v>189</v>
      </c>
      <c r="E325" s="258" t="s">
        <v>1</v>
      </c>
      <c r="F325" s="259" t="s">
        <v>2402</v>
      </c>
      <c r="G325" s="257"/>
      <c r="H325" s="260">
        <v>96.019999999999996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6" t="s">
        <v>189</v>
      </c>
      <c r="AU325" s="266" t="s">
        <v>85</v>
      </c>
      <c r="AV325" s="14" t="s">
        <v>85</v>
      </c>
      <c r="AW325" s="14" t="s">
        <v>33</v>
      </c>
      <c r="AX325" s="14" t="s">
        <v>76</v>
      </c>
      <c r="AY325" s="266" t="s">
        <v>178</v>
      </c>
    </row>
    <row r="326" s="15" customFormat="1">
      <c r="A326" s="15"/>
      <c r="B326" s="267"/>
      <c r="C326" s="268"/>
      <c r="D326" s="241" t="s">
        <v>189</v>
      </c>
      <c r="E326" s="269" t="s">
        <v>1</v>
      </c>
      <c r="F326" s="270" t="s">
        <v>193</v>
      </c>
      <c r="G326" s="268"/>
      <c r="H326" s="271">
        <v>96.019999999999996</v>
      </c>
      <c r="I326" s="272"/>
      <c r="J326" s="268"/>
      <c r="K326" s="268"/>
      <c r="L326" s="273"/>
      <c r="M326" s="274"/>
      <c r="N326" s="275"/>
      <c r="O326" s="275"/>
      <c r="P326" s="275"/>
      <c r="Q326" s="275"/>
      <c r="R326" s="275"/>
      <c r="S326" s="275"/>
      <c r="T326" s="276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7" t="s">
        <v>189</v>
      </c>
      <c r="AU326" s="277" t="s">
        <v>85</v>
      </c>
      <c r="AV326" s="15" t="s">
        <v>185</v>
      </c>
      <c r="AW326" s="15" t="s">
        <v>33</v>
      </c>
      <c r="AX326" s="15" t="s">
        <v>83</v>
      </c>
      <c r="AY326" s="277" t="s">
        <v>178</v>
      </c>
    </row>
    <row r="327" s="2" customFormat="1">
      <c r="A327" s="39"/>
      <c r="B327" s="40"/>
      <c r="C327" s="228" t="s">
        <v>420</v>
      </c>
      <c r="D327" s="228" t="s">
        <v>180</v>
      </c>
      <c r="E327" s="229" t="s">
        <v>338</v>
      </c>
      <c r="F327" s="230" t="s">
        <v>339</v>
      </c>
      <c r="G327" s="231" t="s">
        <v>183</v>
      </c>
      <c r="H327" s="232">
        <v>40.671999999999997</v>
      </c>
      <c r="I327" s="233"/>
      <c r="J327" s="234">
        <f>ROUND(I327*H327,2)</f>
        <v>0</v>
      </c>
      <c r="K327" s="230" t="s">
        <v>184</v>
      </c>
      <c r="L327" s="45"/>
      <c r="M327" s="235" t="s">
        <v>1</v>
      </c>
      <c r="N327" s="236" t="s">
        <v>41</v>
      </c>
      <c r="O327" s="92"/>
      <c r="P327" s="237">
        <f>O327*H327</f>
        <v>0</v>
      </c>
      <c r="Q327" s="237">
        <v>2.0874999999999999</v>
      </c>
      <c r="R327" s="237">
        <f>Q327*H327</f>
        <v>84.902799999999985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185</v>
      </c>
      <c r="AT327" s="239" t="s">
        <v>180</v>
      </c>
      <c r="AU327" s="239" t="s">
        <v>85</v>
      </c>
      <c r="AY327" s="18" t="s">
        <v>178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83</v>
      </c>
      <c r="BK327" s="240">
        <f>ROUND(I327*H327,2)</f>
        <v>0</v>
      </c>
      <c r="BL327" s="18" t="s">
        <v>185</v>
      </c>
      <c r="BM327" s="239" t="s">
        <v>2403</v>
      </c>
    </row>
    <row r="328" s="2" customFormat="1">
      <c r="A328" s="39"/>
      <c r="B328" s="40"/>
      <c r="C328" s="41"/>
      <c r="D328" s="241" t="s">
        <v>187</v>
      </c>
      <c r="E328" s="41"/>
      <c r="F328" s="242" t="s">
        <v>341</v>
      </c>
      <c r="G328" s="41"/>
      <c r="H328" s="41"/>
      <c r="I328" s="243"/>
      <c r="J328" s="41"/>
      <c r="K328" s="41"/>
      <c r="L328" s="45"/>
      <c r="M328" s="244"/>
      <c r="N328" s="245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187</v>
      </c>
      <c r="AU328" s="18" t="s">
        <v>85</v>
      </c>
    </row>
    <row r="329" s="13" customFormat="1">
      <c r="A329" s="13"/>
      <c r="B329" s="246"/>
      <c r="C329" s="247"/>
      <c r="D329" s="241" t="s">
        <v>189</v>
      </c>
      <c r="E329" s="248" t="s">
        <v>1</v>
      </c>
      <c r="F329" s="249" t="s">
        <v>2087</v>
      </c>
      <c r="G329" s="247"/>
      <c r="H329" s="248" t="s">
        <v>1</v>
      </c>
      <c r="I329" s="250"/>
      <c r="J329" s="247"/>
      <c r="K329" s="247"/>
      <c r="L329" s="251"/>
      <c r="M329" s="252"/>
      <c r="N329" s="253"/>
      <c r="O329" s="253"/>
      <c r="P329" s="253"/>
      <c r="Q329" s="253"/>
      <c r="R329" s="253"/>
      <c r="S329" s="253"/>
      <c r="T329" s="25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5" t="s">
        <v>189</v>
      </c>
      <c r="AU329" s="255" t="s">
        <v>85</v>
      </c>
      <c r="AV329" s="13" t="s">
        <v>83</v>
      </c>
      <c r="AW329" s="13" t="s">
        <v>33</v>
      </c>
      <c r="AX329" s="13" t="s">
        <v>76</v>
      </c>
      <c r="AY329" s="255" t="s">
        <v>178</v>
      </c>
    </row>
    <row r="330" s="13" customFormat="1">
      <c r="A330" s="13"/>
      <c r="B330" s="246"/>
      <c r="C330" s="247"/>
      <c r="D330" s="241" t="s">
        <v>189</v>
      </c>
      <c r="E330" s="248" t="s">
        <v>1</v>
      </c>
      <c r="F330" s="249" t="s">
        <v>2218</v>
      </c>
      <c r="G330" s="247"/>
      <c r="H330" s="248" t="s">
        <v>1</v>
      </c>
      <c r="I330" s="250"/>
      <c r="J330" s="247"/>
      <c r="K330" s="247"/>
      <c r="L330" s="251"/>
      <c r="M330" s="252"/>
      <c r="N330" s="253"/>
      <c r="O330" s="253"/>
      <c r="P330" s="253"/>
      <c r="Q330" s="253"/>
      <c r="R330" s="253"/>
      <c r="S330" s="253"/>
      <c r="T330" s="25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5" t="s">
        <v>189</v>
      </c>
      <c r="AU330" s="255" t="s">
        <v>85</v>
      </c>
      <c r="AV330" s="13" t="s">
        <v>83</v>
      </c>
      <c r="AW330" s="13" t="s">
        <v>33</v>
      </c>
      <c r="AX330" s="13" t="s">
        <v>76</v>
      </c>
      <c r="AY330" s="255" t="s">
        <v>178</v>
      </c>
    </row>
    <row r="331" s="14" customFormat="1">
      <c r="A331" s="14"/>
      <c r="B331" s="256"/>
      <c r="C331" s="257"/>
      <c r="D331" s="241" t="s">
        <v>189</v>
      </c>
      <c r="E331" s="258" t="s">
        <v>1</v>
      </c>
      <c r="F331" s="259" t="s">
        <v>2404</v>
      </c>
      <c r="G331" s="257"/>
      <c r="H331" s="260">
        <v>32.911999999999999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6" t="s">
        <v>189</v>
      </c>
      <c r="AU331" s="266" t="s">
        <v>85</v>
      </c>
      <c r="AV331" s="14" t="s">
        <v>85</v>
      </c>
      <c r="AW331" s="14" t="s">
        <v>33</v>
      </c>
      <c r="AX331" s="14" t="s">
        <v>76</v>
      </c>
      <c r="AY331" s="266" t="s">
        <v>178</v>
      </c>
    </row>
    <row r="332" s="13" customFormat="1">
      <c r="A332" s="13"/>
      <c r="B332" s="246"/>
      <c r="C332" s="247"/>
      <c r="D332" s="241" t="s">
        <v>189</v>
      </c>
      <c r="E332" s="248" t="s">
        <v>1</v>
      </c>
      <c r="F332" s="249" t="s">
        <v>345</v>
      </c>
      <c r="G332" s="247"/>
      <c r="H332" s="248" t="s">
        <v>1</v>
      </c>
      <c r="I332" s="250"/>
      <c r="J332" s="247"/>
      <c r="K332" s="247"/>
      <c r="L332" s="251"/>
      <c r="M332" s="252"/>
      <c r="N332" s="253"/>
      <c r="O332" s="253"/>
      <c r="P332" s="253"/>
      <c r="Q332" s="253"/>
      <c r="R332" s="253"/>
      <c r="S332" s="253"/>
      <c r="T332" s="25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5" t="s">
        <v>189</v>
      </c>
      <c r="AU332" s="255" t="s">
        <v>85</v>
      </c>
      <c r="AV332" s="13" t="s">
        <v>83</v>
      </c>
      <c r="AW332" s="13" t="s">
        <v>33</v>
      </c>
      <c r="AX332" s="13" t="s">
        <v>76</v>
      </c>
      <c r="AY332" s="255" t="s">
        <v>178</v>
      </c>
    </row>
    <row r="333" s="14" customFormat="1">
      <c r="A333" s="14"/>
      <c r="B333" s="256"/>
      <c r="C333" s="257"/>
      <c r="D333" s="241" t="s">
        <v>189</v>
      </c>
      <c r="E333" s="258" t="s">
        <v>1</v>
      </c>
      <c r="F333" s="259" t="s">
        <v>2405</v>
      </c>
      <c r="G333" s="257"/>
      <c r="H333" s="260">
        <v>7.7599999999999998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6" t="s">
        <v>189</v>
      </c>
      <c r="AU333" s="266" t="s">
        <v>85</v>
      </c>
      <c r="AV333" s="14" t="s">
        <v>85</v>
      </c>
      <c r="AW333" s="14" t="s">
        <v>33</v>
      </c>
      <c r="AX333" s="14" t="s">
        <v>76</v>
      </c>
      <c r="AY333" s="266" t="s">
        <v>178</v>
      </c>
    </row>
    <row r="334" s="15" customFormat="1">
      <c r="A334" s="15"/>
      <c r="B334" s="267"/>
      <c r="C334" s="268"/>
      <c r="D334" s="241" t="s">
        <v>189</v>
      </c>
      <c r="E334" s="269" t="s">
        <v>1</v>
      </c>
      <c r="F334" s="270" t="s">
        <v>193</v>
      </c>
      <c r="G334" s="268"/>
      <c r="H334" s="271">
        <v>40.671999999999997</v>
      </c>
      <c r="I334" s="272"/>
      <c r="J334" s="268"/>
      <c r="K334" s="268"/>
      <c r="L334" s="273"/>
      <c r="M334" s="274"/>
      <c r="N334" s="275"/>
      <c r="O334" s="275"/>
      <c r="P334" s="275"/>
      <c r="Q334" s="275"/>
      <c r="R334" s="275"/>
      <c r="S334" s="275"/>
      <c r="T334" s="276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7" t="s">
        <v>189</v>
      </c>
      <c r="AU334" s="277" t="s">
        <v>85</v>
      </c>
      <c r="AV334" s="15" t="s">
        <v>185</v>
      </c>
      <c r="AW334" s="15" t="s">
        <v>33</v>
      </c>
      <c r="AX334" s="15" t="s">
        <v>83</v>
      </c>
      <c r="AY334" s="277" t="s">
        <v>178</v>
      </c>
    </row>
    <row r="335" s="2" customFormat="1">
      <c r="A335" s="39"/>
      <c r="B335" s="40"/>
      <c r="C335" s="228" t="s">
        <v>427</v>
      </c>
      <c r="D335" s="228" t="s">
        <v>180</v>
      </c>
      <c r="E335" s="229" t="s">
        <v>348</v>
      </c>
      <c r="F335" s="230" t="s">
        <v>349</v>
      </c>
      <c r="G335" s="231" t="s">
        <v>183</v>
      </c>
      <c r="H335" s="232">
        <v>99.846000000000004</v>
      </c>
      <c r="I335" s="233"/>
      <c r="J335" s="234">
        <f>ROUND(I335*H335,2)</f>
        <v>0</v>
      </c>
      <c r="K335" s="230" t="s">
        <v>184</v>
      </c>
      <c r="L335" s="45"/>
      <c r="M335" s="235" t="s">
        <v>1</v>
      </c>
      <c r="N335" s="236" t="s">
        <v>41</v>
      </c>
      <c r="O335" s="92"/>
      <c r="P335" s="237">
        <f>O335*H335</f>
        <v>0</v>
      </c>
      <c r="Q335" s="237">
        <v>2.4340799999999998</v>
      </c>
      <c r="R335" s="237">
        <f>Q335*H335</f>
        <v>243.03315167999998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185</v>
      </c>
      <c r="AT335" s="239" t="s">
        <v>180</v>
      </c>
      <c r="AU335" s="239" t="s">
        <v>85</v>
      </c>
      <c r="AY335" s="18" t="s">
        <v>178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83</v>
      </c>
      <c r="BK335" s="240">
        <f>ROUND(I335*H335,2)</f>
        <v>0</v>
      </c>
      <c r="BL335" s="18" t="s">
        <v>185</v>
      </c>
      <c r="BM335" s="239" t="s">
        <v>2406</v>
      </c>
    </row>
    <row r="336" s="2" customFormat="1">
      <c r="A336" s="39"/>
      <c r="B336" s="40"/>
      <c r="C336" s="41"/>
      <c r="D336" s="241" t="s">
        <v>187</v>
      </c>
      <c r="E336" s="41"/>
      <c r="F336" s="242" t="s">
        <v>351</v>
      </c>
      <c r="G336" s="41"/>
      <c r="H336" s="41"/>
      <c r="I336" s="243"/>
      <c r="J336" s="41"/>
      <c r="K336" s="41"/>
      <c r="L336" s="45"/>
      <c r="M336" s="244"/>
      <c r="N336" s="245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187</v>
      </c>
      <c r="AU336" s="18" t="s">
        <v>85</v>
      </c>
    </row>
    <row r="337" s="13" customFormat="1">
      <c r="A337" s="13"/>
      <c r="B337" s="246"/>
      <c r="C337" s="247"/>
      <c r="D337" s="241" t="s">
        <v>189</v>
      </c>
      <c r="E337" s="248" t="s">
        <v>1</v>
      </c>
      <c r="F337" s="249" t="s">
        <v>2102</v>
      </c>
      <c r="G337" s="247"/>
      <c r="H337" s="248" t="s">
        <v>1</v>
      </c>
      <c r="I337" s="250"/>
      <c r="J337" s="247"/>
      <c r="K337" s="247"/>
      <c r="L337" s="251"/>
      <c r="M337" s="252"/>
      <c r="N337" s="253"/>
      <c r="O337" s="253"/>
      <c r="P337" s="253"/>
      <c r="Q337" s="253"/>
      <c r="R337" s="253"/>
      <c r="S337" s="253"/>
      <c r="T337" s="25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5" t="s">
        <v>189</v>
      </c>
      <c r="AU337" s="255" t="s">
        <v>85</v>
      </c>
      <c r="AV337" s="13" t="s">
        <v>83</v>
      </c>
      <c r="AW337" s="13" t="s">
        <v>33</v>
      </c>
      <c r="AX337" s="13" t="s">
        <v>76</v>
      </c>
      <c r="AY337" s="255" t="s">
        <v>178</v>
      </c>
    </row>
    <row r="338" s="13" customFormat="1">
      <c r="A338" s="13"/>
      <c r="B338" s="246"/>
      <c r="C338" s="247"/>
      <c r="D338" s="241" t="s">
        <v>189</v>
      </c>
      <c r="E338" s="248" t="s">
        <v>1</v>
      </c>
      <c r="F338" s="249" t="s">
        <v>2218</v>
      </c>
      <c r="G338" s="247"/>
      <c r="H338" s="248" t="s">
        <v>1</v>
      </c>
      <c r="I338" s="250"/>
      <c r="J338" s="247"/>
      <c r="K338" s="247"/>
      <c r="L338" s="251"/>
      <c r="M338" s="252"/>
      <c r="N338" s="253"/>
      <c r="O338" s="253"/>
      <c r="P338" s="253"/>
      <c r="Q338" s="253"/>
      <c r="R338" s="253"/>
      <c r="S338" s="253"/>
      <c r="T338" s="25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5" t="s">
        <v>189</v>
      </c>
      <c r="AU338" s="255" t="s">
        <v>85</v>
      </c>
      <c r="AV338" s="13" t="s">
        <v>83</v>
      </c>
      <c r="AW338" s="13" t="s">
        <v>33</v>
      </c>
      <c r="AX338" s="13" t="s">
        <v>76</v>
      </c>
      <c r="AY338" s="255" t="s">
        <v>178</v>
      </c>
    </row>
    <row r="339" s="14" customFormat="1">
      <c r="A339" s="14"/>
      <c r="B339" s="256"/>
      <c r="C339" s="257"/>
      <c r="D339" s="241" t="s">
        <v>189</v>
      </c>
      <c r="E339" s="258" t="s">
        <v>1</v>
      </c>
      <c r="F339" s="259" t="s">
        <v>2407</v>
      </c>
      <c r="G339" s="257"/>
      <c r="H339" s="260">
        <v>98.736000000000004</v>
      </c>
      <c r="I339" s="261"/>
      <c r="J339" s="257"/>
      <c r="K339" s="257"/>
      <c r="L339" s="262"/>
      <c r="M339" s="263"/>
      <c r="N339" s="264"/>
      <c r="O339" s="264"/>
      <c r="P339" s="264"/>
      <c r="Q339" s="264"/>
      <c r="R339" s="264"/>
      <c r="S339" s="264"/>
      <c r="T339" s="26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6" t="s">
        <v>189</v>
      </c>
      <c r="AU339" s="266" t="s">
        <v>85</v>
      </c>
      <c r="AV339" s="14" t="s">
        <v>85</v>
      </c>
      <c r="AW339" s="14" t="s">
        <v>33</v>
      </c>
      <c r="AX339" s="14" t="s">
        <v>76</v>
      </c>
      <c r="AY339" s="266" t="s">
        <v>178</v>
      </c>
    </row>
    <row r="340" s="13" customFormat="1">
      <c r="A340" s="13"/>
      <c r="B340" s="246"/>
      <c r="C340" s="247"/>
      <c r="D340" s="241" t="s">
        <v>189</v>
      </c>
      <c r="E340" s="248" t="s">
        <v>1</v>
      </c>
      <c r="F340" s="249" t="s">
        <v>2408</v>
      </c>
      <c r="G340" s="247"/>
      <c r="H340" s="248" t="s">
        <v>1</v>
      </c>
      <c r="I340" s="250"/>
      <c r="J340" s="247"/>
      <c r="K340" s="247"/>
      <c r="L340" s="251"/>
      <c r="M340" s="252"/>
      <c r="N340" s="253"/>
      <c r="O340" s="253"/>
      <c r="P340" s="253"/>
      <c r="Q340" s="253"/>
      <c r="R340" s="253"/>
      <c r="S340" s="253"/>
      <c r="T340" s="25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5" t="s">
        <v>189</v>
      </c>
      <c r="AU340" s="255" t="s">
        <v>85</v>
      </c>
      <c r="AV340" s="13" t="s">
        <v>83</v>
      </c>
      <c r="AW340" s="13" t="s">
        <v>33</v>
      </c>
      <c r="AX340" s="13" t="s">
        <v>76</v>
      </c>
      <c r="AY340" s="255" t="s">
        <v>178</v>
      </c>
    </row>
    <row r="341" s="14" customFormat="1">
      <c r="A341" s="14"/>
      <c r="B341" s="256"/>
      <c r="C341" s="257"/>
      <c r="D341" s="241" t="s">
        <v>189</v>
      </c>
      <c r="E341" s="258" t="s">
        <v>1</v>
      </c>
      <c r="F341" s="259" t="s">
        <v>2409</v>
      </c>
      <c r="G341" s="257"/>
      <c r="H341" s="260">
        <v>1.1100000000000001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6" t="s">
        <v>189</v>
      </c>
      <c r="AU341" s="266" t="s">
        <v>85</v>
      </c>
      <c r="AV341" s="14" t="s">
        <v>85</v>
      </c>
      <c r="AW341" s="14" t="s">
        <v>33</v>
      </c>
      <c r="AX341" s="14" t="s">
        <v>76</v>
      </c>
      <c r="AY341" s="266" t="s">
        <v>178</v>
      </c>
    </row>
    <row r="342" s="15" customFormat="1">
      <c r="A342" s="15"/>
      <c r="B342" s="267"/>
      <c r="C342" s="268"/>
      <c r="D342" s="241" t="s">
        <v>189</v>
      </c>
      <c r="E342" s="269" t="s">
        <v>1</v>
      </c>
      <c r="F342" s="270" t="s">
        <v>193</v>
      </c>
      <c r="G342" s="268"/>
      <c r="H342" s="271">
        <v>99.846000000000004</v>
      </c>
      <c r="I342" s="272"/>
      <c r="J342" s="268"/>
      <c r="K342" s="268"/>
      <c r="L342" s="273"/>
      <c r="M342" s="274"/>
      <c r="N342" s="275"/>
      <c r="O342" s="275"/>
      <c r="P342" s="275"/>
      <c r="Q342" s="275"/>
      <c r="R342" s="275"/>
      <c r="S342" s="275"/>
      <c r="T342" s="276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77" t="s">
        <v>189</v>
      </c>
      <c r="AU342" s="277" t="s">
        <v>85</v>
      </c>
      <c r="AV342" s="15" t="s">
        <v>185</v>
      </c>
      <c r="AW342" s="15" t="s">
        <v>33</v>
      </c>
      <c r="AX342" s="15" t="s">
        <v>83</v>
      </c>
      <c r="AY342" s="277" t="s">
        <v>178</v>
      </c>
    </row>
    <row r="343" s="2" customFormat="1">
      <c r="A343" s="39"/>
      <c r="B343" s="40"/>
      <c r="C343" s="228" t="s">
        <v>435</v>
      </c>
      <c r="D343" s="228" t="s">
        <v>180</v>
      </c>
      <c r="E343" s="229" t="s">
        <v>355</v>
      </c>
      <c r="F343" s="230" t="s">
        <v>356</v>
      </c>
      <c r="G343" s="231" t="s">
        <v>268</v>
      </c>
      <c r="H343" s="232">
        <v>332.81999999999999</v>
      </c>
      <c r="I343" s="233"/>
      <c r="J343" s="234">
        <f>ROUND(I343*H343,2)</f>
        <v>0</v>
      </c>
      <c r="K343" s="230" t="s">
        <v>184</v>
      </c>
      <c r="L343" s="45"/>
      <c r="M343" s="235" t="s">
        <v>1</v>
      </c>
      <c r="N343" s="236" t="s">
        <v>41</v>
      </c>
      <c r="O343" s="92"/>
      <c r="P343" s="237">
        <f>O343*H343</f>
        <v>0</v>
      </c>
      <c r="Q343" s="237">
        <v>0</v>
      </c>
      <c r="R343" s="237">
        <f>Q343*H343</f>
        <v>0</v>
      </c>
      <c r="S343" s="237">
        <v>0</v>
      </c>
      <c r="T343" s="238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9" t="s">
        <v>185</v>
      </c>
      <c r="AT343" s="239" t="s">
        <v>180</v>
      </c>
      <c r="AU343" s="239" t="s">
        <v>85</v>
      </c>
      <c r="AY343" s="18" t="s">
        <v>178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83</v>
      </c>
      <c r="BK343" s="240">
        <f>ROUND(I343*H343,2)</f>
        <v>0</v>
      </c>
      <c r="BL343" s="18" t="s">
        <v>185</v>
      </c>
      <c r="BM343" s="239" t="s">
        <v>2410</v>
      </c>
    </row>
    <row r="344" s="2" customFormat="1">
      <c r="A344" s="39"/>
      <c r="B344" s="40"/>
      <c r="C344" s="41"/>
      <c r="D344" s="241" t="s">
        <v>187</v>
      </c>
      <c r="E344" s="41"/>
      <c r="F344" s="242" t="s">
        <v>358</v>
      </c>
      <c r="G344" s="41"/>
      <c r="H344" s="41"/>
      <c r="I344" s="243"/>
      <c r="J344" s="41"/>
      <c r="K344" s="41"/>
      <c r="L344" s="45"/>
      <c r="M344" s="244"/>
      <c r="N344" s="245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187</v>
      </c>
      <c r="AU344" s="18" t="s">
        <v>85</v>
      </c>
    </row>
    <row r="345" s="13" customFormat="1">
      <c r="A345" s="13"/>
      <c r="B345" s="246"/>
      <c r="C345" s="247"/>
      <c r="D345" s="241" t="s">
        <v>189</v>
      </c>
      <c r="E345" s="248" t="s">
        <v>1</v>
      </c>
      <c r="F345" s="249" t="s">
        <v>2102</v>
      </c>
      <c r="G345" s="247"/>
      <c r="H345" s="248" t="s">
        <v>1</v>
      </c>
      <c r="I345" s="250"/>
      <c r="J345" s="247"/>
      <c r="K345" s="247"/>
      <c r="L345" s="251"/>
      <c r="M345" s="252"/>
      <c r="N345" s="253"/>
      <c r="O345" s="253"/>
      <c r="P345" s="253"/>
      <c r="Q345" s="253"/>
      <c r="R345" s="253"/>
      <c r="S345" s="253"/>
      <c r="T345" s="25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5" t="s">
        <v>189</v>
      </c>
      <c r="AU345" s="255" t="s">
        <v>85</v>
      </c>
      <c r="AV345" s="13" t="s">
        <v>83</v>
      </c>
      <c r="AW345" s="13" t="s">
        <v>33</v>
      </c>
      <c r="AX345" s="13" t="s">
        <v>76</v>
      </c>
      <c r="AY345" s="255" t="s">
        <v>178</v>
      </c>
    </row>
    <row r="346" s="13" customFormat="1">
      <c r="A346" s="13"/>
      <c r="B346" s="246"/>
      <c r="C346" s="247"/>
      <c r="D346" s="241" t="s">
        <v>189</v>
      </c>
      <c r="E346" s="248" t="s">
        <v>1</v>
      </c>
      <c r="F346" s="249" t="s">
        <v>1945</v>
      </c>
      <c r="G346" s="247"/>
      <c r="H346" s="248" t="s">
        <v>1</v>
      </c>
      <c r="I346" s="250"/>
      <c r="J346" s="247"/>
      <c r="K346" s="247"/>
      <c r="L346" s="251"/>
      <c r="M346" s="252"/>
      <c r="N346" s="253"/>
      <c r="O346" s="253"/>
      <c r="P346" s="253"/>
      <c r="Q346" s="253"/>
      <c r="R346" s="253"/>
      <c r="S346" s="253"/>
      <c r="T346" s="25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5" t="s">
        <v>189</v>
      </c>
      <c r="AU346" s="255" t="s">
        <v>85</v>
      </c>
      <c r="AV346" s="13" t="s">
        <v>83</v>
      </c>
      <c r="AW346" s="13" t="s">
        <v>33</v>
      </c>
      <c r="AX346" s="13" t="s">
        <v>76</v>
      </c>
      <c r="AY346" s="255" t="s">
        <v>178</v>
      </c>
    </row>
    <row r="347" s="14" customFormat="1">
      <c r="A347" s="14"/>
      <c r="B347" s="256"/>
      <c r="C347" s="257"/>
      <c r="D347" s="241" t="s">
        <v>189</v>
      </c>
      <c r="E347" s="258" t="s">
        <v>1</v>
      </c>
      <c r="F347" s="259" t="s">
        <v>2411</v>
      </c>
      <c r="G347" s="257"/>
      <c r="H347" s="260">
        <v>329.12</v>
      </c>
      <c r="I347" s="261"/>
      <c r="J347" s="257"/>
      <c r="K347" s="257"/>
      <c r="L347" s="262"/>
      <c r="M347" s="263"/>
      <c r="N347" s="264"/>
      <c r="O347" s="264"/>
      <c r="P347" s="264"/>
      <c r="Q347" s="264"/>
      <c r="R347" s="264"/>
      <c r="S347" s="264"/>
      <c r="T347" s="26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6" t="s">
        <v>189</v>
      </c>
      <c r="AU347" s="266" t="s">
        <v>85</v>
      </c>
      <c r="AV347" s="14" t="s">
        <v>85</v>
      </c>
      <c r="AW347" s="14" t="s">
        <v>33</v>
      </c>
      <c r="AX347" s="14" t="s">
        <v>76</v>
      </c>
      <c r="AY347" s="266" t="s">
        <v>178</v>
      </c>
    </row>
    <row r="348" s="13" customFormat="1">
      <c r="A348" s="13"/>
      <c r="B348" s="246"/>
      <c r="C348" s="247"/>
      <c r="D348" s="241" t="s">
        <v>189</v>
      </c>
      <c r="E348" s="248" t="s">
        <v>1</v>
      </c>
      <c r="F348" s="249" t="s">
        <v>2412</v>
      </c>
      <c r="G348" s="247"/>
      <c r="H348" s="248" t="s">
        <v>1</v>
      </c>
      <c r="I348" s="250"/>
      <c r="J348" s="247"/>
      <c r="K348" s="247"/>
      <c r="L348" s="251"/>
      <c r="M348" s="252"/>
      <c r="N348" s="253"/>
      <c r="O348" s="253"/>
      <c r="P348" s="253"/>
      <c r="Q348" s="253"/>
      <c r="R348" s="253"/>
      <c r="S348" s="253"/>
      <c r="T348" s="25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5" t="s">
        <v>189</v>
      </c>
      <c r="AU348" s="255" t="s">
        <v>85</v>
      </c>
      <c r="AV348" s="13" t="s">
        <v>83</v>
      </c>
      <c r="AW348" s="13" t="s">
        <v>33</v>
      </c>
      <c r="AX348" s="13" t="s">
        <v>76</v>
      </c>
      <c r="AY348" s="255" t="s">
        <v>178</v>
      </c>
    </row>
    <row r="349" s="14" customFormat="1">
      <c r="A349" s="14"/>
      <c r="B349" s="256"/>
      <c r="C349" s="257"/>
      <c r="D349" s="241" t="s">
        <v>189</v>
      </c>
      <c r="E349" s="258" t="s">
        <v>1</v>
      </c>
      <c r="F349" s="259" t="s">
        <v>2413</v>
      </c>
      <c r="G349" s="257"/>
      <c r="H349" s="260">
        <v>3.7000000000000002</v>
      </c>
      <c r="I349" s="261"/>
      <c r="J349" s="257"/>
      <c r="K349" s="257"/>
      <c r="L349" s="262"/>
      <c r="M349" s="263"/>
      <c r="N349" s="264"/>
      <c r="O349" s="264"/>
      <c r="P349" s="264"/>
      <c r="Q349" s="264"/>
      <c r="R349" s="264"/>
      <c r="S349" s="264"/>
      <c r="T349" s="26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6" t="s">
        <v>189</v>
      </c>
      <c r="AU349" s="266" t="s">
        <v>85</v>
      </c>
      <c r="AV349" s="14" t="s">
        <v>85</v>
      </c>
      <c r="AW349" s="14" t="s">
        <v>33</v>
      </c>
      <c r="AX349" s="14" t="s">
        <v>76</v>
      </c>
      <c r="AY349" s="266" t="s">
        <v>178</v>
      </c>
    </row>
    <row r="350" s="15" customFormat="1">
      <c r="A350" s="15"/>
      <c r="B350" s="267"/>
      <c r="C350" s="268"/>
      <c r="D350" s="241" t="s">
        <v>189</v>
      </c>
      <c r="E350" s="269" t="s">
        <v>1</v>
      </c>
      <c r="F350" s="270" t="s">
        <v>193</v>
      </c>
      <c r="G350" s="268"/>
      <c r="H350" s="271">
        <v>332.81999999999999</v>
      </c>
      <c r="I350" s="272"/>
      <c r="J350" s="268"/>
      <c r="K350" s="268"/>
      <c r="L350" s="273"/>
      <c r="M350" s="274"/>
      <c r="N350" s="275"/>
      <c r="O350" s="275"/>
      <c r="P350" s="275"/>
      <c r="Q350" s="275"/>
      <c r="R350" s="275"/>
      <c r="S350" s="275"/>
      <c r="T350" s="276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77" t="s">
        <v>189</v>
      </c>
      <c r="AU350" s="277" t="s">
        <v>85</v>
      </c>
      <c r="AV350" s="15" t="s">
        <v>185</v>
      </c>
      <c r="AW350" s="15" t="s">
        <v>33</v>
      </c>
      <c r="AX350" s="15" t="s">
        <v>83</v>
      </c>
      <c r="AY350" s="277" t="s">
        <v>178</v>
      </c>
    </row>
    <row r="351" s="2" customFormat="1" ht="14.4" customHeight="1">
      <c r="A351" s="39"/>
      <c r="B351" s="40"/>
      <c r="C351" s="228" t="s">
        <v>442</v>
      </c>
      <c r="D351" s="228" t="s">
        <v>180</v>
      </c>
      <c r="E351" s="229" t="s">
        <v>1953</v>
      </c>
      <c r="F351" s="230" t="s">
        <v>1954</v>
      </c>
      <c r="G351" s="231" t="s">
        <v>183</v>
      </c>
      <c r="H351" s="232">
        <v>0.222</v>
      </c>
      <c r="I351" s="233"/>
      <c r="J351" s="234">
        <f>ROUND(I351*H351,2)</f>
        <v>0</v>
      </c>
      <c r="K351" s="230" t="s">
        <v>184</v>
      </c>
      <c r="L351" s="45"/>
      <c r="M351" s="235" t="s">
        <v>1</v>
      </c>
      <c r="N351" s="236" t="s">
        <v>41</v>
      </c>
      <c r="O351" s="92"/>
      <c r="P351" s="237">
        <f>O351*H351</f>
        <v>0</v>
      </c>
      <c r="Q351" s="237">
        <v>2.4327899999999998</v>
      </c>
      <c r="R351" s="237">
        <f>Q351*H351</f>
        <v>0.54007938</v>
      </c>
      <c r="S351" s="237">
        <v>0</v>
      </c>
      <c r="T351" s="238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9" t="s">
        <v>185</v>
      </c>
      <c r="AT351" s="239" t="s">
        <v>180</v>
      </c>
      <c r="AU351" s="239" t="s">
        <v>85</v>
      </c>
      <c r="AY351" s="18" t="s">
        <v>178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83</v>
      </c>
      <c r="BK351" s="240">
        <f>ROUND(I351*H351,2)</f>
        <v>0</v>
      </c>
      <c r="BL351" s="18" t="s">
        <v>185</v>
      </c>
      <c r="BM351" s="239" t="s">
        <v>2414</v>
      </c>
    </row>
    <row r="352" s="2" customFormat="1">
      <c r="A352" s="39"/>
      <c r="B352" s="40"/>
      <c r="C352" s="41"/>
      <c r="D352" s="241" t="s">
        <v>187</v>
      </c>
      <c r="E352" s="41"/>
      <c r="F352" s="242" t="s">
        <v>1956</v>
      </c>
      <c r="G352" s="41"/>
      <c r="H352" s="41"/>
      <c r="I352" s="243"/>
      <c r="J352" s="41"/>
      <c r="K352" s="41"/>
      <c r="L352" s="45"/>
      <c r="M352" s="244"/>
      <c r="N352" s="245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187</v>
      </c>
      <c r="AU352" s="18" t="s">
        <v>85</v>
      </c>
    </row>
    <row r="353" s="13" customFormat="1">
      <c r="A353" s="13"/>
      <c r="B353" s="246"/>
      <c r="C353" s="247"/>
      <c r="D353" s="241" t="s">
        <v>189</v>
      </c>
      <c r="E353" s="248" t="s">
        <v>1</v>
      </c>
      <c r="F353" s="249" t="s">
        <v>2102</v>
      </c>
      <c r="G353" s="247"/>
      <c r="H353" s="248" t="s">
        <v>1</v>
      </c>
      <c r="I353" s="250"/>
      <c r="J353" s="247"/>
      <c r="K353" s="247"/>
      <c r="L353" s="251"/>
      <c r="M353" s="252"/>
      <c r="N353" s="253"/>
      <c r="O353" s="253"/>
      <c r="P353" s="253"/>
      <c r="Q353" s="253"/>
      <c r="R353" s="253"/>
      <c r="S353" s="253"/>
      <c r="T353" s="25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5" t="s">
        <v>189</v>
      </c>
      <c r="AU353" s="255" t="s">
        <v>85</v>
      </c>
      <c r="AV353" s="13" t="s">
        <v>83</v>
      </c>
      <c r="AW353" s="13" t="s">
        <v>33</v>
      </c>
      <c r="AX353" s="13" t="s">
        <v>76</v>
      </c>
      <c r="AY353" s="255" t="s">
        <v>178</v>
      </c>
    </row>
    <row r="354" s="13" customFormat="1">
      <c r="A354" s="13"/>
      <c r="B354" s="246"/>
      <c r="C354" s="247"/>
      <c r="D354" s="241" t="s">
        <v>189</v>
      </c>
      <c r="E354" s="248" t="s">
        <v>1</v>
      </c>
      <c r="F354" s="249" t="s">
        <v>1957</v>
      </c>
      <c r="G354" s="247"/>
      <c r="H354" s="248" t="s">
        <v>1</v>
      </c>
      <c r="I354" s="250"/>
      <c r="J354" s="247"/>
      <c r="K354" s="247"/>
      <c r="L354" s="251"/>
      <c r="M354" s="252"/>
      <c r="N354" s="253"/>
      <c r="O354" s="253"/>
      <c r="P354" s="253"/>
      <c r="Q354" s="253"/>
      <c r="R354" s="253"/>
      <c r="S354" s="253"/>
      <c r="T354" s="25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5" t="s">
        <v>189</v>
      </c>
      <c r="AU354" s="255" t="s">
        <v>85</v>
      </c>
      <c r="AV354" s="13" t="s">
        <v>83</v>
      </c>
      <c r="AW354" s="13" t="s">
        <v>33</v>
      </c>
      <c r="AX354" s="13" t="s">
        <v>76</v>
      </c>
      <c r="AY354" s="255" t="s">
        <v>178</v>
      </c>
    </row>
    <row r="355" s="14" customFormat="1">
      <c r="A355" s="14"/>
      <c r="B355" s="256"/>
      <c r="C355" s="257"/>
      <c r="D355" s="241" t="s">
        <v>189</v>
      </c>
      <c r="E355" s="258" t="s">
        <v>1</v>
      </c>
      <c r="F355" s="259" t="s">
        <v>2415</v>
      </c>
      <c r="G355" s="257"/>
      <c r="H355" s="260">
        <v>0.222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6" t="s">
        <v>189</v>
      </c>
      <c r="AU355" s="266" t="s">
        <v>85</v>
      </c>
      <c r="AV355" s="14" t="s">
        <v>85</v>
      </c>
      <c r="AW355" s="14" t="s">
        <v>33</v>
      </c>
      <c r="AX355" s="14" t="s">
        <v>76</v>
      </c>
      <c r="AY355" s="266" t="s">
        <v>178</v>
      </c>
    </row>
    <row r="356" s="15" customFormat="1">
      <c r="A356" s="15"/>
      <c r="B356" s="267"/>
      <c r="C356" s="268"/>
      <c r="D356" s="241" t="s">
        <v>189</v>
      </c>
      <c r="E356" s="269" t="s">
        <v>1</v>
      </c>
      <c r="F356" s="270" t="s">
        <v>193</v>
      </c>
      <c r="G356" s="268"/>
      <c r="H356" s="271">
        <v>0.222</v>
      </c>
      <c r="I356" s="272"/>
      <c r="J356" s="268"/>
      <c r="K356" s="268"/>
      <c r="L356" s="273"/>
      <c r="M356" s="274"/>
      <c r="N356" s="275"/>
      <c r="O356" s="275"/>
      <c r="P356" s="275"/>
      <c r="Q356" s="275"/>
      <c r="R356" s="275"/>
      <c r="S356" s="275"/>
      <c r="T356" s="276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77" t="s">
        <v>189</v>
      </c>
      <c r="AU356" s="277" t="s">
        <v>85</v>
      </c>
      <c r="AV356" s="15" t="s">
        <v>185</v>
      </c>
      <c r="AW356" s="15" t="s">
        <v>33</v>
      </c>
      <c r="AX356" s="15" t="s">
        <v>83</v>
      </c>
      <c r="AY356" s="277" t="s">
        <v>178</v>
      </c>
    </row>
    <row r="357" s="12" customFormat="1" ht="22.8" customHeight="1">
      <c r="A357" s="12"/>
      <c r="B357" s="212"/>
      <c r="C357" s="213"/>
      <c r="D357" s="214" t="s">
        <v>75</v>
      </c>
      <c r="E357" s="226" t="s">
        <v>477</v>
      </c>
      <c r="F357" s="226" t="s">
        <v>478</v>
      </c>
      <c r="G357" s="213"/>
      <c r="H357" s="213"/>
      <c r="I357" s="216"/>
      <c r="J357" s="227">
        <f>BK357</f>
        <v>0</v>
      </c>
      <c r="K357" s="213"/>
      <c r="L357" s="218"/>
      <c r="M357" s="219"/>
      <c r="N357" s="220"/>
      <c r="O357" s="220"/>
      <c r="P357" s="221">
        <f>SUM(P358:P367)</f>
        <v>0</v>
      </c>
      <c r="Q357" s="220"/>
      <c r="R357" s="221">
        <f>SUM(R358:R367)</f>
        <v>0</v>
      </c>
      <c r="S357" s="220"/>
      <c r="T357" s="222">
        <f>SUM(T358:T367)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23" t="s">
        <v>83</v>
      </c>
      <c r="AT357" s="224" t="s">
        <v>75</v>
      </c>
      <c r="AU357" s="224" t="s">
        <v>83</v>
      </c>
      <c r="AY357" s="223" t="s">
        <v>178</v>
      </c>
      <c r="BK357" s="225">
        <f>SUM(BK358:BK367)</f>
        <v>0</v>
      </c>
    </row>
    <row r="358" s="2" customFormat="1">
      <c r="A358" s="39"/>
      <c r="B358" s="40"/>
      <c r="C358" s="228" t="s">
        <v>448</v>
      </c>
      <c r="D358" s="228" t="s">
        <v>180</v>
      </c>
      <c r="E358" s="229" t="s">
        <v>1634</v>
      </c>
      <c r="F358" s="230" t="s">
        <v>1635</v>
      </c>
      <c r="G358" s="231" t="s">
        <v>253</v>
      </c>
      <c r="H358" s="232">
        <v>58.591999999999999</v>
      </c>
      <c r="I358" s="233"/>
      <c r="J358" s="234">
        <f>ROUND(I358*H358,2)</f>
        <v>0</v>
      </c>
      <c r="K358" s="230" t="s">
        <v>1</v>
      </c>
      <c r="L358" s="45"/>
      <c r="M358" s="235" t="s">
        <v>1</v>
      </c>
      <c r="N358" s="236" t="s">
        <v>41</v>
      </c>
      <c r="O358" s="92"/>
      <c r="P358" s="237">
        <f>O358*H358</f>
        <v>0</v>
      </c>
      <c r="Q358" s="237">
        <v>0</v>
      </c>
      <c r="R358" s="237">
        <f>Q358*H358</f>
        <v>0</v>
      </c>
      <c r="S358" s="237">
        <v>0</v>
      </c>
      <c r="T358" s="23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9" t="s">
        <v>185</v>
      </c>
      <c r="AT358" s="239" t="s">
        <v>180</v>
      </c>
      <c r="AU358" s="239" t="s">
        <v>85</v>
      </c>
      <c r="AY358" s="18" t="s">
        <v>178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83</v>
      </c>
      <c r="BK358" s="240">
        <f>ROUND(I358*H358,2)</f>
        <v>0</v>
      </c>
      <c r="BL358" s="18" t="s">
        <v>185</v>
      </c>
      <c r="BM358" s="239" t="s">
        <v>2416</v>
      </c>
    </row>
    <row r="359" s="2" customFormat="1">
      <c r="A359" s="39"/>
      <c r="B359" s="40"/>
      <c r="C359" s="41"/>
      <c r="D359" s="241" t="s">
        <v>187</v>
      </c>
      <c r="E359" s="41"/>
      <c r="F359" s="242" t="s">
        <v>1635</v>
      </c>
      <c r="G359" s="41"/>
      <c r="H359" s="41"/>
      <c r="I359" s="243"/>
      <c r="J359" s="41"/>
      <c r="K359" s="41"/>
      <c r="L359" s="45"/>
      <c r="M359" s="244"/>
      <c r="N359" s="245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187</v>
      </c>
      <c r="AU359" s="18" t="s">
        <v>85</v>
      </c>
    </row>
    <row r="360" s="13" customFormat="1">
      <c r="A360" s="13"/>
      <c r="B360" s="246"/>
      <c r="C360" s="247"/>
      <c r="D360" s="241" t="s">
        <v>189</v>
      </c>
      <c r="E360" s="248" t="s">
        <v>1</v>
      </c>
      <c r="F360" s="249" t="s">
        <v>1984</v>
      </c>
      <c r="G360" s="247"/>
      <c r="H360" s="248" t="s">
        <v>1</v>
      </c>
      <c r="I360" s="250"/>
      <c r="J360" s="247"/>
      <c r="K360" s="247"/>
      <c r="L360" s="251"/>
      <c r="M360" s="252"/>
      <c r="N360" s="253"/>
      <c r="O360" s="253"/>
      <c r="P360" s="253"/>
      <c r="Q360" s="253"/>
      <c r="R360" s="253"/>
      <c r="S360" s="253"/>
      <c r="T360" s="25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5" t="s">
        <v>189</v>
      </c>
      <c r="AU360" s="255" t="s">
        <v>85</v>
      </c>
      <c r="AV360" s="13" t="s">
        <v>83</v>
      </c>
      <c r="AW360" s="13" t="s">
        <v>33</v>
      </c>
      <c r="AX360" s="13" t="s">
        <v>76</v>
      </c>
      <c r="AY360" s="255" t="s">
        <v>178</v>
      </c>
    </row>
    <row r="361" s="13" customFormat="1">
      <c r="A361" s="13"/>
      <c r="B361" s="246"/>
      <c r="C361" s="247"/>
      <c r="D361" s="241" t="s">
        <v>189</v>
      </c>
      <c r="E361" s="248" t="s">
        <v>1</v>
      </c>
      <c r="F361" s="249" t="s">
        <v>1637</v>
      </c>
      <c r="G361" s="247"/>
      <c r="H361" s="248" t="s">
        <v>1</v>
      </c>
      <c r="I361" s="250"/>
      <c r="J361" s="247"/>
      <c r="K361" s="247"/>
      <c r="L361" s="251"/>
      <c r="M361" s="252"/>
      <c r="N361" s="253"/>
      <c r="O361" s="253"/>
      <c r="P361" s="253"/>
      <c r="Q361" s="253"/>
      <c r="R361" s="253"/>
      <c r="S361" s="253"/>
      <c r="T361" s="25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5" t="s">
        <v>189</v>
      </c>
      <c r="AU361" s="255" t="s">
        <v>85</v>
      </c>
      <c r="AV361" s="13" t="s">
        <v>83</v>
      </c>
      <c r="AW361" s="13" t="s">
        <v>33</v>
      </c>
      <c r="AX361" s="13" t="s">
        <v>76</v>
      </c>
      <c r="AY361" s="255" t="s">
        <v>178</v>
      </c>
    </row>
    <row r="362" s="14" customFormat="1">
      <c r="A362" s="14"/>
      <c r="B362" s="256"/>
      <c r="C362" s="257"/>
      <c r="D362" s="241" t="s">
        <v>189</v>
      </c>
      <c r="E362" s="258" t="s">
        <v>1</v>
      </c>
      <c r="F362" s="259" t="s">
        <v>2417</v>
      </c>
      <c r="G362" s="257"/>
      <c r="H362" s="260">
        <v>2.5920000000000001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6" t="s">
        <v>189</v>
      </c>
      <c r="AU362" s="266" t="s">
        <v>85</v>
      </c>
      <c r="AV362" s="14" t="s">
        <v>85</v>
      </c>
      <c r="AW362" s="14" t="s">
        <v>33</v>
      </c>
      <c r="AX362" s="14" t="s">
        <v>76</v>
      </c>
      <c r="AY362" s="266" t="s">
        <v>178</v>
      </c>
    </row>
    <row r="363" s="13" customFormat="1">
      <c r="A363" s="13"/>
      <c r="B363" s="246"/>
      <c r="C363" s="247"/>
      <c r="D363" s="241" t="s">
        <v>189</v>
      </c>
      <c r="E363" s="248" t="s">
        <v>1</v>
      </c>
      <c r="F363" s="249" t="s">
        <v>1639</v>
      </c>
      <c r="G363" s="247"/>
      <c r="H363" s="248" t="s">
        <v>1</v>
      </c>
      <c r="I363" s="250"/>
      <c r="J363" s="247"/>
      <c r="K363" s="247"/>
      <c r="L363" s="251"/>
      <c r="M363" s="252"/>
      <c r="N363" s="253"/>
      <c r="O363" s="253"/>
      <c r="P363" s="253"/>
      <c r="Q363" s="253"/>
      <c r="R363" s="253"/>
      <c r="S363" s="253"/>
      <c r="T363" s="25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5" t="s">
        <v>189</v>
      </c>
      <c r="AU363" s="255" t="s">
        <v>85</v>
      </c>
      <c r="AV363" s="13" t="s">
        <v>83</v>
      </c>
      <c r="AW363" s="13" t="s">
        <v>33</v>
      </c>
      <c r="AX363" s="13" t="s">
        <v>76</v>
      </c>
      <c r="AY363" s="255" t="s">
        <v>178</v>
      </c>
    </row>
    <row r="364" s="14" customFormat="1">
      <c r="A364" s="14"/>
      <c r="B364" s="256"/>
      <c r="C364" s="257"/>
      <c r="D364" s="241" t="s">
        <v>189</v>
      </c>
      <c r="E364" s="258" t="s">
        <v>1</v>
      </c>
      <c r="F364" s="259" t="s">
        <v>2418</v>
      </c>
      <c r="G364" s="257"/>
      <c r="H364" s="260">
        <v>6</v>
      </c>
      <c r="I364" s="261"/>
      <c r="J364" s="257"/>
      <c r="K364" s="257"/>
      <c r="L364" s="262"/>
      <c r="M364" s="263"/>
      <c r="N364" s="264"/>
      <c r="O364" s="264"/>
      <c r="P364" s="264"/>
      <c r="Q364" s="264"/>
      <c r="R364" s="264"/>
      <c r="S364" s="264"/>
      <c r="T364" s="26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6" t="s">
        <v>189</v>
      </c>
      <c r="AU364" s="266" t="s">
        <v>85</v>
      </c>
      <c r="AV364" s="14" t="s">
        <v>85</v>
      </c>
      <c r="AW364" s="14" t="s">
        <v>33</v>
      </c>
      <c r="AX364" s="14" t="s">
        <v>76</v>
      </c>
      <c r="AY364" s="266" t="s">
        <v>178</v>
      </c>
    </row>
    <row r="365" s="13" customFormat="1">
      <c r="A365" s="13"/>
      <c r="B365" s="246"/>
      <c r="C365" s="247"/>
      <c r="D365" s="241" t="s">
        <v>189</v>
      </c>
      <c r="E365" s="248" t="s">
        <v>1</v>
      </c>
      <c r="F365" s="249" t="s">
        <v>1775</v>
      </c>
      <c r="G365" s="247"/>
      <c r="H365" s="248" t="s">
        <v>1</v>
      </c>
      <c r="I365" s="250"/>
      <c r="J365" s="247"/>
      <c r="K365" s="247"/>
      <c r="L365" s="251"/>
      <c r="M365" s="252"/>
      <c r="N365" s="253"/>
      <c r="O365" s="253"/>
      <c r="P365" s="253"/>
      <c r="Q365" s="253"/>
      <c r="R365" s="253"/>
      <c r="S365" s="253"/>
      <c r="T365" s="25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5" t="s">
        <v>189</v>
      </c>
      <c r="AU365" s="255" t="s">
        <v>85</v>
      </c>
      <c r="AV365" s="13" t="s">
        <v>83</v>
      </c>
      <c r="AW365" s="13" t="s">
        <v>33</v>
      </c>
      <c r="AX365" s="13" t="s">
        <v>76</v>
      </c>
      <c r="AY365" s="255" t="s">
        <v>178</v>
      </c>
    </row>
    <row r="366" s="14" customFormat="1">
      <c r="A366" s="14"/>
      <c r="B366" s="256"/>
      <c r="C366" s="257"/>
      <c r="D366" s="241" t="s">
        <v>189</v>
      </c>
      <c r="E366" s="258" t="s">
        <v>1</v>
      </c>
      <c r="F366" s="259" t="s">
        <v>2419</v>
      </c>
      <c r="G366" s="257"/>
      <c r="H366" s="260">
        <v>50</v>
      </c>
      <c r="I366" s="261"/>
      <c r="J366" s="257"/>
      <c r="K366" s="257"/>
      <c r="L366" s="262"/>
      <c r="M366" s="263"/>
      <c r="N366" s="264"/>
      <c r="O366" s="264"/>
      <c r="P366" s="264"/>
      <c r="Q366" s="264"/>
      <c r="R366" s="264"/>
      <c r="S366" s="264"/>
      <c r="T366" s="26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6" t="s">
        <v>189</v>
      </c>
      <c r="AU366" s="266" t="s">
        <v>85</v>
      </c>
      <c r="AV366" s="14" t="s">
        <v>85</v>
      </c>
      <c r="AW366" s="14" t="s">
        <v>33</v>
      </c>
      <c r="AX366" s="14" t="s">
        <v>76</v>
      </c>
      <c r="AY366" s="266" t="s">
        <v>178</v>
      </c>
    </row>
    <row r="367" s="15" customFormat="1">
      <c r="A367" s="15"/>
      <c r="B367" s="267"/>
      <c r="C367" s="268"/>
      <c r="D367" s="241" t="s">
        <v>189</v>
      </c>
      <c r="E367" s="269" t="s">
        <v>1</v>
      </c>
      <c r="F367" s="270" t="s">
        <v>193</v>
      </c>
      <c r="G367" s="268"/>
      <c r="H367" s="271">
        <v>58.591999999999999</v>
      </c>
      <c r="I367" s="272"/>
      <c r="J367" s="268"/>
      <c r="K367" s="268"/>
      <c r="L367" s="273"/>
      <c r="M367" s="274"/>
      <c r="N367" s="275"/>
      <c r="O367" s="275"/>
      <c r="P367" s="275"/>
      <c r="Q367" s="275"/>
      <c r="R367" s="275"/>
      <c r="S367" s="275"/>
      <c r="T367" s="276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77" t="s">
        <v>189</v>
      </c>
      <c r="AU367" s="277" t="s">
        <v>85</v>
      </c>
      <c r="AV367" s="15" t="s">
        <v>185</v>
      </c>
      <c r="AW367" s="15" t="s">
        <v>33</v>
      </c>
      <c r="AX367" s="15" t="s">
        <v>83</v>
      </c>
      <c r="AY367" s="277" t="s">
        <v>178</v>
      </c>
    </row>
    <row r="368" s="12" customFormat="1" ht="22.8" customHeight="1">
      <c r="A368" s="12"/>
      <c r="B368" s="212"/>
      <c r="C368" s="213"/>
      <c r="D368" s="214" t="s">
        <v>75</v>
      </c>
      <c r="E368" s="226" t="s">
        <v>498</v>
      </c>
      <c r="F368" s="226" t="s">
        <v>499</v>
      </c>
      <c r="G368" s="213"/>
      <c r="H368" s="213"/>
      <c r="I368" s="216"/>
      <c r="J368" s="227">
        <f>BK368</f>
        <v>0</v>
      </c>
      <c r="K368" s="213"/>
      <c r="L368" s="218"/>
      <c r="M368" s="219"/>
      <c r="N368" s="220"/>
      <c r="O368" s="220"/>
      <c r="P368" s="221">
        <f>SUM(P369:P370)</f>
        <v>0</v>
      </c>
      <c r="Q368" s="220"/>
      <c r="R368" s="221">
        <f>SUM(R369:R370)</f>
        <v>0</v>
      </c>
      <c r="S368" s="220"/>
      <c r="T368" s="222">
        <f>SUM(T369:T370)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23" t="s">
        <v>83</v>
      </c>
      <c r="AT368" s="224" t="s">
        <v>75</v>
      </c>
      <c r="AU368" s="224" t="s">
        <v>83</v>
      </c>
      <c r="AY368" s="223" t="s">
        <v>178</v>
      </c>
      <c r="BK368" s="225">
        <f>SUM(BK369:BK370)</f>
        <v>0</v>
      </c>
    </row>
    <row r="369" s="2" customFormat="1" ht="14.4" customHeight="1">
      <c r="A369" s="39"/>
      <c r="B369" s="40"/>
      <c r="C369" s="228" t="s">
        <v>453</v>
      </c>
      <c r="D369" s="228" t="s">
        <v>180</v>
      </c>
      <c r="E369" s="229" t="s">
        <v>1978</v>
      </c>
      <c r="F369" s="230" t="s">
        <v>1979</v>
      </c>
      <c r="G369" s="231" t="s">
        <v>253</v>
      </c>
      <c r="H369" s="232">
        <v>600.57100000000003</v>
      </c>
      <c r="I369" s="233"/>
      <c r="J369" s="234">
        <f>ROUND(I369*H369,2)</f>
        <v>0</v>
      </c>
      <c r="K369" s="230" t="s">
        <v>184</v>
      </c>
      <c r="L369" s="45"/>
      <c r="M369" s="235" t="s">
        <v>1</v>
      </c>
      <c r="N369" s="236" t="s">
        <v>41</v>
      </c>
      <c r="O369" s="92"/>
      <c r="P369" s="237">
        <f>O369*H369</f>
        <v>0</v>
      </c>
      <c r="Q369" s="237">
        <v>0</v>
      </c>
      <c r="R369" s="237">
        <f>Q369*H369</f>
        <v>0</v>
      </c>
      <c r="S369" s="237">
        <v>0</v>
      </c>
      <c r="T369" s="23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185</v>
      </c>
      <c r="AT369" s="239" t="s">
        <v>180</v>
      </c>
      <c r="AU369" s="239" t="s">
        <v>85</v>
      </c>
      <c r="AY369" s="18" t="s">
        <v>178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83</v>
      </c>
      <c r="BK369" s="240">
        <f>ROUND(I369*H369,2)</f>
        <v>0</v>
      </c>
      <c r="BL369" s="18" t="s">
        <v>185</v>
      </c>
      <c r="BM369" s="239" t="s">
        <v>2420</v>
      </c>
    </row>
    <row r="370" s="2" customFormat="1">
      <c r="A370" s="39"/>
      <c r="B370" s="40"/>
      <c r="C370" s="41"/>
      <c r="D370" s="241" t="s">
        <v>187</v>
      </c>
      <c r="E370" s="41"/>
      <c r="F370" s="242" t="s">
        <v>1981</v>
      </c>
      <c r="G370" s="41"/>
      <c r="H370" s="41"/>
      <c r="I370" s="243"/>
      <c r="J370" s="41"/>
      <c r="K370" s="41"/>
      <c r="L370" s="45"/>
      <c r="M370" s="289"/>
      <c r="N370" s="290"/>
      <c r="O370" s="291"/>
      <c r="P370" s="291"/>
      <c r="Q370" s="291"/>
      <c r="R370" s="291"/>
      <c r="S370" s="291"/>
      <c r="T370" s="292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187</v>
      </c>
      <c r="AU370" s="18" t="s">
        <v>85</v>
      </c>
    </row>
    <row r="371" s="2" customFormat="1" ht="6.96" customHeight="1">
      <c r="A371" s="39"/>
      <c r="B371" s="67"/>
      <c r="C371" s="68"/>
      <c r="D371" s="68"/>
      <c r="E371" s="68"/>
      <c r="F371" s="68"/>
      <c r="G371" s="68"/>
      <c r="H371" s="68"/>
      <c r="I371" s="68"/>
      <c r="J371" s="68"/>
      <c r="K371" s="68"/>
      <c r="L371" s="45"/>
      <c r="M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</sheetData>
  <sheetProtection sheet="1" autoFilter="0" formatColumns="0" formatRows="0" objects="1" scenarios="1" spinCount="100000" saltValue="L6Juho7ieJs72d3aHIvpDCZzCLPJtaAa1tcSQ6AnRfFtNvMZE+YPvmA+wvRyW1/MNykrckhXk2MJOJD7uSLDZg==" hashValue="dX1sxSyGtmWEPvXfFEvvnV265GRIe026upu8hIoSIntktNKKrusza/vw4kcR0JSXE7Wf6gVbaL2F3YVQSr0g/A==" algorithmName="SHA-512" password="CC35"/>
  <autoFilter ref="C124:K37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144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4.4" customHeight="1">
      <c r="B7" s="21"/>
      <c r="E7" s="153" t="str">
        <f>'Rekapitulace stavby'!K6</f>
        <v>Realizace SZ Budišovsko</v>
      </c>
      <c r="F7" s="152"/>
      <c r="G7" s="152"/>
      <c r="H7" s="152"/>
      <c r="L7" s="21"/>
    </row>
    <row r="8" s="1" customFormat="1" ht="12" customHeight="1">
      <c r="B8" s="21"/>
      <c r="D8" s="152" t="s">
        <v>145</v>
      </c>
      <c r="L8" s="21"/>
    </row>
    <row r="9" s="2" customFormat="1" ht="14.4" customHeight="1">
      <c r="A9" s="39"/>
      <c r="B9" s="45"/>
      <c r="C9" s="39"/>
      <c r="D9" s="39"/>
      <c r="E9" s="153" t="s">
        <v>1517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1.2" customHeight="1">
      <c r="A11" s="39"/>
      <c r="B11" s="45"/>
      <c r="C11" s="39"/>
      <c r="D11" s="39"/>
      <c r="E11" s="154" t="s">
        <v>2421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1. 4. 2021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34</v>
      </c>
      <c r="E25" s="39"/>
      <c r="F25" s="39"/>
      <c r="G25" s="39"/>
      <c r="H25" s="39"/>
      <c r="I25" s="152" t="s">
        <v>25</v>
      </c>
      <c r="J25" s="142" t="s">
        <v>31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32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.4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ROUND((SUM(BE125:BE177)),  2)</f>
        <v>0</v>
      </c>
      <c r="G35" s="39"/>
      <c r="H35" s="39"/>
      <c r="I35" s="166">
        <v>0.20999999999999999</v>
      </c>
      <c r="J35" s="165">
        <f>ROUND(((SUM(BE125:BE177))*I35),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ROUND((SUM(BF125:BF177)),  2)</f>
        <v>0</v>
      </c>
      <c r="G36" s="39"/>
      <c r="H36" s="39"/>
      <c r="I36" s="166">
        <v>0.14999999999999999</v>
      </c>
      <c r="J36" s="165">
        <f>ROUND(((SUM(BF125:BF177))*I36),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ROUND((SUM(BG125:BG177)),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ROUND((SUM(BH125:BH177)),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ROUND((SUM(BI125:BI177)),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85" t="str">
        <f>E7</f>
        <v>Realizace SZ Budišovsko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85" t="s">
        <v>1517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1.2" customHeight="1">
      <c r="A89" s="39"/>
      <c r="B89" s="40"/>
      <c r="C89" s="41"/>
      <c r="D89" s="41"/>
      <c r="E89" s="77" t="str">
        <f>E11</f>
        <v>VRN SO 01,02 - Vedlejší rozpočtové náklady SO 01 + SO 02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Budišov n./B., Podlesí n./O., Staré Oldřůvky</v>
      </c>
      <c r="G91" s="41"/>
      <c r="H91" s="41"/>
      <c r="I91" s="33" t="s">
        <v>22</v>
      </c>
      <c r="J91" s="80" t="str">
        <f>IF(J14="","",J14)</f>
        <v>1. 4. 2021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55.2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AGPOL s.r.o., Jungmannova 153/12, 77900 Olomouc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55.2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>AGPOL s.r.o., Jungmannova 153/12, 77900 Olomouc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150</v>
      </c>
      <c r="D96" s="187"/>
      <c r="E96" s="187"/>
      <c r="F96" s="187"/>
      <c r="G96" s="187"/>
      <c r="H96" s="187"/>
      <c r="I96" s="187"/>
      <c r="J96" s="188" t="s">
        <v>151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152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153</v>
      </c>
    </row>
    <row r="99" s="9" customFormat="1" ht="24.96" customHeight="1">
      <c r="A99" s="9"/>
      <c r="B99" s="190"/>
      <c r="C99" s="191"/>
      <c r="D99" s="192" t="s">
        <v>1437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1438</v>
      </c>
      <c r="E100" s="198"/>
      <c r="F100" s="198"/>
      <c r="G100" s="198"/>
      <c r="H100" s="198"/>
      <c r="I100" s="198"/>
      <c r="J100" s="199">
        <f>J127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1439</v>
      </c>
      <c r="E101" s="198"/>
      <c r="F101" s="198"/>
      <c r="G101" s="198"/>
      <c r="H101" s="198"/>
      <c r="I101" s="198"/>
      <c r="J101" s="199">
        <f>J146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1440</v>
      </c>
      <c r="E102" s="198"/>
      <c r="F102" s="198"/>
      <c r="G102" s="198"/>
      <c r="H102" s="198"/>
      <c r="I102" s="198"/>
      <c r="J102" s="199">
        <f>J161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1441</v>
      </c>
      <c r="E103" s="198"/>
      <c r="F103" s="198"/>
      <c r="G103" s="198"/>
      <c r="H103" s="198"/>
      <c r="I103" s="198"/>
      <c r="J103" s="199">
        <f>J170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163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4.4" customHeight="1">
      <c r="A113" s="39"/>
      <c r="B113" s="40"/>
      <c r="C113" s="41"/>
      <c r="D113" s="41"/>
      <c r="E113" s="185" t="str">
        <f>E7</f>
        <v>Realizace SZ Budišovsko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145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4.4" customHeight="1">
      <c r="A115" s="39"/>
      <c r="B115" s="40"/>
      <c r="C115" s="41"/>
      <c r="D115" s="41"/>
      <c r="E115" s="185" t="s">
        <v>1517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147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31.2" customHeight="1">
      <c r="A117" s="39"/>
      <c r="B117" s="40"/>
      <c r="C117" s="41"/>
      <c r="D117" s="41"/>
      <c r="E117" s="77" t="str">
        <f>E11</f>
        <v>VRN SO 01,02 - Vedlejší rozpočtové náklady SO 01 + SO 02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Budišov n./B., Podlesí n./O., Staré Oldřůvky</v>
      </c>
      <c r="G119" s="41"/>
      <c r="H119" s="41"/>
      <c r="I119" s="33" t="s">
        <v>22</v>
      </c>
      <c r="J119" s="80" t="str">
        <f>IF(J14="","",J14)</f>
        <v>1. 4. 2021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55.2" customHeight="1">
      <c r="A121" s="39"/>
      <c r="B121" s="40"/>
      <c r="C121" s="33" t="s">
        <v>24</v>
      </c>
      <c r="D121" s="41"/>
      <c r="E121" s="41"/>
      <c r="F121" s="28" t="str">
        <f>E17</f>
        <v xml:space="preserve"> </v>
      </c>
      <c r="G121" s="41"/>
      <c r="H121" s="41"/>
      <c r="I121" s="33" t="s">
        <v>30</v>
      </c>
      <c r="J121" s="37" t="str">
        <f>E23</f>
        <v>AGPOL s.r.o., Jungmannova 153/12, 77900 Olomouc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55.2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34</v>
      </c>
      <c r="J122" s="37" t="str">
        <f>E26</f>
        <v>AGPOL s.r.o., Jungmannova 153/12, 77900 Olomouc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164</v>
      </c>
      <c r="D124" s="204" t="s">
        <v>61</v>
      </c>
      <c r="E124" s="204" t="s">
        <v>57</v>
      </c>
      <c r="F124" s="204" t="s">
        <v>58</v>
      </c>
      <c r="G124" s="204" t="s">
        <v>165</v>
      </c>
      <c r="H124" s="204" t="s">
        <v>166</v>
      </c>
      <c r="I124" s="204" t="s">
        <v>167</v>
      </c>
      <c r="J124" s="204" t="s">
        <v>151</v>
      </c>
      <c r="K124" s="205" t="s">
        <v>168</v>
      </c>
      <c r="L124" s="206"/>
      <c r="M124" s="101" t="s">
        <v>1</v>
      </c>
      <c r="N124" s="102" t="s">
        <v>40</v>
      </c>
      <c r="O124" s="102" t="s">
        <v>169</v>
      </c>
      <c r="P124" s="102" t="s">
        <v>170</v>
      </c>
      <c r="Q124" s="102" t="s">
        <v>171</v>
      </c>
      <c r="R124" s="102" t="s">
        <v>172</v>
      </c>
      <c r="S124" s="102" t="s">
        <v>173</v>
      </c>
      <c r="T124" s="103" t="s">
        <v>174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175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153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1442</v>
      </c>
      <c r="F126" s="215" t="s">
        <v>1443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P127+P146+P161+P170</f>
        <v>0</v>
      </c>
      <c r="Q126" s="220"/>
      <c r="R126" s="221">
        <f>R127+R146+R161+R170</f>
        <v>0</v>
      </c>
      <c r="S126" s="220"/>
      <c r="T126" s="222">
        <f>T127+T146+T161+T170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220</v>
      </c>
      <c r="AT126" s="224" t="s">
        <v>75</v>
      </c>
      <c r="AU126" s="224" t="s">
        <v>76</v>
      </c>
      <c r="AY126" s="223" t="s">
        <v>178</v>
      </c>
      <c r="BK126" s="225">
        <f>BK127+BK146+BK161+BK170</f>
        <v>0</v>
      </c>
    </row>
    <row r="127" s="12" customFormat="1" ht="22.8" customHeight="1">
      <c r="A127" s="12"/>
      <c r="B127" s="212"/>
      <c r="C127" s="213"/>
      <c r="D127" s="214" t="s">
        <v>75</v>
      </c>
      <c r="E127" s="226" t="s">
        <v>1444</v>
      </c>
      <c r="F127" s="226" t="s">
        <v>1445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SUM(P128:P145)</f>
        <v>0</v>
      </c>
      <c r="Q127" s="220"/>
      <c r="R127" s="221">
        <f>SUM(R128:R145)</f>
        <v>0</v>
      </c>
      <c r="S127" s="220"/>
      <c r="T127" s="222">
        <f>SUM(T128:T145)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220</v>
      </c>
      <c r="AT127" s="224" t="s">
        <v>75</v>
      </c>
      <c r="AU127" s="224" t="s">
        <v>83</v>
      </c>
      <c r="AY127" s="223" t="s">
        <v>178</v>
      </c>
      <c r="BK127" s="225">
        <f>SUM(BK128:BK145)</f>
        <v>0</v>
      </c>
    </row>
    <row r="128" s="2" customFormat="1" ht="30" customHeight="1">
      <c r="A128" s="39"/>
      <c r="B128" s="40"/>
      <c r="C128" s="228" t="s">
        <v>83</v>
      </c>
      <c r="D128" s="228" t="s">
        <v>180</v>
      </c>
      <c r="E128" s="229" t="s">
        <v>1446</v>
      </c>
      <c r="F128" s="230" t="s">
        <v>1447</v>
      </c>
      <c r="G128" s="231" t="s">
        <v>1448</v>
      </c>
      <c r="H128" s="232">
        <v>1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41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1449</v>
      </c>
      <c r="AT128" s="239" t="s">
        <v>180</v>
      </c>
      <c r="AU128" s="239" t="s">
        <v>85</v>
      </c>
      <c r="AY128" s="18" t="s">
        <v>178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83</v>
      </c>
      <c r="BK128" s="240">
        <f>ROUND(I128*H128,2)</f>
        <v>0</v>
      </c>
      <c r="BL128" s="18" t="s">
        <v>1449</v>
      </c>
      <c r="BM128" s="239" t="s">
        <v>2422</v>
      </c>
    </row>
    <row r="129" s="2" customFormat="1">
      <c r="A129" s="39"/>
      <c r="B129" s="40"/>
      <c r="C129" s="41"/>
      <c r="D129" s="241" t="s">
        <v>187</v>
      </c>
      <c r="E129" s="41"/>
      <c r="F129" s="242" t="s">
        <v>1447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187</v>
      </c>
      <c r="AU129" s="18" t="s">
        <v>85</v>
      </c>
    </row>
    <row r="130" s="14" customFormat="1">
      <c r="A130" s="14"/>
      <c r="B130" s="256"/>
      <c r="C130" s="257"/>
      <c r="D130" s="241" t="s">
        <v>189</v>
      </c>
      <c r="E130" s="258" t="s">
        <v>1</v>
      </c>
      <c r="F130" s="259" t="s">
        <v>83</v>
      </c>
      <c r="G130" s="257"/>
      <c r="H130" s="260">
        <v>1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6" t="s">
        <v>189</v>
      </c>
      <c r="AU130" s="266" t="s">
        <v>85</v>
      </c>
      <c r="AV130" s="14" t="s">
        <v>85</v>
      </c>
      <c r="AW130" s="14" t="s">
        <v>33</v>
      </c>
      <c r="AX130" s="14" t="s">
        <v>83</v>
      </c>
      <c r="AY130" s="266" t="s">
        <v>178</v>
      </c>
    </row>
    <row r="131" s="2" customFormat="1">
      <c r="A131" s="39"/>
      <c r="B131" s="40"/>
      <c r="C131" s="228" t="s">
        <v>85</v>
      </c>
      <c r="D131" s="228" t="s">
        <v>180</v>
      </c>
      <c r="E131" s="229" t="s">
        <v>1451</v>
      </c>
      <c r="F131" s="230" t="s">
        <v>1452</v>
      </c>
      <c r="G131" s="231" t="s">
        <v>1448</v>
      </c>
      <c r="H131" s="232">
        <v>1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41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1449</v>
      </c>
      <c r="AT131" s="239" t="s">
        <v>180</v>
      </c>
      <c r="AU131" s="239" t="s">
        <v>85</v>
      </c>
      <c r="AY131" s="18" t="s">
        <v>178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83</v>
      </c>
      <c r="BK131" s="240">
        <f>ROUND(I131*H131,2)</f>
        <v>0</v>
      </c>
      <c r="BL131" s="18" t="s">
        <v>1449</v>
      </c>
      <c r="BM131" s="239" t="s">
        <v>936</v>
      </c>
    </row>
    <row r="132" s="2" customFormat="1">
      <c r="A132" s="39"/>
      <c r="B132" s="40"/>
      <c r="C132" s="41"/>
      <c r="D132" s="241" t="s">
        <v>187</v>
      </c>
      <c r="E132" s="41"/>
      <c r="F132" s="242" t="s">
        <v>1452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187</v>
      </c>
      <c r="AU132" s="18" t="s">
        <v>85</v>
      </c>
    </row>
    <row r="133" s="14" customFormat="1">
      <c r="A133" s="14"/>
      <c r="B133" s="256"/>
      <c r="C133" s="257"/>
      <c r="D133" s="241" t="s">
        <v>189</v>
      </c>
      <c r="E133" s="258" t="s">
        <v>1</v>
      </c>
      <c r="F133" s="259" t="s">
        <v>83</v>
      </c>
      <c r="G133" s="257"/>
      <c r="H133" s="260">
        <v>1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6" t="s">
        <v>189</v>
      </c>
      <c r="AU133" s="266" t="s">
        <v>85</v>
      </c>
      <c r="AV133" s="14" t="s">
        <v>85</v>
      </c>
      <c r="AW133" s="14" t="s">
        <v>33</v>
      </c>
      <c r="AX133" s="14" t="s">
        <v>83</v>
      </c>
      <c r="AY133" s="266" t="s">
        <v>178</v>
      </c>
    </row>
    <row r="134" s="2" customFormat="1" ht="14.4" customHeight="1">
      <c r="A134" s="39"/>
      <c r="B134" s="40"/>
      <c r="C134" s="228" t="s">
        <v>100</v>
      </c>
      <c r="D134" s="228" t="s">
        <v>180</v>
      </c>
      <c r="E134" s="229" t="s">
        <v>1454</v>
      </c>
      <c r="F134" s="230" t="s">
        <v>1455</v>
      </c>
      <c r="G134" s="231" t="s">
        <v>1456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41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1449</v>
      </c>
      <c r="AT134" s="239" t="s">
        <v>180</v>
      </c>
      <c r="AU134" s="239" t="s">
        <v>85</v>
      </c>
      <c r="AY134" s="18" t="s">
        <v>178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83</v>
      </c>
      <c r="BK134" s="240">
        <f>ROUND(I134*H134,2)</f>
        <v>0</v>
      </c>
      <c r="BL134" s="18" t="s">
        <v>1449</v>
      </c>
      <c r="BM134" s="239" t="s">
        <v>2423</v>
      </c>
    </row>
    <row r="135" s="2" customFormat="1">
      <c r="A135" s="39"/>
      <c r="B135" s="40"/>
      <c r="C135" s="41"/>
      <c r="D135" s="241" t="s">
        <v>187</v>
      </c>
      <c r="E135" s="41"/>
      <c r="F135" s="242" t="s">
        <v>1455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187</v>
      </c>
      <c r="AU135" s="18" t="s">
        <v>85</v>
      </c>
    </row>
    <row r="136" s="2" customFormat="1">
      <c r="A136" s="39"/>
      <c r="B136" s="40"/>
      <c r="C136" s="41"/>
      <c r="D136" s="241" t="s">
        <v>391</v>
      </c>
      <c r="E136" s="41"/>
      <c r="F136" s="288" t="s">
        <v>1458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391</v>
      </c>
      <c r="AU136" s="18" t="s">
        <v>85</v>
      </c>
    </row>
    <row r="137" s="14" customFormat="1">
      <c r="A137" s="14"/>
      <c r="B137" s="256"/>
      <c r="C137" s="257"/>
      <c r="D137" s="241" t="s">
        <v>189</v>
      </c>
      <c r="E137" s="258" t="s">
        <v>1</v>
      </c>
      <c r="F137" s="259" t="s">
        <v>83</v>
      </c>
      <c r="G137" s="257"/>
      <c r="H137" s="260">
        <v>1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189</v>
      </c>
      <c r="AU137" s="266" t="s">
        <v>85</v>
      </c>
      <c r="AV137" s="14" t="s">
        <v>85</v>
      </c>
      <c r="AW137" s="14" t="s">
        <v>33</v>
      </c>
      <c r="AX137" s="14" t="s">
        <v>83</v>
      </c>
      <c r="AY137" s="266" t="s">
        <v>178</v>
      </c>
    </row>
    <row r="138" s="2" customFormat="1" ht="14.4" customHeight="1">
      <c r="A138" s="39"/>
      <c r="B138" s="40"/>
      <c r="C138" s="228" t="s">
        <v>185</v>
      </c>
      <c r="D138" s="228" t="s">
        <v>180</v>
      </c>
      <c r="E138" s="229" t="s">
        <v>1459</v>
      </c>
      <c r="F138" s="230" t="s">
        <v>1460</v>
      </c>
      <c r="G138" s="231" t="s">
        <v>1456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41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1449</v>
      </c>
      <c r="AT138" s="239" t="s">
        <v>180</v>
      </c>
      <c r="AU138" s="239" t="s">
        <v>85</v>
      </c>
      <c r="AY138" s="18" t="s">
        <v>178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83</v>
      </c>
      <c r="BK138" s="240">
        <f>ROUND(I138*H138,2)</f>
        <v>0</v>
      </c>
      <c r="BL138" s="18" t="s">
        <v>1449</v>
      </c>
      <c r="BM138" s="239" t="s">
        <v>2424</v>
      </c>
    </row>
    <row r="139" s="2" customFormat="1">
      <c r="A139" s="39"/>
      <c r="B139" s="40"/>
      <c r="C139" s="41"/>
      <c r="D139" s="241" t="s">
        <v>187</v>
      </c>
      <c r="E139" s="41"/>
      <c r="F139" s="242" t="s">
        <v>1462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187</v>
      </c>
      <c r="AU139" s="18" t="s">
        <v>85</v>
      </c>
    </row>
    <row r="140" s="2" customFormat="1">
      <c r="A140" s="39"/>
      <c r="B140" s="40"/>
      <c r="C140" s="41"/>
      <c r="D140" s="241" t="s">
        <v>391</v>
      </c>
      <c r="E140" s="41"/>
      <c r="F140" s="288" t="s">
        <v>1463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391</v>
      </c>
      <c r="AU140" s="18" t="s">
        <v>85</v>
      </c>
    </row>
    <row r="141" s="14" customFormat="1">
      <c r="A141" s="14"/>
      <c r="B141" s="256"/>
      <c r="C141" s="257"/>
      <c r="D141" s="241" t="s">
        <v>189</v>
      </c>
      <c r="E141" s="258" t="s">
        <v>1</v>
      </c>
      <c r="F141" s="259" t="s">
        <v>83</v>
      </c>
      <c r="G141" s="257"/>
      <c r="H141" s="260">
        <v>1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189</v>
      </c>
      <c r="AU141" s="266" t="s">
        <v>85</v>
      </c>
      <c r="AV141" s="14" t="s">
        <v>85</v>
      </c>
      <c r="AW141" s="14" t="s">
        <v>33</v>
      </c>
      <c r="AX141" s="14" t="s">
        <v>83</v>
      </c>
      <c r="AY141" s="266" t="s">
        <v>178</v>
      </c>
    </row>
    <row r="142" s="2" customFormat="1" ht="14.4" customHeight="1">
      <c r="A142" s="39"/>
      <c r="B142" s="40"/>
      <c r="C142" s="228" t="s">
        <v>220</v>
      </c>
      <c r="D142" s="228" t="s">
        <v>180</v>
      </c>
      <c r="E142" s="229" t="s">
        <v>1464</v>
      </c>
      <c r="F142" s="230" t="s">
        <v>1465</v>
      </c>
      <c r="G142" s="231" t="s">
        <v>1456</v>
      </c>
      <c r="H142" s="232">
        <v>1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41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1449</v>
      </c>
      <c r="AT142" s="239" t="s">
        <v>180</v>
      </c>
      <c r="AU142" s="239" t="s">
        <v>85</v>
      </c>
      <c r="AY142" s="18" t="s">
        <v>178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83</v>
      </c>
      <c r="BK142" s="240">
        <f>ROUND(I142*H142,2)</f>
        <v>0</v>
      </c>
      <c r="BL142" s="18" t="s">
        <v>1449</v>
      </c>
      <c r="BM142" s="239" t="s">
        <v>2425</v>
      </c>
    </row>
    <row r="143" s="2" customFormat="1">
      <c r="A143" s="39"/>
      <c r="B143" s="40"/>
      <c r="C143" s="41"/>
      <c r="D143" s="241" t="s">
        <v>187</v>
      </c>
      <c r="E143" s="41"/>
      <c r="F143" s="242" t="s">
        <v>1467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187</v>
      </c>
      <c r="AU143" s="18" t="s">
        <v>85</v>
      </c>
    </row>
    <row r="144" s="2" customFormat="1">
      <c r="A144" s="39"/>
      <c r="B144" s="40"/>
      <c r="C144" s="41"/>
      <c r="D144" s="241" t="s">
        <v>391</v>
      </c>
      <c r="E144" s="41"/>
      <c r="F144" s="288" t="s">
        <v>1468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391</v>
      </c>
      <c r="AU144" s="18" t="s">
        <v>85</v>
      </c>
    </row>
    <row r="145" s="14" customFormat="1">
      <c r="A145" s="14"/>
      <c r="B145" s="256"/>
      <c r="C145" s="257"/>
      <c r="D145" s="241" t="s">
        <v>189</v>
      </c>
      <c r="E145" s="258" t="s">
        <v>1</v>
      </c>
      <c r="F145" s="259" t="s">
        <v>83</v>
      </c>
      <c r="G145" s="257"/>
      <c r="H145" s="260">
        <v>1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189</v>
      </c>
      <c r="AU145" s="266" t="s">
        <v>85</v>
      </c>
      <c r="AV145" s="14" t="s">
        <v>85</v>
      </c>
      <c r="AW145" s="14" t="s">
        <v>33</v>
      </c>
      <c r="AX145" s="14" t="s">
        <v>83</v>
      </c>
      <c r="AY145" s="266" t="s">
        <v>178</v>
      </c>
    </row>
    <row r="146" s="12" customFormat="1" ht="22.8" customHeight="1">
      <c r="A146" s="12"/>
      <c r="B146" s="212"/>
      <c r="C146" s="213"/>
      <c r="D146" s="214" t="s">
        <v>75</v>
      </c>
      <c r="E146" s="226" t="s">
        <v>1469</v>
      </c>
      <c r="F146" s="226" t="s">
        <v>1470</v>
      </c>
      <c r="G146" s="213"/>
      <c r="H146" s="213"/>
      <c r="I146" s="216"/>
      <c r="J146" s="227">
        <f>BK146</f>
        <v>0</v>
      </c>
      <c r="K146" s="213"/>
      <c r="L146" s="218"/>
      <c r="M146" s="219"/>
      <c r="N146" s="220"/>
      <c r="O146" s="220"/>
      <c r="P146" s="221">
        <f>SUM(P147:P160)</f>
        <v>0</v>
      </c>
      <c r="Q146" s="220"/>
      <c r="R146" s="221">
        <f>SUM(R147:R160)</f>
        <v>0</v>
      </c>
      <c r="S146" s="220"/>
      <c r="T146" s="222">
        <f>SUM(T147:T160)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3" t="s">
        <v>220</v>
      </c>
      <c r="AT146" s="224" t="s">
        <v>75</v>
      </c>
      <c r="AU146" s="224" t="s">
        <v>83</v>
      </c>
      <c r="AY146" s="223" t="s">
        <v>178</v>
      </c>
      <c r="BK146" s="225">
        <f>SUM(BK147:BK160)</f>
        <v>0</v>
      </c>
    </row>
    <row r="147" s="2" customFormat="1" ht="14.4" customHeight="1">
      <c r="A147" s="39"/>
      <c r="B147" s="40"/>
      <c r="C147" s="228" t="s">
        <v>229</v>
      </c>
      <c r="D147" s="228" t="s">
        <v>180</v>
      </c>
      <c r="E147" s="229" t="s">
        <v>1471</v>
      </c>
      <c r="F147" s="230" t="s">
        <v>1472</v>
      </c>
      <c r="G147" s="231" t="s">
        <v>1456</v>
      </c>
      <c r="H147" s="232">
        <v>1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41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1449</v>
      </c>
      <c r="AT147" s="239" t="s">
        <v>180</v>
      </c>
      <c r="AU147" s="239" t="s">
        <v>85</v>
      </c>
      <c r="AY147" s="18" t="s">
        <v>178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83</v>
      </c>
      <c r="BK147" s="240">
        <f>ROUND(I147*H147,2)</f>
        <v>0</v>
      </c>
      <c r="BL147" s="18" t="s">
        <v>1449</v>
      </c>
      <c r="BM147" s="239" t="s">
        <v>2426</v>
      </c>
    </row>
    <row r="148" s="2" customFormat="1">
      <c r="A148" s="39"/>
      <c r="B148" s="40"/>
      <c r="C148" s="41"/>
      <c r="D148" s="241" t="s">
        <v>187</v>
      </c>
      <c r="E148" s="41"/>
      <c r="F148" s="242" t="s">
        <v>1474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187</v>
      </c>
      <c r="AU148" s="18" t="s">
        <v>85</v>
      </c>
    </row>
    <row r="149" s="2" customFormat="1">
      <c r="A149" s="39"/>
      <c r="B149" s="40"/>
      <c r="C149" s="41"/>
      <c r="D149" s="241" t="s">
        <v>391</v>
      </c>
      <c r="E149" s="41"/>
      <c r="F149" s="288" t="s">
        <v>1475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391</v>
      </c>
      <c r="AU149" s="18" t="s">
        <v>85</v>
      </c>
    </row>
    <row r="150" s="14" customFormat="1">
      <c r="A150" s="14"/>
      <c r="B150" s="256"/>
      <c r="C150" s="257"/>
      <c r="D150" s="241" t="s">
        <v>189</v>
      </c>
      <c r="E150" s="258" t="s">
        <v>1</v>
      </c>
      <c r="F150" s="259" t="s">
        <v>83</v>
      </c>
      <c r="G150" s="257"/>
      <c r="H150" s="260">
        <v>1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189</v>
      </c>
      <c r="AU150" s="266" t="s">
        <v>85</v>
      </c>
      <c r="AV150" s="14" t="s">
        <v>85</v>
      </c>
      <c r="AW150" s="14" t="s">
        <v>33</v>
      </c>
      <c r="AX150" s="14" t="s">
        <v>83</v>
      </c>
      <c r="AY150" s="266" t="s">
        <v>178</v>
      </c>
    </row>
    <row r="151" s="2" customFormat="1" ht="14.4" customHeight="1">
      <c r="A151" s="39"/>
      <c r="B151" s="40"/>
      <c r="C151" s="228" t="s">
        <v>236</v>
      </c>
      <c r="D151" s="228" t="s">
        <v>180</v>
      </c>
      <c r="E151" s="229" t="s">
        <v>1476</v>
      </c>
      <c r="F151" s="230" t="s">
        <v>1477</v>
      </c>
      <c r="G151" s="231" t="s">
        <v>1456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41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1449</v>
      </c>
      <c r="AT151" s="239" t="s">
        <v>180</v>
      </c>
      <c r="AU151" s="239" t="s">
        <v>85</v>
      </c>
      <c r="AY151" s="18" t="s">
        <v>178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83</v>
      </c>
      <c r="BK151" s="240">
        <f>ROUND(I151*H151,2)</f>
        <v>0</v>
      </c>
      <c r="BL151" s="18" t="s">
        <v>1449</v>
      </c>
      <c r="BM151" s="239" t="s">
        <v>2427</v>
      </c>
    </row>
    <row r="152" s="2" customFormat="1">
      <c r="A152" s="39"/>
      <c r="B152" s="40"/>
      <c r="C152" s="41"/>
      <c r="D152" s="241" t="s">
        <v>187</v>
      </c>
      <c r="E152" s="41"/>
      <c r="F152" s="242" t="s">
        <v>1479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187</v>
      </c>
      <c r="AU152" s="18" t="s">
        <v>85</v>
      </c>
    </row>
    <row r="153" s="14" customFormat="1">
      <c r="A153" s="14"/>
      <c r="B153" s="256"/>
      <c r="C153" s="257"/>
      <c r="D153" s="241" t="s">
        <v>189</v>
      </c>
      <c r="E153" s="258" t="s">
        <v>1</v>
      </c>
      <c r="F153" s="259" t="s">
        <v>83</v>
      </c>
      <c r="G153" s="257"/>
      <c r="H153" s="260">
        <v>1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189</v>
      </c>
      <c r="AU153" s="266" t="s">
        <v>85</v>
      </c>
      <c r="AV153" s="14" t="s">
        <v>85</v>
      </c>
      <c r="AW153" s="14" t="s">
        <v>33</v>
      </c>
      <c r="AX153" s="14" t="s">
        <v>83</v>
      </c>
      <c r="AY153" s="266" t="s">
        <v>178</v>
      </c>
    </row>
    <row r="154" s="2" customFormat="1" ht="14.4" customHeight="1">
      <c r="A154" s="39"/>
      <c r="B154" s="40"/>
      <c r="C154" s="228" t="s">
        <v>244</v>
      </c>
      <c r="D154" s="228" t="s">
        <v>180</v>
      </c>
      <c r="E154" s="229" t="s">
        <v>1480</v>
      </c>
      <c r="F154" s="230" t="s">
        <v>1481</v>
      </c>
      <c r="G154" s="231" t="s">
        <v>1456</v>
      </c>
      <c r="H154" s="232">
        <v>1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41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1449</v>
      </c>
      <c r="AT154" s="239" t="s">
        <v>180</v>
      </c>
      <c r="AU154" s="239" t="s">
        <v>85</v>
      </c>
      <c r="AY154" s="18" t="s">
        <v>178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83</v>
      </c>
      <c r="BK154" s="240">
        <f>ROUND(I154*H154,2)</f>
        <v>0</v>
      </c>
      <c r="BL154" s="18" t="s">
        <v>1449</v>
      </c>
      <c r="BM154" s="239" t="s">
        <v>2428</v>
      </c>
    </row>
    <row r="155" s="2" customFormat="1">
      <c r="A155" s="39"/>
      <c r="B155" s="40"/>
      <c r="C155" s="41"/>
      <c r="D155" s="241" t="s">
        <v>187</v>
      </c>
      <c r="E155" s="41"/>
      <c r="F155" s="242" t="s">
        <v>1483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187</v>
      </c>
      <c r="AU155" s="18" t="s">
        <v>85</v>
      </c>
    </row>
    <row r="156" s="14" customFormat="1">
      <c r="A156" s="14"/>
      <c r="B156" s="256"/>
      <c r="C156" s="257"/>
      <c r="D156" s="241" t="s">
        <v>189</v>
      </c>
      <c r="E156" s="258" t="s">
        <v>1</v>
      </c>
      <c r="F156" s="259" t="s">
        <v>83</v>
      </c>
      <c r="G156" s="257"/>
      <c r="H156" s="260">
        <v>1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189</v>
      </c>
      <c r="AU156" s="266" t="s">
        <v>85</v>
      </c>
      <c r="AV156" s="14" t="s">
        <v>85</v>
      </c>
      <c r="AW156" s="14" t="s">
        <v>33</v>
      </c>
      <c r="AX156" s="14" t="s">
        <v>83</v>
      </c>
      <c r="AY156" s="266" t="s">
        <v>178</v>
      </c>
    </row>
    <row r="157" s="2" customFormat="1" ht="14.4" customHeight="1">
      <c r="A157" s="39"/>
      <c r="B157" s="40"/>
      <c r="C157" s="228" t="s">
        <v>250</v>
      </c>
      <c r="D157" s="228" t="s">
        <v>180</v>
      </c>
      <c r="E157" s="229" t="s">
        <v>1484</v>
      </c>
      <c r="F157" s="230" t="s">
        <v>1485</v>
      </c>
      <c r="G157" s="231" t="s">
        <v>1456</v>
      </c>
      <c r="H157" s="232">
        <v>1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41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1449</v>
      </c>
      <c r="AT157" s="239" t="s">
        <v>180</v>
      </c>
      <c r="AU157" s="239" t="s">
        <v>85</v>
      </c>
      <c r="AY157" s="18" t="s">
        <v>178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83</v>
      </c>
      <c r="BK157" s="240">
        <f>ROUND(I157*H157,2)</f>
        <v>0</v>
      </c>
      <c r="BL157" s="18" t="s">
        <v>1449</v>
      </c>
      <c r="BM157" s="239" t="s">
        <v>2429</v>
      </c>
    </row>
    <row r="158" s="2" customFormat="1">
      <c r="A158" s="39"/>
      <c r="B158" s="40"/>
      <c r="C158" s="41"/>
      <c r="D158" s="241" t="s">
        <v>187</v>
      </c>
      <c r="E158" s="41"/>
      <c r="F158" s="242" t="s">
        <v>1487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187</v>
      </c>
      <c r="AU158" s="18" t="s">
        <v>85</v>
      </c>
    </row>
    <row r="159" s="2" customFormat="1">
      <c r="A159" s="39"/>
      <c r="B159" s="40"/>
      <c r="C159" s="41"/>
      <c r="D159" s="241" t="s">
        <v>391</v>
      </c>
      <c r="E159" s="41"/>
      <c r="F159" s="288" t="s">
        <v>1488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391</v>
      </c>
      <c r="AU159" s="18" t="s">
        <v>85</v>
      </c>
    </row>
    <row r="160" s="14" customFormat="1">
      <c r="A160" s="14"/>
      <c r="B160" s="256"/>
      <c r="C160" s="257"/>
      <c r="D160" s="241" t="s">
        <v>189</v>
      </c>
      <c r="E160" s="258" t="s">
        <v>1</v>
      </c>
      <c r="F160" s="259" t="s">
        <v>83</v>
      </c>
      <c r="G160" s="257"/>
      <c r="H160" s="260">
        <v>1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6" t="s">
        <v>189</v>
      </c>
      <c r="AU160" s="266" t="s">
        <v>85</v>
      </c>
      <c r="AV160" s="14" t="s">
        <v>85</v>
      </c>
      <c r="AW160" s="14" t="s">
        <v>33</v>
      </c>
      <c r="AX160" s="14" t="s">
        <v>83</v>
      </c>
      <c r="AY160" s="266" t="s">
        <v>178</v>
      </c>
    </row>
    <row r="161" s="12" customFormat="1" ht="22.8" customHeight="1">
      <c r="A161" s="12"/>
      <c r="B161" s="212"/>
      <c r="C161" s="213"/>
      <c r="D161" s="214" t="s">
        <v>75</v>
      </c>
      <c r="E161" s="226" t="s">
        <v>1489</v>
      </c>
      <c r="F161" s="226" t="s">
        <v>1490</v>
      </c>
      <c r="G161" s="213"/>
      <c r="H161" s="213"/>
      <c r="I161" s="216"/>
      <c r="J161" s="227">
        <f>BK161</f>
        <v>0</v>
      </c>
      <c r="K161" s="213"/>
      <c r="L161" s="218"/>
      <c r="M161" s="219"/>
      <c r="N161" s="220"/>
      <c r="O161" s="220"/>
      <c r="P161" s="221">
        <f>SUM(P162:P169)</f>
        <v>0</v>
      </c>
      <c r="Q161" s="220"/>
      <c r="R161" s="221">
        <f>SUM(R162:R169)</f>
        <v>0</v>
      </c>
      <c r="S161" s="220"/>
      <c r="T161" s="222">
        <f>SUM(T162:T169)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220</v>
      </c>
      <c r="AT161" s="224" t="s">
        <v>75</v>
      </c>
      <c r="AU161" s="224" t="s">
        <v>83</v>
      </c>
      <c r="AY161" s="223" t="s">
        <v>178</v>
      </c>
      <c r="BK161" s="225">
        <f>SUM(BK162:BK169)</f>
        <v>0</v>
      </c>
    </row>
    <row r="162" s="2" customFormat="1" ht="14.4" customHeight="1">
      <c r="A162" s="39"/>
      <c r="B162" s="40"/>
      <c r="C162" s="228" t="s">
        <v>258</v>
      </c>
      <c r="D162" s="228" t="s">
        <v>180</v>
      </c>
      <c r="E162" s="229" t="s">
        <v>1491</v>
      </c>
      <c r="F162" s="230" t="s">
        <v>1492</v>
      </c>
      <c r="G162" s="231" t="s">
        <v>1448</v>
      </c>
      <c r="H162" s="232">
        <v>1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41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1449</v>
      </c>
      <c r="AT162" s="239" t="s">
        <v>180</v>
      </c>
      <c r="AU162" s="239" t="s">
        <v>85</v>
      </c>
      <c r="AY162" s="18" t="s">
        <v>178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83</v>
      </c>
      <c r="BK162" s="240">
        <f>ROUND(I162*H162,2)</f>
        <v>0</v>
      </c>
      <c r="BL162" s="18" t="s">
        <v>1449</v>
      </c>
      <c r="BM162" s="239" t="s">
        <v>2430</v>
      </c>
    </row>
    <row r="163" s="2" customFormat="1">
      <c r="A163" s="39"/>
      <c r="B163" s="40"/>
      <c r="C163" s="41"/>
      <c r="D163" s="241" t="s">
        <v>187</v>
      </c>
      <c r="E163" s="41"/>
      <c r="F163" s="242" t="s">
        <v>1492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187</v>
      </c>
      <c r="AU163" s="18" t="s">
        <v>85</v>
      </c>
    </row>
    <row r="164" s="2" customFormat="1">
      <c r="A164" s="39"/>
      <c r="B164" s="40"/>
      <c r="C164" s="41"/>
      <c r="D164" s="241" t="s">
        <v>391</v>
      </c>
      <c r="E164" s="41"/>
      <c r="F164" s="288" t="s">
        <v>1494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391</v>
      </c>
      <c r="AU164" s="18" t="s">
        <v>85</v>
      </c>
    </row>
    <row r="165" s="14" customFormat="1">
      <c r="A165" s="14"/>
      <c r="B165" s="256"/>
      <c r="C165" s="257"/>
      <c r="D165" s="241" t="s">
        <v>189</v>
      </c>
      <c r="E165" s="258" t="s">
        <v>1</v>
      </c>
      <c r="F165" s="259" t="s">
        <v>83</v>
      </c>
      <c r="G165" s="257"/>
      <c r="H165" s="260">
        <v>1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189</v>
      </c>
      <c r="AU165" s="266" t="s">
        <v>85</v>
      </c>
      <c r="AV165" s="14" t="s">
        <v>85</v>
      </c>
      <c r="AW165" s="14" t="s">
        <v>33</v>
      </c>
      <c r="AX165" s="14" t="s">
        <v>83</v>
      </c>
      <c r="AY165" s="266" t="s">
        <v>178</v>
      </c>
    </row>
    <row r="166" s="2" customFormat="1" ht="14.4" customHeight="1">
      <c r="A166" s="39"/>
      <c r="B166" s="40"/>
      <c r="C166" s="228" t="s">
        <v>265</v>
      </c>
      <c r="D166" s="228" t="s">
        <v>180</v>
      </c>
      <c r="E166" s="229" t="s">
        <v>2431</v>
      </c>
      <c r="F166" s="230" t="s">
        <v>2432</v>
      </c>
      <c r="G166" s="231" t="s">
        <v>1448</v>
      </c>
      <c r="H166" s="232">
        <v>1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41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1449</v>
      </c>
      <c r="AT166" s="239" t="s">
        <v>180</v>
      </c>
      <c r="AU166" s="239" t="s">
        <v>85</v>
      </c>
      <c r="AY166" s="18" t="s">
        <v>178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83</v>
      </c>
      <c r="BK166" s="240">
        <f>ROUND(I166*H166,2)</f>
        <v>0</v>
      </c>
      <c r="BL166" s="18" t="s">
        <v>1449</v>
      </c>
      <c r="BM166" s="239" t="s">
        <v>2433</v>
      </c>
    </row>
    <row r="167" s="2" customFormat="1">
      <c r="A167" s="39"/>
      <c r="B167" s="40"/>
      <c r="C167" s="41"/>
      <c r="D167" s="241" t="s">
        <v>187</v>
      </c>
      <c r="E167" s="41"/>
      <c r="F167" s="242" t="s">
        <v>2432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187</v>
      </c>
      <c r="AU167" s="18" t="s">
        <v>85</v>
      </c>
    </row>
    <row r="168" s="2" customFormat="1">
      <c r="A168" s="39"/>
      <c r="B168" s="40"/>
      <c r="C168" s="41"/>
      <c r="D168" s="241" t="s">
        <v>391</v>
      </c>
      <c r="E168" s="41"/>
      <c r="F168" s="288" t="s">
        <v>2434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391</v>
      </c>
      <c r="AU168" s="18" t="s">
        <v>85</v>
      </c>
    </row>
    <row r="169" s="14" customFormat="1">
      <c r="A169" s="14"/>
      <c r="B169" s="256"/>
      <c r="C169" s="257"/>
      <c r="D169" s="241" t="s">
        <v>189</v>
      </c>
      <c r="E169" s="258" t="s">
        <v>1</v>
      </c>
      <c r="F169" s="259" t="s">
        <v>83</v>
      </c>
      <c r="G169" s="257"/>
      <c r="H169" s="260">
        <v>1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189</v>
      </c>
      <c r="AU169" s="266" t="s">
        <v>85</v>
      </c>
      <c r="AV169" s="14" t="s">
        <v>85</v>
      </c>
      <c r="AW169" s="14" t="s">
        <v>33</v>
      </c>
      <c r="AX169" s="14" t="s">
        <v>83</v>
      </c>
      <c r="AY169" s="266" t="s">
        <v>178</v>
      </c>
    </row>
    <row r="170" s="12" customFormat="1" ht="22.8" customHeight="1">
      <c r="A170" s="12"/>
      <c r="B170" s="212"/>
      <c r="C170" s="213"/>
      <c r="D170" s="214" t="s">
        <v>75</v>
      </c>
      <c r="E170" s="226" t="s">
        <v>1498</v>
      </c>
      <c r="F170" s="226" t="s">
        <v>1499</v>
      </c>
      <c r="G170" s="213"/>
      <c r="H170" s="213"/>
      <c r="I170" s="216"/>
      <c r="J170" s="227">
        <f>BK170</f>
        <v>0</v>
      </c>
      <c r="K170" s="213"/>
      <c r="L170" s="218"/>
      <c r="M170" s="219"/>
      <c r="N170" s="220"/>
      <c r="O170" s="220"/>
      <c r="P170" s="221">
        <f>SUM(P171:P177)</f>
        <v>0</v>
      </c>
      <c r="Q170" s="220"/>
      <c r="R170" s="221">
        <f>SUM(R171:R177)</f>
        <v>0</v>
      </c>
      <c r="S170" s="220"/>
      <c r="T170" s="222">
        <f>SUM(T171:T177)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220</v>
      </c>
      <c r="AT170" s="224" t="s">
        <v>75</v>
      </c>
      <c r="AU170" s="224" t="s">
        <v>83</v>
      </c>
      <c r="AY170" s="223" t="s">
        <v>178</v>
      </c>
      <c r="BK170" s="225">
        <f>SUM(BK171:BK177)</f>
        <v>0</v>
      </c>
    </row>
    <row r="171" s="2" customFormat="1" ht="14.4" customHeight="1">
      <c r="A171" s="39"/>
      <c r="B171" s="40"/>
      <c r="C171" s="228" t="s">
        <v>275</v>
      </c>
      <c r="D171" s="228" t="s">
        <v>180</v>
      </c>
      <c r="E171" s="229" t="s">
        <v>1500</v>
      </c>
      <c r="F171" s="230" t="s">
        <v>1501</v>
      </c>
      <c r="G171" s="231" t="s">
        <v>1456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41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1449</v>
      </c>
      <c r="AT171" s="239" t="s">
        <v>180</v>
      </c>
      <c r="AU171" s="239" t="s">
        <v>85</v>
      </c>
      <c r="AY171" s="18" t="s">
        <v>178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83</v>
      </c>
      <c r="BK171" s="240">
        <f>ROUND(I171*H171,2)</f>
        <v>0</v>
      </c>
      <c r="BL171" s="18" t="s">
        <v>1449</v>
      </c>
      <c r="BM171" s="239" t="s">
        <v>2435</v>
      </c>
    </row>
    <row r="172" s="2" customFormat="1">
      <c r="A172" s="39"/>
      <c r="B172" s="40"/>
      <c r="C172" s="41"/>
      <c r="D172" s="241" t="s">
        <v>187</v>
      </c>
      <c r="E172" s="41"/>
      <c r="F172" s="242" t="s">
        <v>1503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187</v>
      </c>
      <c r="AU172" s="18" t="s">
        <v>85</v>
      </c>
    </row>
    <row r="173" s="14" customFormat="1">
      <c r="A173" s="14"/>
      <c r="B173" s="256"/>
      <c r="C173" s="257"/>
      <c r="D173" s="241" t="s">
        <v>189</v>
      </c>
      <c r="E173" s="258" t="s">
        <v>1</v>
      </c>
      <c r="F173" s="259" t="s">
        <v>83</v>
      </c>
      <c r="G173" s="257"/>
      <c r="H173" s="260">
        <v>1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6" t="s">
        <v>189</v>
      </c>
      <c r="AU173" s="266" t="s">
        <v>85</v>
      </c>
      <c r="AV173" s="14" t="s">
        <v>85</v>
      </c>
      <c r="AW173" s="14" t="s">
        <v>33</v>
      </c>
      <c r="AX173" s="14" t="s">
        <v>83</v>
      </c>
      <c r="AY173" s="266" t="s">
        <v>178</v>
      </c>
    </row>
    <row r="174" s="2" customFormat="1" ht="14.4" customHeight="1">
      <c r="A174" s="39"/>
      <c r="B174" s="40"/>
      <c r="C174" s="228" t="s">
        <v>286</v>
      </c>
      <c r="D174" s="228" t="s">
        <v>180</v>
      </c>
      <c r="E174" s="229" t="s">
        <v>1512</v>
      </c>
      <c r="F174" s="230" t="s">
        <v>1513</v>
      </c>
      <c r="G174" s="231" t="s">
        <v>1456</v>
      </c>
      <c r="H174" s="232">
        <v>1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41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1449</v>
      </c>
      <c r="AT174" s="239" t="s">
        <v>180</v>
      </c>
      <c r="AU174" s="239" t="s">
        <v>85</v>
      </c>
      <c r="AY174" s="18" t="s">
        <v>178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83</v>
      </c>
      <c r="BK174" s="240">
        <f>ROUND(I174*H174,2)</f>
        <v>0</v>
      </c>
      <c r="BL174" s="18" t="s">
        <v>1449</v>
      </c>
      <c r="BM174" s="239" t="s">
        <v>2436</v>
      </c>
    </row>
    <row r="175" s="2" customFormat="1">
      <c r="A175" s="39"/>
      <c r="B175" s="40"/>
      <c r="C175" s="41"/>
      <c r="D175" s="241" t="s">
        <v>187</v>
      </c>
      <c r="E175" s="41"/>
      <c r="F175" s="242" t="s">
        <v>1513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187</v>
      </c>
      <c r="AU175" s="18" t="s">
        <v>85</v>
      </c>
    </row>
    <row r="176" s="2" customFormat="1">
      <c r="A176" s="39"/>
      <c r="B176" s="40"/>
      <c r="C176" s="41"/>
      <c r="D176" s="241" t="s">
        <v>391</v>
      </c>
      <c r="E176" s="41"/>
      <c r="F176" s="288" t="s">
        <v>1515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391</v>
      </c>
      <c r="AU176" s="18" t="s">
        <v>85</v>
      </c>
    </row>
    <row r="177" s="14" customFormat="1">
      <c r="A177" s="14"/>
      <c r="B177" s="256"/>
      <c r="C177" s="257"/>
      <c r="D177" s="241" t="s">
        <v>189</v>
      </c>
      <c r="E177" s="258" t="s">
        <v>1</v>
      </c>
      <c r="F177" s="259" t="s">
        <v>83</v>
      </c>
      <c r="G177" s="257"/>
      <c r="H177" s="260">
        <v>1</v>
      </c>
      <c r="I177" s="261"/>
      <c r="J177" s="257"/>
      <c r="K177" s="257"/>
      <c r="L177" s="262"/>
      <c r="M177" s="305"/>
      <c r="N177" s="306"/>
      <c r="O177" s="306"/>
      <c r="P177" s="306"/>
      <c r="Q177" s="306"/>
      <c r="R177" s="306"/>
      <c r="S177" s="306"/>
      <c r="T177" s="30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189</v>
      </c>
      <c r="AU177" s="266" t="s">
        <v>85</v>
      </c>
      <c r="AV177" s="14" t="s">
        <v>85</v>
      </c>
      <c r="AW177" s="14" t="s">
        <v>33</v>
      </c>
      <c r="AX177" s="14" t="s">
        <v>83</v>
      </c>
      <c r="AY177" s="266" t="s">
        <v>178</v>
      </c>
    </row>
    <row r="178" s="2" customFormat="1" ht="6.96" customHeight="1">
      <c r="A178" s="39"/>
      <c r="B178" s="67"/>
      <c r="C178" s="68"/>
      <c r="D178" s="68"/>
      <c r="E178" s="68"/>
      <c r="F178" s="68"/>
      <c r="G178" s="68"/>
      <c r="H178" s="68"/>
      <c r="I178" s="68"/>
      <c r="J178" s="68"/>
      <c r="K178" s="68"/>
      <c r="L178" s="45"/>
      <c r="M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</sheetData>
  <sheetProtection sheet="1" autoFilter="0" formatColumns="0" formatRows="0" objects="1" scenarios="1" spinCount="100000" saltValue="Md6nqbO6b4ZcA5azbu+JAzg6EhcgjiRTDEBQoxineERMFQlLIUiYNwpUkmp6nSo1NC3jJm39+5Q16JiN6Bv30g==" hashValue="/glZpZ92VutOCBYsmpQp1agu9xtkkVb9HvvGOoJBZw8ezxW+KvzXpWNGJavVfdfkoBMbTujFTu1UT+l5hBAG/w==" algorithmName="SHA-512" password="CC35"/>
  <autoFilter ref="C124:K17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144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4.4" customHeight="1">
      <c r="B7" s="21"/>
      <c r="E7" s="153" t="str">
        <f>'Rekapitulace stavby'!K6</f>
        <v>Realizace SZ Budišovsko</v>
      </c>
      <c r="F7" s="152"/>
      <c r="G7" s="152"/>
      <c r="H7" s="152"/>
      <c r="L7" s="21"/>
    </row>
    <row r="8" s="1" customFormat="1" ht="12" customHeight="1">
      <c r="B8" s="21"/>
      <c r="D8" s="152" t="s">
        <v>145</v>
      </c>
      <c r="L8" s="21"/>
    </row>
    <row r="9" s="2" customFormat="1" ht="14.4" customHeight="1">
      <c r="A9" s="39"/>
      <c r="B9" s="45"/>
      <c r="C9" s="39"/>
      <c r="D9" s="39"/>
      <c r="E9" s="153" t="s">
        <v>1517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5.6" customHeight="1">
      <c r="A11" s="39"/>
      <c r="B11" s="45"/>
      <c r="C11" s="39"/>
      <c r="D11" s="39"/>
      <c r="E11" s="154" t="s">
        <v>2437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1. 4. 2021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34</v>
      </c>
      <c r="E25" s="39"/>
      <c r="F25" s="39"/>
      <c r="G25" s="39"/>
      <c r="H25" s="39"/>
      <c r="I25" s="152" t="s">
        <v>25</v>
      </c>
      <c r="J25" s="142" t="s">
        <v>31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32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.4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ROUND((SUM(BE125:BE177)),  2)</f>
        <v>0</v>
      </c>
      <c r="G35" s="39"/>
      <c r="H35" s="39"/>
      <c r="I35" s="166">
        <v>0.20999999999999999</v>
      </c>
      <c r="J35" s="165">
        <f>ROUND(((SUM(BE125:BE177))*I35),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ROUND((SUM(BF125:BF177)),  2)</f>
        <v>0</v>
      </c>
      <c r="G36" s="39"/>
      <c r="H36" s="39"/>
      <c r="I36" s="166">
        <v>0.14999999999999999</v>
      </c>
      <c r="J36" s="165">
        <f>ROUND(((SUM(BF125:BF177))*I36),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ROUND((SUM(BG125:BG177)),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ROUND((SUM(BH125:BH177)),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ROUND((SUM(BI125:BI177)),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85" t="str">
        <f>E7</f>
        <v>Realizace SZ Budišovsko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85" t="s">
        <v>1517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6" customHeight="1">
      <c r="A89" s="39"/>
      <c r="B89" s="40"/>
      <c r="C89" s="41"/>
      <c r="D89" s="41"/>
      <c r="E89" s="77" t="str">
        <f>E11</f>
        <v>VRN SO 03 - Vedlejší rozpočtové náklady SO 03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Budišov n./B., Podlesí n./O., Staré Oldřůvky</v>
      </c>
      <c r="G91" s="41"/>
      <c r="H91" s="41"/>
      <c r="I91" s="33" t="s">
        <v>22</v>
      </c>
      <c r="J91" s="80" t="str">
        <f>IF(J14="","",J14)</f>
        <v>1. 4. 2021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55.2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AGPOL s.r.o., Jungmannova 153/12, 77900 Olomouc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55.2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>AGPOL s.r.o., Jungmannova 153/12, 77900 Olomouc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150</v>
      </c>
      <c r="D96" s="187"/>
      <c r="E96" s="187"/>
      <c r="F96" s="187"/>
      <c r="G96" s="187"/>
      <c r="H96" s="187"/>
      <c r="I96" s="187"/>
      <c r="J96" s="188" t="s">
        <v>151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152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153</v>
      </c>
    </row>
    <row r="99" s="9" customFormat="1" ht="24.96" customHeight="1">
      <c r="A99" s="9"/>
      <c r="B99" s="190"/>
      <c r="C99" s="191"/>
      <c r="D99" s="192" t="s">
        <v>1437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1438</v>
      </c>
      <c r="E100" s="198"/>
      <c r="F100" s="198"/>
      <c r="G100" s="198"/>
      <c r="H100" s="198"/>
      <c r="I100" s="198"/>
      <c r="J100" s="199">
        <f>J127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1439</v>
      </c>
      <c r="E101" s="198"/>
      <c r="F101" s="198"/>
      <c r="G101" s="198"/>
      <c r="H101" s="198"/>
      <c r="I101" s="198"/>
      <c r="J101" s="199">
        <f>J146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1440</v>
      </c>
      <c r="E102" s="198"/>
      <c r="F102" s="198"/>
      <c r="G102" s="198"/>
      <c r="H102" s="198"/>
      <c r="I102" s="198"/>
      <c r="J102" s="199">
        <f>J161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1441</v>
      </c>
      <c r="E103" s="198"/>
      <c r="F103" s="198"/>
      <c r="G103" s="198"/>
      <c r="H103" s="198"/>
      <c r="I103" s="198"/>
      <c r="J103" s="199">
        <f>J170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163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4.4" customHeight="1">
      <c r="A113" s="39"/>
      <c r="B113" s="40"/>
      <c r="C113" s="41"/>
      <c r="D113" s="41"/>
      <c r="E113" s="185" t="str">
        <f>E7</f>
        <v>Realizace SZ Budišovsko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145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4.4" customHeight="1">
      <c r="A115" s="39"/>
      <c r="B115" s="40"/>
      <c r="C115" s="41"/>
      <c r="D115" s="41"/>
      <c r="E115" s="185" t="s">
        <v>1517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147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6" customHeight="1">
      <c r="A117" s="39"/>
      <c r="B117" s="40"/>
      <c r="C117" s="41"/>
      <c r="D117" s="41"/>
      <c r="E117" s="77" t="str">
        <f>E11</f>
        <v>VRN SO 03 - Vedlejší rozpočtové náklady SO 03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Budišov n./B., Podlesí n./O., Staré Oldřůvky</v>
      </c>
      <c r="G119" s="41"/>
      <c r="H119" s="41"/>
      <c r="I119" s="33" t="s">
        <v>22</v>
      </c>
      <c r="J119" s="80" t="str">
        <f>IF(J14="","",J14)</f>
        <v>1. 4. 2021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55.2" customHeight="1">
      <c r="A121" s="39"/>
      <c r="B121" s="40"/>
      <c r="C121" s="33" t="s">
        <v>24</v>
      </c>
      <c r="D121" s="41"/>
      <c r="E121" s="41"/>
      <c r="F121" s="28" t="str">
        <f>E17</f>
        <v xml:space="preserve"> </v>
      </c>
      <c r="G121" s="41"/>
      <c r="H121" s="41"/>
      <c r="I121" s="33" t="s">
        <v>30</v>
      </c>
      <c r="J121" s="37" t="str">
        <f>E23</f>
        <v>AGPOL s.r.o., Jungmannova 153/12, 77900 Olomouc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55.2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34</v>
      </c>
      <c r="J122" s="37" t="str">
        <f>E26</f>
        <v>AGPOL s.r.o., Jungmannova 153/12, 77900 Olomouc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164</v>
      </c>
      <c r="D124" s="204" t="s">
        <v>61</v>
      </c>
      <c r="E124" s="204" t="s">
        <v>57</v>
      </c>
      <c r="F124" s="204" t="s">
        <v>58</v>
      </c>
      <c r="G124" s="204" t="s">
        <v>165</v>
      </c>
      <c r="H124" s="204" t="s">
        <v>166</v>
      </c>
      <c r="I124" s="204" t="s">
        <v>167</v>
      </c>
      <c r="J124" s="204" t="s">
        <v>151</v>
      </c>
      <c r="K124" s="205" t="s">
        <v>168</v>
      </c>
      <c r="L124" s="206"/>
      <c r="M124" s="101" t="s">
        <v>1</v>
      </c>
      <c r="N124" s="102" t="s">
        <v>40</v>
      </c>
      <c r="O124" s="102" t="s">
        <v>169</v>
      </c>
      <c r="P124" s="102" t="s">
        <v>170</v>
      </c>
      <c r="Q124" s="102" t="s">
        <v>171</v>
      </c>
      <c r="R124" s="102" t="s">
        <v>172</v>
      </c>
      <c r="S124" s="102" t="s">
        <v>173</v>
      </c>
      <c r="T124" s="103" t="s">
        <v>174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175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153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1442</v>
      </c>
      <c r="F126" s="215" t="s">
        <v>1443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P127+P146+P161+P170</f>
        <v>0</v>
      </c>
      <c r="Q126" s="220"/>
      <c r="R126" s="221">
        <f>R127+R146+R161+R170</f>
        <v>0</v>
      </c>
      <c r="S126" s="220"/>
      <c r="T126" s="222">
        <f>T127+T146+T161+T170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220</v>
      </c>
      <c r="AT126" s="224" t="s">
        <v>75</v>
      </c>
      <c r="AU126" s="224" t="s">
        <v>76</v>
      </c>
      <c r="AY126" s="223" t="s">
        <v>178</v>
      </c>
      <c r="BK126" s="225">
        <f>BK127+BK146+BK161+BK170</f>
        <v>0</v>
      </c>
    </row>
    <row r="127" s="12" customFormat="1" ht="22.8" customHeight="1">
      <c r="A127" s="12"/>
      <c r="B127" s="212"/>
      <c r="C127" s="213"/>
      <c r="D127" s="214" t="s">
        <v>75</v>
      </c>
      <c r="E127" s="226" t="s">
        <v>1444</v>
      </c>
      <c r="F127" s="226" t="s">
        <v>1445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SUM(P128:P145)</f>
        <v>0</v>
      </c>
      <c r="Q127" s="220"/>
      <c r="R127" s="221">
        <f>SUM(R128:R145)</f>
        <v>0</v>
      </c>
      <c r="S127" s="220"/>
      <c r="T127" s="222">
        <f>SUM(T128:T145)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220</v>
      </c>
      <c r="AT127" s="224" t="s">
        <v>75</v>
      </c>
      <c r="AU127" s="224" t="s">
        <v>83</v>
      </c>
      <c r="AY127" s="223" t="s">
        <v>178</v>
      </c>
      <c r="BK127" s="225">
        <f>SUM(BK128:BK145)</f>
        <v>0</v>
      </c>
    </row>
    <row r="128" s="2" customFormat="1" ht="30" customHeight="1">
      <c r="A128" s="39"/>
      <c r="B128" s="40"/>
      <c r="C128" s="228" t="s">
        <v>83</v>
      </c>
      <c r="D128" s="228" t="s">
        <v>180</v>
      </c>
      <c r="E128" s="229" t="s">
        <v>1446</v>
      </c>
      <c r="F128" s="230" t="s">
        <v>1447</v>
      </c>
      <c r="G128" s="231" t="s">
        <v>1448</v>
      </c>
      <c r="H128" s="232">
        <v>1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41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1449</v>
      </c>
      <c r="AT128" s="239" t="s">
        <v>180</v>
      </c>
      <c r="AU128" s="239" t="s">
        <v>85</v>
      </c>
      <c r="AY128" s="18" t="s">
        <v>178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83</v>
      </c>
      <c r="BK128" s="240">
        <f>ROUND(I128*H128,2)</f>
        <v>0</v>
      </c>
      <c r="BL128" s="18" t="s">
        <v>1449</v>
      </c>
      <c r="BM128" s="239" t="s">
        <v>2438</v>
      </c>
    </row>
    <row r="129" s="2" customFormat="1">
      <c r="A129" s="39"/>
      <c r="B129" s="40"/>
      <c r="C129" s="41"/>
      <c r="D129" s="241" t="s">
        <v>187</v>
      </c>
      <c r="E129" s="41"/>
      <c r="F129" s="242" t="s">
        <v>1447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187</v>
      </c>
      <c r="AU129" s="18" t="s">
        <v>85</v>
      </c>
    </row>
    <row r="130" s="14" customFormat="1">
      <c r="A130" s="14"/>
      <c r="B130" s="256"/>
      <c r="C130" s="257"/>
      <c r="D130" s="241" t="s">
        <v>189</v>
      </c>
      <c r="E130" s="258" t="s">
        <v>1</v>
      </c>
      <c r="F130" s="259" t="s">
        <v>83</v>
      </c>
      <c r="G130" s="257"/>
      <c r="H130" s="260">
        <v>1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6" t="s">
        <v>189</v>
      </c>
      <c r="AU130" s="266" t="s">
        <v>85</v>
      </c>
      <c r="AV130" s="14" t="s">
        <v>85</v>
      </c>
      <c r="AW130" s="14" t="s">
        <v>33</v>
      </c>
      <c r="AX130" s="14" t="s">
        <v>83</v>
      </c>
      <c r="AY130" s="266" t="s">
        <v>178</v>
      </c>
    </row>
    <row r="131" s="2" customFormat="1">
      <c r="A131" s="39"/>
      <c r="B131" s="40"/>
      <c r="C131" s="228" t="s">
        <v>85</v>
      </c>
      <c r="D131" s="228" t="s">
        <v>180</v>
      </c>
      <c r="E131" s="229" t="s">
        <v>1451</v>
      </c>
      <c r="F131" s="230" t="s">
        <v>1452</v>
      </c>
      <c r="G131" s="231" t="s">
        <v>1448</v>
      </c>
      <c r="H131" s="232">
        <v>1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41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1449</v>
      </c>
      <c r="AT131" s="239" t="s">
        <v>180</v>
      </c>
      <c r="AU131" s="239" t="s">
        <v>85</v>
      </c>
      <c r="AY131" s="18" t="s">
        <v>178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83</v>
      </c>
      <c r="BK131" s="240">
        <f>ROUND(I131*H131,2)</f>
        <v>0</v>
      </c>
      <c r="BL131" s="18" t="s">
        <v>1449</v>
      </c>
      <c r="BM131" s="239" t="s">
        <v>2439</v>
      </c>
    </row>
    <row r="132" s="2" customFormat="1">
      <c r="A132" s="39"/>
      <c r="B132" s="40"/>
      <c r="C132" s="41"/>
      <c r="D132" s="241" t="s">
        <v>187</v>
      </c>
      <c r="E132" s="41"/>
      <c r="F132" s="242" t="s">
        <v>1452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187</v>
      </c>
      <c r="AU132" s="18" t="s">
        <v>85</v>
      </c>
    </row>
    <row r="133" s="14" customFormat="1">
      <c r="A133" s="14"/>
      <c r="B133" s="256"/>
      <c r="C133" s="257"/>
      <c r="D133" s="241" t="s">
        <v>189</v>
      </c>
      <c r="E133" s="258" t="s">
        <v>1</v>
      </c>
      <c r="F133" s="259" t="s">
        <v>83</v>
      </c>
      <c r="G133" s="257"/>
      <c r="H133" s="260">
        <v>1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6" t="s">
        <v>189</v>
      </c>
      <c r="AU133" s="266" t="s">
        <v>85</v>
      </c>
      <c r="AV133" s="14" t="s">
        <v>85</v>
      </c>
      <c r="AW133" s="14" t="s">
        <v>33</v>
      </c>
      <c r="AX133" s="14" t="s">
        <v>83</v>
      </c>
      <c r="AY133" s="266" t="s">
        <v>178</v>
      </c>
    </row>
    <row r="134" s="2" customFormat="1" ht="14.4" customHeight="1">
      <c r="A134" s="39"/>
      <c r="B134" s="40"/>
      <c r="C134" s="228" t="s">
        <v>100</v>
      </c>
      <c r="D134" s="228" t="s">
        <v>180</v>
      </c>
      <c r="E134" s="229" t="s">
        <v>1454</v>
      </c>
      <c r="F134" s="230" t="s">
        <v>1455</v>
      </c>
      <c r="G134" s="231" t="s">
        <v>1456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41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1449</v>
      </c>
      <c r="AT134" s="239" t="s">
        <v>180</v>
      </c>
      <c r="AU134" s="239" t="s">
        <v>85</v>
      </c>
      <c r="AY134" s="18" t="s">
        <v>178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83</v>
      </c>
      <c r="BK134" s="240">
        <f>ROUND(I134*H134,2)</f>
        <v>0</v>
      </c>
      <c r="BL134" s="18" t="s">
        <v>1449</v>
      </c>
      <c r="BM134" s="239" t="s">
        <v>2440</v>
      </c>
    </row>
    <row r="135" s="2" customFormat="1">
      <c r="A135" s="39"/>
      <c r="B135" s="40"/>
      <c r="C135" s="41"/>
      <c r="D135" s="241" t="s">
        <v>187</v>
      </c>
      <c r="E135" s="41"/>
      <c r="F135" s="242" t="s">
        <v>1455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187</v>
      </c>
      <c r="AU135" s="18" t="s">
        <v>85</v>
      </c>
    </row>
    <row r="136" s="2" customFormat="1">
      <c r="A136" s="39"/>
      <c r="B136" s="40"/>
      <c r="C136" s="41"/>
      <c r="D136" s="241" t="s">
        <v>391</v>
      </c>
      <c r="E136" s="41"/>
      <c r="F136" s="288" t="s">
        <v>1458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391</v>
      </c>
      <c r="AU136" s="18" t="s">
        <v>85</v>
      </c>
    </row>
    <row r="137" s="14" customFormat="1">
      <c r="A137" s="14"/>
      <c r="B137" s="256"/>
      <c r="C137" s="257"/>
      <c r="D137" s="241" t="s">
        <v>189</v>
      </c>
      <c r="E137" s="258" t="s">
        <v>1</v>
      </c>
      <c r="F137" s="259" t="s">
        <v>83</v>
      </c>
      <c r="G137" s="257"/>
      <c r="H137" s="260">
        <v>1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189</v>
      </c>
      <c r="AU137" s="266" t="s">
        <v>85</v>
      </c>
      <c r="AV137" s="14" t="s">
        <v>85</v>
      </c>
      <c r="AW137" s="14" t="s">
        <v>33</v>
      </c>
      <c r="AX137" s="14" t="s">
        <v>83</v>
      </c>
      <c r="AY137" s="266" t="s">
        <v>178</v>
      </c>
    </row>
    <row r="138" s="2" customFormat="1" ht="14.4" customHeight="1">
      <c r="A138" s="39"/>
      <c r="B138" s="40"/>
      <c r="C138" s="228" t="s">
        <v>185</v>
      </c>
      <c r="D138" s="228" t="s">
        <v>180</v>
      </c>
      <c r="E138" s="229" t="s">
        <v>1459</v>
      </c>
      <c r="F138" s="230" t="s">
        <v>1460</v>
      </c>
      <c r="G138" s="231" t="s">
        <v>1456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41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1449</v>
      </c>
      <c r="AT138" s="239" t="s">
        <v>180</v>
      </c>
      <c r="AU138" s="239" t="s">
        <v>85</v>
      </c>
      <c r="AY138" s="18" t="s">
        <v>178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83</v>
      </c>
      <c r="BK138" s="240">
        <f>ROUND(I138*H138,2)</f>
        <v>0</v>
      </c>
      <c r="BL138" s="18" t="s">
        <v>1449</v>
      </c>
      <c r="BM138" s="239" t="s">
        <v>2441</v>
      </c>
    </row>
    <row r="139" s="2" customFormat="1">
      <c r="A139" s="39"/>
      <c r="B139" s="40"/>
      <c r="C139" s="41"/>
      <c r="D139" s="241" t="s">
        <v>187</v>
      </c>
      <c r="E139" s="41"/>
      <c r="F139" s="242" t="s">
        <v>1462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187</v>
      </c>
      <c r="AU139" s="18" t="s">
        <v>85</v>
      </c>
    </row>
    <row r="140" s="2" customFormat="1">
      <c r="A140" s="39"/>
      <c r="B140" s="40"/>
      <c r="C140" s="41"/>
      <c r="D140" s="241" t="s">
        <v>391</v>
      </c>
      <c r="E140" s="41"/>
      <c r="F140" s="288" t="s">
        <v>1463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391</v>
      </c>
      <c r="AU140" s="18" t="s">
        <v>85</v>
      </c>
    </row>
    <row r="141" s="14" customFormat="1">
      <c r="A141" s="14"/>
      <c r="B141" s="256"/>
      <c r="C141" s="257"/>
      <c r="D141" s="241" t="s">
        <v>189</v>
      </c>
      <c r="E141" s="258" t="s">
        <v>1</v>
      </c>
      <c r="F141" s="259" t="s">
        <v>83</v>
      </c>
      <c r="G141" s="257"/>
      <c r="H141" s="260">
        <v>1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189</v>
      </c>
      <c r="AU141" s="266" t="s">
        <v>85</v>
      </c>
      <c r="AV141" s="14" t="s">
        <v>85</v>
      </c>
      <c r="AW141" s="14" t="s">
        <v>33</v>
      </c>
      <c r="AX141" s="14" t="s">
        <v>83</v>
      </c>
      <c r="AY141" s="266" t="s">
        <v>178</v>
      </c>
    </row>
    <row r="142" s="2" customFormat="1" ht="14.4" customHeight="1">
      <c r="A142" s="39"/>
      <c r="B142" s="40"/>
      <c r="C142" s="228" t="s">
        <v>220</v>
      </c>
      <c r="D142" s="228" t="s">
        <v>180</v>
      </c>
      <c r="E142" s="229" t="s">
        <v>1464</v>
      </c>
      <c r="F142" s="230" t="s">
        <v>1465</v>
      </c>
      <c r="G142" s="231" t="s">
        <v>1456</v>
      </c>
      <c r="H142" s="232">
        <v>1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41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1449</v>
      </c>
      <c r="AT142" s="239" t="s">
        <v>180</v>
      </c>
      <c r="AU142" s="239" t="s">
        <v>85</v>
      </c>
      <c r="AY142" s="18" t="s">
        <v>178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83</v>
      </c>
      <c r="BK142" s="240">
        <f>ROUND(I142*H142,2)</f>
        <v>0</v>
      </c>
      <c r="BL142" s="18" t="s">
        <v>1449</v>
      </c>
      <c r="BM142" s="239" t="s">
        <v>2442</v>
      </c>
    </row>
    <row r="143" s="2" customFormat="1">
      <c r="A143" s="39"/>
      <c r="B143" s="40"/>
      <c r="C143" s="41"/>
      <c r="D143" s="241" t="s">
        <v>187</v>
      </c>
      <c r="E143" s="41"/>
      <c r="F143" s="242" t="s">
        <v>1467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187</v>
      </c>
      <c r="AU143" s="18" t="s">
        <v>85</v>
      </c>
    </row>
    <row r="144" s="2" customFormat="1">
      <c r="A144" s="39"/>
      <c r="B144" s="40"/>
      <c r="C144" s="41"/>
      <c r="D144" s="241" t="s">
        <v>391</v>
      </c>
      <c r="E144" s="41"/>
      <c r="F144" s="288" t="s">
        <v>1468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391</v>
      </c>
      <c r="AU144" s="18" t="s">
        <v>85</v>
      </c>
    </row>
    <row r="145" s="14" customFormat="1">
      <c r="A145" s="14"/>
      <c r="B145" s="256"/>
      <c r="C145" s="257"/>
      <c r="D145" s="241" t="s">
        <v>189</v>
      </c>
      <c r="E145" s="258" t="s">
        <v>1</v>
      </c>
      <c r="F145" s="259" t="s">
        <v>83</v>
      </c>
      <c r="G145" s="257"/>
      <c r="H145" s="260">
        <v>1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189</v>
      </c>
      <c r="AU145" s="266" t="s">
        <v>85</v>
      </c>
      <c r="AV145" s="14" t="s">
        <v>85</v>
      </c>
      <c r="AW145" s="14" t="s">
        <v>33</v>
      </c>
      <c r="AX145" s="14" t="s">
        <v>83</v>
      </c>
      <c r="AY145" s="266" t="s">
        <v>178</v>
      </c>
    </row>
    <row r="146" s="12" customFormat="1" ht="22.8" customHeight="1">
      <c r="A146" s="12"/>
      <c r="B146" s="212"/>
      <c r="C146" s="213"/>
      <c r="D146" s="214" t="s">
        <v>75</v>
      </c>
      <c r="E146" s="226" t="s">
        <v>1469</v>
      </c>
      <c r="F146" s="226" t="s">
        <v>1470</v>
      </c>
      <c r="G146" s="213"/>
      <c r="H146" s="213"/>
      <c r="I146" s="216"/>
      <c r="J146" s="227">
        <f>BK146</f>
        <v>0</v>
      </c>
      <c r="K146" s="213"/>
      <c r="L146" s="218"/>
      <c r="M146" s="219"/>
      <c r="N146" s="220"/>
      <c r="O146" s="220"/>
      <c r="P146" s="221">
        <f>SUM(P147:P160)</f>
        <v>0</v>
      </c>
      <c r="Q146" s="220"/>
      <c r="R146" s="221">
        <f>SUM(R147:R160)</f>
        <v>0</v>
      </c>
      <c r="S146" s="220"/>
      <c r="T146" s="222">
        <f>SUM(T147:T160)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3" t="s">
        <v>220</v>
      </c>
      <c r="AT146" s="224" t="s">
        <v>75</v>
      </c>
      <c r="AU146" s="224" t="s">
        <v>83</v>
      </c>
      <c r="AY146" s="223" t="s">
        <v>178</v>
      </c>
      <c r="BK146" s="225">
        <f>SUM(BK147:BK160)</f>
        <v>0</v>
      </c>
    </row>
    <row r="147" s="2" customFormat="1" ht="14.4" customHeight="1">
      <c r="A147" s="39"/>
      <c r="B147" s="40"/>
      <c r="C147" s="228" t="s">
        <v>229</v>
      </c>
      <c r="D147" s="228" t="s">
        <v>180</v>
      </c>
      <c r="E147" s="229" t="s">
        <v>1471</v>
      </c>
      <c r="F147" s="230" t="s">
        <v>1472</v>
      </c>
      <c r="G147" s="231" t="s">
        <v>1456</v>
      </c>
      <c r="H147" s="232">
        <v>1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41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1449</v>
      </c>
      <c r="AT147" s="239" t="s">
        <v>180</v>
      </c>
      <c r="AU147" s="239" t="s">
        <v>85</v>
      </c>
      <c r="AY147" s="18" t="s">
        <v>178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83</v>
      </c>
      <c r="BK147" s="240">
        <f>ROUND(I147*H147,2)</f>
        <v>0</v>
      </c>
      <c r="BL147" s="18" t="s">
        <v>1449</v>
      </c>
      <c r="BM147" s="239" t="s">
        <v>2443</v>
      </c>
    </row>
    <row r="148" s="2" customFormat="1">
      <c r="A148" s="39"/>
      <c r="B148" s="40"/>
      <c r="C148" s="41"/>
      <c r="D148" s="241" t="s">
        <v>187</v>
      </c>
      <c r="E148" s="41"/>
      <c r="F148" s="242" t="s">
        <v>1474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187</v>
      </c>
      <c r="AU148" s="18" t="s">
        <v>85</v>
      </c>
    </row>
    <row r="149" s="2" customFormat="1">
      <c r="A149" s="39"/>
      <c r="B149" s="40"/>
      <c r="C149" s="41"/>
      <c r="D149" s="241" t="s">
        <v>391</v>
      </c>
      <c r="E149" s="41"/>
      <c r="F149" s="288" t="s">
        <v>1475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391</v>
      </c>
      <c r="AU149" s="18" t="s">
        <v>85</v>
      </c>
    </row>
    <row r="150" s="14" customFormat="1">
      <c r="A150" s="14"/>
      <c r="B150" s="256"/>
      <c r="C150" s="257"/>
      <c r="D150" s="241" t="s">
        <v>189</v>
      </c>
      <c r="E150" s="258" t="s">
        <v>1</v>
      </c>
      <c r="F150" s="259" t="s">
        <v>83</v>
      </c>
      <c r="G150" s="257"/>
      <c r="H150" s="260">
        <v>1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189</v>
      </c>
      <c r="AU150" s="266" t="s">
        <v>85</v>
      </c>
      <c r="AV150" s="14" t="s">
        <v>85</v>
      </c>
      <c r="AW150" s="14" t="s">
        <v>33</v>
      </c>
      <c r="AX150" s="14" t="s">
        <v>83</v>
      </c>
      <c r="AY150" s="266" t="s">
        <v>178</v>
      </c>
    </row>
    <row r="151" s="2" customFormat="1" ht="14.4" customHeight="1">
      <c r="A151" s="39"/>
      <c r="B151" s="40"/>
      <c r="C151" s="228" t="s">
        <v>236</v>
      </c>
      <c r="D151" s="228" t="s">
        <v>180</v>
      </c>
      <c r="E151" s="229" t="s">
        <v>1476</v>
      </c>
      <c r="F151" s="230" t="s">
        <v>1477</v>
      </c>
      <c r="G151" s="231" t="s">
        <v>1456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41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1449</v>
      </c>
      <c r="AT151" s="239" t="s">
        <v>180</v>
      </c>
      <c r="AU151" s="239" t="s">
        <v>85</v>
      </c>
      <c r="AY151" s="18" t="s">
        <v>178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83</v>
      </c>
      <c r="BK151" s="240">
        <f>ROUND(I151*H151,2)</f>
        <v>0</v>
      </c>
      <c r="BL151" s="18" t="s">
        <v>1449</v>
      </c>
      <c r="BM151" s="239" t="s">
        <v>2444</v>
      </c>
    </row>
    <row r="152" s="2" customFormat="1">
      <c r="A152" s="39"/>
      <c r="B152" s="40"/>
      <c r="C152" s="41"/>
      <c r="D152" s="241" t="s">
        <v>187</v>
      </c>
      <c r="E152" s="41"/>
      <c r="F152" s="242" t="s">
        <v>1479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187</v>
      </c>
      <c r="AU152" s="18" t="s">
        <v>85</v>
      </c>
    </row>
    <row r="153" s="14" customFormat="1">
      <c r="A153" s="14"/>
      <c r="B153" s="256"/>
      <c r="C153" s="257"/>
      <c r="D153" s="241" t="s">
        <v>189</v>
      </c>
      <c r="E153" s="258" t="s">
        <v>1</v>
      </c>
      <c r="F153" s="259" t="s">
        <v>83</v>
      </c>
      <c r="G153" s="257"/>
      <c r="H153" s="260">
        <v>1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189</v>
      </c>
      <c r="AU153" s="266" t="s">
        <v>85</v>
      </c>
      <c r="AV153" s="14" t="s">
        <v>85</v>
      </c>
      <c r="AW153" s="14" t="s">
        <v>33</v>
      </c>
      <c r="AX153" s="14" t="s">
        <v>83</v>
      </c>
      <c r="AY153" s="266" t="s">
        <v>178</v>
      </c>
    </row>
    <row r="154" s="2" customFormat="1" ht="14.4" customHeight="1">
      <c r="A154" s="39"/>
      <c r="B154" s="40"/>
      <c r="C154" s="228" t="s">
        <v>244</v>
      </c>
      <c r="D154" s="228" t="s">
        <v>180</v>
      </c>
      <c r="E154" s="229" t="s">
        <v>1480</v>
      </c>
      <c r="F154" s="230" t="s">
        <v>1481</v>
      </c>
      <c r="G154" s="231" t="s">
        <v>1456</v>
      </c>
      <c r="H154" s="232">
        <v>1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41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1449</v>
      </c>
      <c r="AT154" s="239" t="s">
        <v>180</v>
      </c>
      <c r="AU154" s="239" t="s">
        <v>85</v>
      </c>
      <c r="AY154" s="18" t="s">
        <v>178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83</v>
      </c>
      <c r="BK154" s="240">
        <f>ROUND(I154*H154,2)</f>
        <v>0</v>
      </c>
      <c r="BL154" s="18" t="s">
        <v>1449</v>
      </c>
      <c r="BM154" s="239" t="s">
        <v>2445</v>
      </c>
    </row>
    <row r="155" s="2" customFormat="1">
      <c r="A155" s="39"/>
      <c r="B155" s="40"/>
      <c r="C155" s="41"/>
      <c r="D155" s="241" t="s">
        <v>187</v>
      </c>
      <c r="E155" s="41"/>
      <c r="F155" s="242" t="s">
        <v>1483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187</v>
      </c>
      <c r="AU155" s="18" t="s">
        <v>85</v>
      </c>
    </row>
    <row r="156" s="14" customFormat="1">
      <c r="A156" s="14"/>
      <c r="B156" s="256"/>
      <c r="C156" s="257"/>
      <c r="D156" s="241" t="s">
        <v>189</v>
      </c>
      <c r="E156" s="258" t="s">
        <v>1</v>
      </c>
      <c r="F156" s="259" t="s">
        <v>83</v>
      </c>
      <c r="G156" s="257"/>
      <c r="H156" s="260">
        <v>1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189</v>
      </c>
      <c r="AU156" s="266" t="s">
        <v>85</v>
      </c>
      <c r="AV156" s="14" t="s">
        <v>85</v>
      </c>
      <c r="AW156" s="14" t="s">
        <v>33</v>
      </c>
      <c r="AX156" s="14" t="s">
        <v>83</v>
      </c>
      <c r="AY156" s="266" t="s">
        <v>178</v>
      </c>
    </row>
    <row r="157" s="2" customFormat="1" ht="14.4" customHeight="1">
      <c r="A157" s="39"/>
      <c r="B157" s="40"/>
      <c r="C157" s="228" t="s">
        <v>250</v>
      </c>
      <c r="D157" s="228" t="s">
        <v>180</v>
      </c>
      <c r="E157" s="229" t="s">
        <v>1484</v>
      </c>
      <c r="F157" s="230" t="s">
        <v>1485</v>
      </c>
      <c r="G157" s="231" t="s">
        <v>1456</v>
      </c>
      <c r="H157" s="232">
        <v>1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41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1449</v>
      </c>
      <c r="AT157" s="239" t="s">
        <v>180</v>
      </c>
      <c r="AU157" s="239" t="s">
        <v>85</v>
      </c>
      <c r="AY157" s="18" t="s">
        <v>178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83</v>
      </c>
      <c r="BK157" s="240">
        <f>ROUND(I157*H157,2)</f>
        <v>0</v>
      </c>
      <c r="BL157" s="18" t="s">
        <v>1449</v>
      </c>
      <c r="BM157" s="239" t="s">
        <v>2446</v>
      </c>
    </row>
    <row r="158" s="2" customFormat="1">
      <c r="A158" s="39"/>
      <c r="B158" s="40"/>
      <c r="C158" s="41"/>
      <c r="D158" s="241" t="s">
        <v>187</v>
      </c>
      <c r="E158" s="41"/>
      <c r="F158" s="242" t="s">
        <v>1487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187</v>
      </c>
      <c r="AU158" s="18" t="s">
        <v>85</v>
      </c>
    </row>
    <row r="159" s="2" customFormat="1">
      <c r="A159" s="39"/>
      <c r="B159" s="40"/>
      <c r="C159" s="41"/>
      <c r="D159" s="241" t="s">
        <v>391</v>
      </c>
      <c r="E159" s="41"/>
      <c r="F159" s="288" t="s">
        <v>1488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391</v>
      </c>
      <c r="AU159" s="18" t="s">
        <v>85</v>
      </c>
    </row>
    <row r="160" s="14" customFormat="1">
      <c r="A160" s="14"/>
      <c r="B160" s="256"/>
      <c r="C160" s="257"/>
      <c r="D160" s="241" t="s">
        <v>189</v>
      </c>
      <c r="E160" s="258" t="s">
        <v>1</v>
      </c>
      <c r="F160" s="259" t="s">
        <v>83</v>
      </c>
      <c r="G160" s="257"/>
      <c r="H160" s="260">
        <v>1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6" t="s">
        <v>189</v>
      </c>
      <c r="AU160" s="266" t="s">
        <v>85</v>
      </c>
      <c r="AV160" s="14" t="s">
        <v>85</v>
      </c>
      <c r="AW160" s="14" t="s">
        <v>33</v>
      </c>
      <c r="AX160" s="14" t="s">
        <v>83</v>
      </c>
      <c r="AY160" s="266" t="s">
        <v>178</v>
      </c>
    </row>
    <row r="161" s="12" customFormat="1" ht="22.8" customHeight="1">
      <c r="A161" s="12"/>
      <c r="B161" s="212"/>
      <c r="C161" s="213"/>
      <c r="D161" s="214" t="s">
        <v>75</v>
      </c>
      <c r="E161" s="226" t="s">
        <v>1489</v>
      </c>
      <c r="F161" s="226" t="s">
        <v>1490</v>
      </c>
      <c r="G161" s="213"/>
      <c r="H161" s="213"/>
      <c r="I161" s="216"/>
      <c r="J161" s="227">
        <f>BK161</f>
        <v>0</v>
      </c>
      <c r="K161" s="213"/>
      <c r="L161" s="218"/>
      <c r="M161" s="219"/>
      <c r="N161" s="220"/>
      <c r="O161" s="220"/>
      <c r="P161" s="221">
        <f>SUM(P162:P169)</f>
        <v>0</v>
      </c>
      <c r="Q161" s="220"/>
      <c r="R161" s="221">
        <f>SUM(R162:R169)</f>
        <v>0</v>
      </c>
      <c r="S161" s="220"/>
      <c r="T161" s="222">
        <f>SUM(T162:T169)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220</v>
      </c>
      <c r="AT161" s="224" t="s">
        <v>75</v>
      </c>
      <c r="AU161" s="224" t="s">
        <v>83</v>
      </c>
      <c r="AY161" s="223" t="s">
        <v>178</v>
      </c>
      <c r="BK161" s="225">
        <f>SUM(BK162:BK169)</f>
        <v>0</v>
      </c>
    </row>
    <row r="162" s="2" customFormat="1" ht="14.4" customHeight="1">
      <c r="A162" s="39"/>
      <c r="B162" s="40"/>
      <c r="C162" s="228" t="s">
        <v>258</v>
      </c>
      <c r="D162" s="228" t="s">
        <v>180</v>
      </c>
      <c r="E162" s="229" t="s">
        <v>1491</v>
      </c>
      <c r="F162" s="230" t="s">
        <v>1492</v>
      </c>
      <c r="G162" s="231" t="s">
        <v>1448</v>
      </c>
      <c r="H162" s="232">
        <v>1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41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1449</v>
      </c>
      <c r="AT162" s="239" t="s">
        <v>180</v>
      </c>
      <c r="AU162" s="239" t="s">
        <v>85</v>
      </c>
      <c r="AY162" s="18" t="s">
        <v>178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83</v>
      </c>
      <c r="BK162" s="240">
        <f>ROUND(I162*H162,2)</f>
        <v>0</v>
      </c>
      <c r="BL162" s="18" t="s">
        <v>1449</v>
      </c>
      <c r="BM162" s="239" t="s">
        <v>2447</v>
      </c>
    </row>
    <row r="163" s="2" customFormat="1">
      <c r="A163" s="39"/>
      <c r="B163" s="40"/>
      <c r="C163" s="41"/>
      <c r="D163" s="241" t="s">
        <v>187</v>
      </c>
      <c r="E163" s="41"/>
      <c r="F163" s="242" t="s">
        <v>1492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187</v>
      </c>
      <c r="AU163" s="18" t="s">
        <v>85</v>
      </c>
    </row>
    <row r="164" s="2" customFormat="1">
      <c r="A164" s="39"/>
      <c r="B164" s="40"/>
      <c r="C164" s="41"/>
      <c r="D164" s="241" t="s">
        <v>391</v>
      </c>
      <c r="E164" s="41"/>
      <c r="F164" s="288" t="s">
        <v>1494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391</v>
      </c>
      <c r="AU164" s="18" t="s">
        <v>85</v>
      </c>
    </row>
    <row r="165" s="14" customFormat="1">
      <c r="A165" s="14"/>
      <c r="B165" s="256"/>
      <c r="C165" s="257"/>
      <c r="D165" s="241" t="s">
        <v>189</v>
      </c>
      <c r="E165" s="258" t="s">
        <v>1</v>
      </c>
      <c r="F165" s="259" t="s">
        <v>83</v>
      </c>
      <c r="G165" s="257"/>
      <c r="H165" s="260">
        <v>1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189</v>
      </c>
      <c r="AU165" s="266" t="s">
        <v>85</v>
      </c>
      <c r="AV165" s="14" t="s">
        <v>85</v>
      </c>
      <c r="AW165" s="14" t="s">
        <v>33</v>
      </c>
      <c r="AX165" s="14" t="s">
        <v>83</v>
      </c>
      <c r="AY165" s="266" t="s">
        <v>178</v>
      </c>
    </row>
    <row r="166" s="2" customFormat="1" ht="14.4" customHeight="1">
      <c r="A166" s="39"/>
      <c r="B166" s="40"/>
      <c r="C166" s="228" t="s">
        <v>265</v>
      </c>
      <c r="D166" s="228" t="s">
        <v>180</v>
      </c>
      <c r="E166" s="229" t="s">
        <v>2431</v>
      </c>
      <c r="F166" s="230" t="s">
        <v>2432</v>
      </c>
      <c r="G166" s="231" t="s">
        <v>1448</v>
      </c>
      <c r="H166" s="232">
        <v>1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41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1449</v>
      </c>
      <c r="AT166" s="239" t="s">
        <v>180</v>
      </c>
      <c r="AU166" s="239" t="s">
        <v>85</v>
      </c>
      <c r="AY166" s="18" t="s">
        <v>178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83</v>
      </c>
      <c r="BK166" s="240">
        <f>ROUND(I166*H166,2)</f>
        <v>0</v>
      </c>
      <c r="BL166" s="18" t="s">
        <v>1449</v>
      </c>
      <c r="BM166" s="239" t="s">
        <v>2448</v>
      </c>
    </row>
    <row r="167" s="2" customFormat="1">
      <c r="A167" s="39"/>
      <c r="B167" s="40"/>
      <c r="C167" s="41"/>
      <c r="D167" s="241" t="s">
        <v>187</v>
      </c>
      <c r="E167" s="41"/>
      <c r="F167" s="242" t="s">
        <v>2432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187</v>
      </c>
      <c r="AU167" s="18" t="s">
        <v>85</v>
      </c>
    </row>
    <row r="168" s="2" customFormat="1">
      <c r="A168" s="39"/>
      <c r="B168" s="40"/>
      <c r="C168" s="41"/>
      <c r="D168" s="241" t="s">
        <v>391</v>
      </c>
      <c r="E168" s="41"/>
      <c r="F168" s="288" t="s">
        <v>2434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391</v>
      </c>
      <c r="AU168" s="18" t="s">
        <v>85</v>
      </c>
    </row>
    <row r="169" s="14" customFormat="1">
      <c r="A169" s="14"/>
      <c r="B169" s="256"/>
      <c r="C169" s="257"/>
      <c r="D169" s="241" t="s">
        <v>189</v>
      </c>
      <c r="E169" s="258" t="s">
        <v>1</v>
      </c>
      <c r="F169" s="259" t="s">
        <v>83</v>
      </c>
      <c r="G169" s="257"/>
      <c r="H169" s="260">
        <v>1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189</v>
      </c>
      <c r="AU169" s="266" t="s">
        <v>85</v>
      </c>
      <c r="AV169" s="14" t="s">
        <v>85</v>
      </c>
      <c r="AW169" s="14" t="s">
        <v>33</v>
      </c>
      <c r="AX169" s="14" t="s">
        <v>83</v>
      </c>
      <c r="AY169" s="266" t="s">
        <v>178</v>
      </c>
    </row>
    <row r="170" s="12" customFormat="1" ht="22.8" customHeight="1">
      <c r="A170" s="12"/>
      <c r="B170" s="212"/>
      <c r="C170" s="213"/>
      <c r="D170" s="214" t="s">
        <v>75</v>
      </c>
      <c r="E170" s="226" t="s">
        <v>1498</v>
      </c>
      <c r="F170" s="226" t="s">
        <v>1499</v>
      </c>
      <c r="G170" s="213"/>
      <c r="H170" s="213"/>
      <c r="I170" s="216"/>
      <c r="J170" s="227">
        <f>BK170</f>
        <v>0</v>
      </c>
      <c r="K170" s="213"/>
      <c r="L170" s="218"/>
      <c r="M170" s="219"/>
      <c r="N170" s="220"/>
      <c r="O170" s="220"/>
      <c r="P170" s="221">
        <f>SUM(P171:P177)</f>
        <v>0</v>
      </c>
      <c r="Q170" s="220"/>
      <c r="R170" s="221">
        <f>SUM(R171:R177)</f>
        <v>0</v>
      </c>
      <c r="S170" s="220"/>
      <c r="T170" s="222">
        <f>SUM(T171:T177)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220</v>
      </c>
      <c r="AT170" s="224" t="s">
        <v>75</v>
      </c>
      <c r="AU170" s="224" t="s">
        <v>83</v>
      </c>
      <c r="AY170" s="223" t="s">
        <v>178</v>
      </c>
      <c r="BK170" s="225">
        <f>SUM(BK171:BK177)</f>
        <v>0</v>
      </c>
    </row>
    <row r="171" s="2" customFormat="1" ht="14.4" customHeight="1">
      <c r="A171" s="39"/>
      <c r="B171" s="40"/>
      <c r="C171" s="228" t="s">
        <v>275</v>
      </c>
      <c r="D171" s="228" t="s">
        <v>180</v>
      </c>
      <c r="E171" s="229" t="s">
        <v>1500</v>
      </c>
      <c r="F171" s="230" t="s">
        <v>1501</v>
      </c>
      <c r="G171" s="231" t="s">
        <v>1456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41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1449</v>
      </c>
      <c r="AT171" s="239" t="s">
        <v>180</v>
      </c>
      <c r="AU171" s="239" t="s">
        <v>85</v>
      </c>
      <c r="AY171" s="18" t="s">
        <v>178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83</v>
      </c>
      <c r="BK171" s="240">
        <f>ROUND(I171*H171,2)</f>
        <v>0</v>
      </c>
      <c r="BL171" s="18" t="s">
        <v>1449</v>
      </c>
      <c r="BM171" s="239" t="s">
        <v>2449</v>
      </c>
    </row>
    <row r="172" s="2" customFormat="1">
      <c r="A172" s="39"/>
      <c r="B172" s="40"/>
      <c r="C172" s="41"/>
      <c r="D172" s="241" t="s">
        <v>187</v>
      </c>
      <c r="E172" s="41"/>
      <c r="F172" s="242" t="s">
        <v>1503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187</v>
      </c>
      <c r="AU172" s="18" t="s">
        <v>85</v>
      </c>
    </row>
    <row r="173" s="14" customFormat="1">
      <c r="A173" s="14"/>
      <c r="B173" s="256"/>
      <c r="C173" s="257"/>
      <c r="D173" s="241" t="s">
        <v>189</v>
      </c>
      <c r="E173" s="258" t="s">
        <v>1</v>
      </c>
      <c r="F173" s="259" t="s">
        <v>83</v>
      </c>
      <c r="G173" s="257"/>
      <c r="H173" s="260">
        <v>1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6" t="s">
        <v>189</v>
      </c>
      <c r="AU173" s="266" t="s">
        <v>85</v>
      </c>
      <c r="AV173" s="14" t="s">
        <v>85</v>
      </c>
      <c r="AW173" s="14" t="s">
        <v>33</v>
      </c>
      <c r="AX173" s="14" t="s">
        <v>83</v>
      </c>
      <c r="AY173" s="266" t="s">
        <v>178</v>
      </c>
    </row>
    <row r="174" s="2" customFormat="1" ht="14.4" customHeight="1">
      <c r="A174" s="39"/>
      <c r="B174" s="40"/>
      <c r="C174" s="228" t="s">
        <v>286</v>
      </c>
      <c r="D174" s="228" t="s">
        <v>180</v>
      </c>
      <c r="E174" s="229" t="s">
        <v>1512</v>
      </c>
      <c r="F174" s="230" t="s">
        <v>1513</v>
      </c>
      <c r="G174" s="231" t="s">
        <v>1456</v>
      </c>
      <c r="H174" s="232">
        <v>1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41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1449</v>
      </c>
      <c r="AT174" s="239" t="s">
        <v>180</v>
      </c>
      <c r="AU174" s="239" t="s">
        <v>85</v>
      </c>
      <c r="AY174" s="18" t="s">
        <v>178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83</v>
      </c>
      <c r="BK174" s="240">
        <f>ROUND(I174*H174,2)</f>
        <v>0</v>
      </c>
      <c r="BL174" s="18" t="s">
        <v>1449</v>
      </c>
      <c r="BM174" s="239" t="s">
        <v>2450</v>
      </c>
    </row>
    <row r="175" s="2" customFormat="1">
      <c r="A175" s="39"/>
      <c r="B175" s="40"/>
      <c r="C175" s="41"/>
      <c r="D175" s="241" t="s">
        <v>187</v>
      </c>
      <c r="E175" s="41"/>
      <c r="F175" s="242" t="s">
        <v>1513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187</v>
      </c>
      <c r="AU175" s="18" t="s">
        <v>85</v>
      </c>
    </row>
    <row r="176" s="2" customFormat="1">
      <c r="A176" s="39"/>
      <c r="B176" s="40"/>
      <c r="C176" s="41"/>
      <c r="D176" s="241" t="s">
        <v>391</v>
      </c>
      <c r="E176" s="41"/>
      <c r="F176" s="288" t="s">
        <v>1515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391</v>
      </c>
      <c r="AU176" s="18" t="s">
        <v>85</v>
      </c>
    </row>
    <row r="177" s="14" customFormat="1">
      <c r="A177" s="14"/>
      <c r="B177" s="256"/>
      <c r="C177" s="257"/>
      <c r="D177" s="241" t="s">
        <v>189</v>
      </c>
      <c r="E177" s="258" t="s">
        <v>1</v>
      </c>
      <c r="F177" s="259" t="s">
        <v>83</v>
      </c>
      <c r="G177" s="257"/>
      <c r="H177" s="260">
        <v>1</v>
      </c>
      <c r="I177" s="261"/>
      <c r="J177" s="257"/>
      <c r="K177" s="257"/>
      <c r="L177" s="262"/>
      <c r="M177" s="305"/>
      <c r="N177" s="306"/>
      <c r="O177" s="306"/>
      <c r="P177" s="306"/>
      <c r="Q177" s="306"/>
      <c r="R177" s="306"/>
      <c r="S177" s="306"/>
      <c r="T177" s="30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189</v>
      </c>
      <c r="AU177" s="266" t="s">
        <v>85</v>
      </c>
      <c r="AV177" s="14" t="s">
        <v>85</v>
      </c>
      <c r="AW177" s="14" t="s">
        <v>33</v>
      </c>
      <c r="AX177" s="14" t="s">
        <v>83</v>
      </c>
      <c r="AY177" s="266" t="s">
        <v>178</v>
      </c>
    </row>
    <row r="178" s="2" customFormat="1" ht="6.96" customHeight="1">
      <c r="A178" s="39"/>
      <c r="B178" s="67"/>
      <c r="C178" s="68"/>
      <c r="D178" s="68"/>
      <c r="E178" s="68"/>
      <c r="F178" s="68"/>
      <c r="G178" s="68"/>
      <c r="H178" s="68"/>
      <c r="I178" s="68"/>
      <c r="J178" s="68"/>
      <c r="K178" s="68"/>
      <c r="L178" s="45"/>
      <c r="M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</sheetData>
  <sheetProtection sheet="1" autoFilter="0" formatColumns="0" formatRows="0" objects="1" scenarios="1" spinCount="100000" saltValue="uKM2+vVIWXPOfih7oUYp22OAExBAUOFj0dY96su1cl44BrYuRhGfsKEUe2z9d5n6vuILK+s6mHu/sZY85kq8hg==" hashValue="euYiwQe6AAsrq6eairKe9uwz64S0fBY0MzxBc8bOnknlyW+MVlAlwhmWWt9rxWsjFAozENXx0p/cU2LhJr/0Fw==" algorithmName="SHA-512" password="CC35"/>
  <autoFilter ref="C124:K17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Heger</dc:creator>
  <cp:lastModifiedBy>Michal Heger</cp:lastModifiedBy>
  <dcterms:created xsi:type="dcterms:W3CDTF">2021-04-07T13:22:31Z</dcterms:created>
  <dcterms:modified xsi:type="dcterms:W3CDTF">2021-04-07T13:23:41Z</dcterms:modified>
</cp:coreProperties>
</file>