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7052-01 - SO101 Hlavní ..." sheetId="2" r:id="rId2"/>
    <sheet name="187052-02 - SO102 Vedlejš..." sheetId="3" r:id="rId3"/>
    <sheet name="187052-03 - SO103 Vedlejš..." sheetId="4" r:id="rId4"/>
    <sheet name="187052-05 - SO105 Vedlejš..." sheetId="5" r:id="rId5"/>
    <sheet name="187052-06 - SO101.1 Vodoh..." sheetId="6" r:id="rId6"/>
    <sheet name="187052-08 - SO302 Vodohos..." sheetId="7" r:id="rId7"/>
    <sheet name="187052-09 - SO303 Svodný ..." sheetId="8" r:id="rId8"/>
    <sheet name="187052-10 - SO304.1 Svodn..." sheetId="9" r:id="rId9"/>
    <sheet name="187052-13 - Vedlejší a os...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_FilterDatabase" localSheetId="1" hidden="1">'187052-01 - SO101 Hlavní ...'!$C$87:$K$277</definedName>
    <definedName name="_xlnm.Print_Area" localSheetId="1">'187052-01 - SO101 Hlavní ...'!$C$4:$J$39,'187052-01 - SO101 Hlavní ...'!$C$45:$J$69,'187052-01 - SO101 Hlavní ...'!$C$75:$K$277</definedName>
    <definedName name="_xlnm._FilterDatabase" localSheetId="2" hidden="1">'187052-02 - SO102 Vedlejš...'!$C$85:$K$234</definedName>
    <definedName name="_xlnm.Print_Area" localSheetId="2">'187052-02 - SO102 Vedlejš...'!$C$4:$J$39,'187052-02 - SO102 Vedlejš...'!$C$45:$J$67,'187052-02 - SO102 Vedlejš...'!$C$73:$K$234</definedName>
    <definedName name="_xlnm._FilterDatabase" localSheetId="3" hidden="1">'187052-03 - SO103 Vedlejš...'!$C$85:$K$229</definedName>
    <definedName name="_xlnm.Print_Area" localSheetId="3">'187052-03 - SO103 Vedlejš...'!$C$4:$J$39,'187052-03 - SO103 Vedlejš...'!$C$45:$J$67,'187052-03 - SO103 Vedlejš...'!$C$73:$K$229</definedName>
    <definedName name="_xlnm._FilterDatabase" localSheetId="4" hidden="1">'187052-05 - SO105 Vedlejš...'!$C$85:$K$225</definedName>
    <definedName name="_xlnm.Print_Area" localSheetId="4">'187052-05 - SO105 Vedlejš...'!$C$4:$J$39,'187052-05 - SO105 Vedlejš...'!$C$45:$J$67,'187052-05 - SO105 Vedlejš...'!$C$73:$K$225</definedName>
    <definedName name="_xlnm._FilterDatabase" localSheetId="5" hidden="1">'187052-06 - SO101.1 Vodoh...'!$C$85:$K$116</definedName>
    <definedName name="_xlnm.Print_Area" localSheetId="5">'187052-06 - SO101.1 Vodoh...'!$C$4:$J$39,'187052-06 - SO101.1 Vodoh...'!$C$45:$J$67,'187052-06 - SO101.1 Vodoh...'!$C$73:$K$116</definedName>
    <definedName name="_xlnm._FilterDatabase" localSheetId="6" hidden="1">'187052-08 - SO302 Vodohos...'!$C$84:$K$130</definedName>
    <definedName name="_xlnm.Print_Area" localSheetId="6">'187052-08 - SO302 Vodohos...'!$C$4:$J$39,'187052-08 - SO302 Vodohos...'!$C$45:$J$66,'187052-08 - SO302 Vodohos...'!$C$72:$K$130</definedName>
    <definedName name="_xlnm._FilterDatabase" localSheetId="7" hidden="1">'187052-09 - SO303 Svodný ...'!$C$85:$K$322</definedName>
    <definedName name="_xlnm.Print_Area" localSheetId="7">'187052-09 - SO303 Svodný ...'!$C$4:$J$39,'187052-09 - SO303 Svodný ...'!$C$45:$J$67,'187052-09 - SO303 Svodný ...'!$C$73:$K$322</definedName>
    <definedName name="_xlnm._FilterDatabase" localSheetId="8" hidden="1">'187052-10 - SO304.1 Svodn...'!$C$83:$K$198</definedName>
    <definedName name="_xlnm.Print_Area" localSheetId="8">'187052-10 - SO304.1 Svodn...'!$C$4:$J$39,'187052-10 - SO304.1 Svodn...'!$C$45:$J$65,'187052-10 - SO304.1 Svodn...'!$C$71:$K$198</definedName>
    <definedName name="_xlnm._FilterDatabase" localSheetId="9" hidden="1">'187052-13 - Vedlejší a os...'!$C$84:$K$146</definedName>
    <definedName name="_xlnm.Print_Area" localSheetId="9">'187052-13 - Vedlejší a os...'!$C$4:$J$39,'187052-13 - Vedlejší a os...'!$C$45:$J$66,'187052-13 - Vedlejší a os...'!$C$72:$K$146</definedName>
    <definedName name="_xlnm.Print_Area" localSheetId="1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'187052-01 - SO101 Hlavní ...'!$87:$87</definedName>
    <definedName name="_xlnm.Print_Titles" localSheetId="2">'187052-02 - SO102 Vedlejš...'!$85:$85</definedName>
    <definedName name="_xlnm.Print_Titles" localSheetId="3">'187052-03 - SO103 Vedlejš...'!$85:$85</definedName>
    <definedName name="_xlnm.Print_Titles" localSheetId="4">'187052-05 - SO105 Vedlejš...'!$85:$85</definedName>
    <definedName name="_xlnm.Print_Titles" localSheetId="5">'187052-06 - SO101.1 Vodoh...'!$85:$85</definedName>
    <definedName name="_xlnm.Print_Titles" localSheetId="6">'187052-08 - SO302 Vodohos...'!$84:$84</definedName>
    <definedName name="_xlnm.Print_Titles" localSheetId="7">'187052-09 - SO303 Svodný ...'!$85:$85</definedName>
    <definedName name="_xlnm.Print_Titles" localSheetId="8">'187052-10 - SO304.1 Svodn...'!$83:$83</definedName>
    <definedName name="_xlnm.Print_Titles" localSheetId="9">'187052-13 - Vedlejší a os...'!$84:$84</definedName>
  </definedNames>
  <calcPr fullCalcOnLoad="1"/>
</workbook>
</file>

<file path=xl/sharedStrings.xml><?xml version="1.0" encoding="utf-8"?>
<sst xmlns="http://schemas.openxmlformats.org/spreadsheetml/2006/main" count="11433" uniqueCount="1313">
  <si>
    <t>Export Komplet</t>
  </si>
  <si>
    <t>VZ</t>
  </si>
  <si>
    <t>2.0</t>
  </si>
  <si>
    <t>ZAMOK</t>
  </si>
  <si>
    <t>False</t>
  </si>
  <si>
    <t>{c3168565-d0d4-457d-94f8-bcf4e51ccb70}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</si>
  <si>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</si>
  <si>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</si>
  <si>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</si>
  <si>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</si>
  <si>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</si>
  <si>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</si>
  <si>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0,1</t>
  </si>
  <si>
    <t>Kód:</t>
  </si>
  <si>
    <t>187052-1-1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</si>
  <si>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</si>
  <si>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</si>
  <si>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Svodné příkopy, ÚSES a polní cesty v k. ú. Pravlov - stavba</t>
  </si>
  <si>
    <t>KSO:</t>
  </si>
  <si>
    <t/>
  </si>
  <si>
    <t>CC-CZ:</t>
  </si>
  <si>
    <t>Místo:</t>
  </si>
  <si>
    <t xml:space="preserve"> </t>
  </si>
  <si>
    <t>Datum:</t>
  </si>
  <si>
    <t>19. 2. 2021</t>
  </si>
  <si>
    <t>Zadavatel:</t>
  </si>
  <si>
    <t>IČ:</t>
  </si>
  <si>
    <t>01312774</t>
  </si>
  <si>
    <t>ČR - SPÚ, KPÚ pro JmK, Pobočka Brno</t>
  </si>
  <si>
    <t>DIČ:</t>
  </si>
  <si>
    <t>Uchazeč:</t>
  </si>
  <si>
    <t>Vyplň údaj</t>
  </si>
  <si>
    <t>Projektant:</t>
  </si>
  <si>
    <t>46344942</t>
  </si>
  <si>
    <t>GEOtest, a.s.</t>
  </si>
  <si>
    <t>CZ46344942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</si>
  <si>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</si>
  <si>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</si>
  <si>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</si>
  <si>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</si>
  <si>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</si>
  <si>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</si>
  <si>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</si>
  <si>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</si>
  <si>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</si>
  <si>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</si>
  <si>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</si>
  <si>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</si>
  <si>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</si>
  <si>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</si>
  <si>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</si>
  <si>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</si>
  <si>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</si>
  <si>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</si>
  <si>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</si>
  <si>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</si>
  <si>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</si>
  <si>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</si>
  <si>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</si>
  <si>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</si>
  <si>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</si>
  <si>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</si>
  <si>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</si>
  <si>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</si>
  <si>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</si>
  <si>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</si>
  <si>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</si>
  <si>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</si>
  <si>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</si>
  <si>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</si>
  <si>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</si>
  <si>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</si>
  <si>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</si>
  <si>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</si>
  <si>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</si>
  <si>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</si>
  <si>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</si>
  <si>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</si>
  <si>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</si>
  <si>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187052-01</t>
  </si>
  <si>
    <t>SO101 Hlavní polní cesta P1</t>
  </si>
  <si>
    <t>STA</t>
  </si>
  <si>
    <t>1</t>
  </si>
  <si>
    <t>{7982883c-e161-4aac-b456-eca1a637958c}</t>
  </si>
  <si>
    <t>2</t>
  </si>
  <si>
    <t>187052-02</t>
  </si>
  <si>
    <t>SO102 Vedlejší polní cesta Pv6</t>
  </si>
  <si>
    <t>{1f025f40-e4ac-4da5-bdaf-2165a1ba7977}</t>
  </si>
  <si>
    <t>187052-03</t>
  </si>
  <si>
    <t>SO103 Vedlejší polní cesta Pv9</t>
  </si>
  <si>
    <t>{65516cee-9f3d-47f6-9fdd-babfe53a3bdb}</t>
  </si>
  <si>
    <t>187052-05</t>
  </si>
  <si>
    <t>SO105 Vedlejší polní cesta Pv16</t>
  </si>
  <si>
    <t>{14dd7209-374e-40cd-99ff-b550c3a2cb56}</t>
  </si>
  <si>
    <t>187052-06</t>
  </si>
  <si>
    <t>SO101.1 Vodohospodářské opatření pro cestu P1</t>
  </si>
  <si>
    <t>{f431c6cd-f8e2-4a6a-ac8a-3eadb45bf963}</t>
  </si>
  <si>
    <t>187052-08</t>
  </si>
  <si>
    <t>SO302 Vodohospodářské opatření pro cestu Pv16</t>
  </si>
  <si>
    <t>{a562b6fd-61cd-42d5-9ce6-96b1cbb7bc27}</t>
  </si>
  <si>
    <t>187052-09</t>
  </si>
  <si>
    <t>SO303 Svodný příkop SP1</t>
  </si>
  <si>
    <t>{61817463-f461-40b0-acdb-22e4d5ace12c}</t>
  </si>
  <si>
    <t>187052-10</t>
  </si>
  <si>
    <t>SO304.1 Svodný příkop SP2, SO304.2 Svodný příkop SP4</t>
  </si>
  <si>
    <t>{b344eb1c-54f2-4763-af39-17b25dce04ea}</t>
  </si>
  <si>
    <t>187052-13</t>
  </si>
  <si>
    <t>Vedlejší a ostatní náklady</t>
  </si>
  <si>
    <t>{3540ca07-56d6-45e6-90ad-7b8ba6550f6c}</t>
  </si>
  <si>
    <t>KRYCÍ LIST SOUPISU PRACÍ</t>
  </si>
  <si>
    <t>Objekt:</t>
  </si>
  <si>
    <t>187052-01 - SO101 Hlavní polní cesta P1</t>
  </si>
  <si>
    <t>Pravlov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</si>
  <si>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</si>
  <si>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</si>
  <si>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</si>
  <si>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</si>
  <si>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</si>
  <si>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</si>
  <si>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</si>
  <si>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</si>
  <si>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</si>
  <si>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</si>
  <si>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</si>
  <si>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</si>
  <si>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VRN2 - Příprava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</si>
  <si>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</si>
  <si>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</si>
  <si>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</si>
  <si>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</si>
  <si>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</si>
  <si>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</si>
  <si>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</si>
  <si>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</si>
  <si>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</si>
  <si>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</si>
  <si>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</si>
  <si>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</si>
  <si>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</si>
  <si>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</si>
  <si>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</si>
  <si>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</si>
  <si>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</si>
  <si>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</si>
  <si>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</si>
  <si>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</si>
  <si>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</si>
  <si>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2021 01</t>
  </si>
  <si>
    <t>4</t>
  </si>
  <si>
    <t>-419320650</t>
  </si>
  <si>
    <t>PP</t>
  </si>
  <si>
    <t>Odstranění křovin a stromů s odstraněním kořenů průměru kmene do 100 mm do sklonu terénu 1 : 5, při celkové ploše do 1 000 m2</t>
  </si>
  <si>
    <t>VV</t>
  </si>
  <si>
    <t>800 "probírka náletových křovin na levém svahu v délce 400 m"</t>
  </si>
  <si>
    <t>113107243</t>
  </si>
  <si>
    <t>Odstranění podkladu živičného tl 150 mm strojně pl přes 200 m2</t>
  </si>
  <si>
    <t>-1993019908</t>
  </si>
  <si>
    <t>Odstranění podkladů nebo krytů strojně plochy jednotlivě přes 200 m2 s přemístěním hmot na skládku na vzdálenost do 20 m nebo s naložením na dopravní prostředek živičných, o tl. vrstvy přes 100 do 150 mm</t>
  </si>
  <si>
    <t>225,0*4,0 "stávající vozovka"</t>
  </si>
  <si>
    <t>3</t>
  </si>
  <si>
    <t>122101103</t>
  </si>
  <si>
    <t>Odkopávky a prokopávky nezapažené v hornině tř. 1 a 2 objem do 5000 m3</t>
  </si>
  <si>
    <t>m3</t>
  </si>
  <si>
    <t>627009993</t>
  </si>
  <si>
    <t>Odkopávky a prokopávky nezapažené s přehozením výkopku na vzdálenost do 3 m nebo s naložením na dopravní prostředek v horninách tř. 1 a 2 přes 1 000 do 5 000 m3</t>
  </si>
  <si>
    <t>1543,41*0,6 "60 % výkopů v hornině 1; objem generován SW Acad Civil 3D"</t>
  </si>
  <si>
    <t>173,89 "výkop pro obrubníky"</t>
  </si>
  <si>
    <t>Součet</t>
  </si>
  <si>
    <t>122201103</t>
  </si>
  <si>
    <t>Odkopávky a prokopávky nezapažené v hornině tř. 3 objem do 5000 m3</t>
  </si>
  <si>
    <t>-1337464614</t>
  </si>
  <si>
    <t>Odkopávky a prokopávky nezapažené s přehozením výkopku na vzdálenost do 3 m nebo s naložením na dopravní prostředek v hornině tř. 3 přes 1 000 do 5 000 m3</t>
  </si>
  <si>
    <t>1543,41*0,3 "30 % výkopů v hornině 3; objem generován SW Acad Civil 3D"</t>
  </si>
  <si>
    <t>5</t>
  </si>
  <si>
    <t>122201109R</t>
  </si>
  <si>
    <t>Příplatek za lepivost u odkopávek v hornině tř. 1 až 3</t>
  </si>
  <si>
    <t>-1161064169</t>
  </si>
  <si>
    <t>Odkopávky a prokopávky nezapažené s přehozením výkopku na vzdálenost do 3 m nebo s naložením na dopravní prostředek v hornině tř. 3 Příplatek k cenám za lepivost horniny tř. 3</t>
  </si>
  <si>
    <t>463,02*0,3 "příplatek za lepivost ve výši 30 %"</t>
  </si>
  <si>
    <t>6</t>
  </si>
  <si>
    <t>122301103</t>
  </si>
  <si>
    <t>Odkopávky a prokopávky nezapažené v hornině tř. 4 objem do 5000 m3</t>
  </si>
  <si>
    <t>-1870454715</t>
  </si>
  <si>
    <t>Odkopávky a prokopávky nezapažené s přehozením výkopku na vzdálenost do 3 m nebo s naložením na dopravní prostředek v hornině tř. 4 přes 1 000 do 5 000 m3</t>
  </si>
  <si>
    <t>1543,41*0,1 "10 % výkopů v hornině 4; objem generován SW Acad Civil 3D"</t>
  </si>
  <si>
    <t>7</t>
  </si>
  <si>
    <t>122301109R</t>
  </si>
  <si>
    <t>Příplatek za lepivost u odkopávek nezapažených v hornině tř. 4</t>
  </si>
  <si>
    <t>1413603794</t>
  </si>
  <si>
    <t>Odkopávky a prokopávky nezapažené s přehozením výkopku na vzdálenost do 3 m nebo s naložením na dopravní prostředek v hornině tř. 4 Příplatek k cenám za lepivost horniny tř. 4</t>
  </si>
  <si>
    <t>154,34*0,3 "příplatek za lepivost ve výši 30 %"</t>
  </si>
  <si>
    <t>8</t>
  </si>
  <si>
    <t>162501102</t>
  </si>
  <si>
    <t>Vodorovné přemístění do 3000 m výkopku/sypaniny z horniny tř. 1 až 4</t>
  </si>
  <si>
    <t>1519162670</t>
  </si>
  <si>
    <t>Vodorovné přemístění výkopku nebo sypaniny po suchu na obvyklém dopravním prostředku, bez naložení výkopku, avšak se složením bez rozhrnutí z horniny tř. 1 až 4 na vzdálenost přes 2 500 do 3 000 m</t>
  </si>
  <si>
    <t>1543,41 "uložení vykopaného materiálu na mezideponii"</t>
  </si>
  <si>
    <t>14,03 "odvoz vytříděnéhoh materiálu určeného pro násypy zpět na stavbu"</t>
  </si>
  <si>
    <t>9</t>
  </si>
  <si>
    <t>162701101</t>
  </si>
  <si>
    <t>Vodorovné přemístění do 6000 m výkopku/sypaniny z horniny tř. 1 až 4</t>
  </si>
  <si>
    <t>-998568832</t>
  </si>
  <si>
    <t>Vodorovné přemístění výkopku nebo sypaniny po suchu na obvyklém dopravním prostředku, bez naložení výkopku, avšak se složením bez rozhrnutí z horniny tř. 1 až 4 na vzdálenost přes 5 000 do 6 000 m</t>
  </si>
  <si>
    <t>odvoz přebytečného materiálu na řízenou skludku v Bratčicích do vzdálenosti 6 km</t>
  </si>
  <si>
    <t>1543,41 "uložený vytříděný materiál na mezideponii"</t>
  </si>
  <si>
    <t>-14,03 "odvoz vytříděnéhoh materiálu určeného pro násypy zpět na stavbu"</t>
  </si>
  <si>
    <t>10</t>
  </si>
  <si>
    <t>167101102</t>
  </si>
  <si>
    <t>Nakládání výkopku z hornin tř. 1 až 4 přes 100 m3</t>
  </si>
  <si>
    <t>-651810332</t>
  </si>
  <si>
    <t>Nakládání, skládání a překládání neulehlého výkopku nebo sypaniny nakládání, množství přes 100 m3, z hornin tř. 1 až 4</t>
  </si>
  <si>
    <t>1543,41 "naložení vytříděného materiálu na mezideponii pro odvoz zpět na stavbu nebo pro odvoz na skládku"</t>
  </si>
  <si>
    <t>11</t>
  </si>
  <si>
    <t>171101103</t>
  </si>
  <si>
    <t>Uložení sypaniny z hornin soudržných do násypů zhutněných do 100 % PS</t>
  </si>
  <si>
    <t>-1082049417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</si>
  <si>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</si>
  <si>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14,03 "násyp a zpětný zásyp, objem generován SW Acad Civil 3D"</t>
  </si>
  <si>
    <t>12</t>
  </si>
  <si>
    <t>171201101</t>
  </si>
  <si>
    <t>Uložení sypaniny do násypů nezhutněných</t>
  </si>
  <si>
    <t>851596643</t>
  </si>
  <si>
    <t>Uložení sypaniny do násypů s rozprostřením sypaniny ve vrstvách a s hrubým urovnáním nezhutněných z jakýchkoliv hornin</t>
  </si>
  <si>
    <t>1543,41 "uložení vykopané zeminy na mezideponii"</t>
  </si>
  <si>
    <t>1543,41-14,03 "uložení přebytečné zeminy na skládce"</t>
  </si>
  <si>
    <t>13</t>
  </si>
  <si>
    <t>171201103R</t>
  </si>
  <si>
    <t>Likvidace vybouraných hmot a suti v souladu se zákonem O odpadech č 185/2001 Sb. v platném znění.</t>
  </si>
  <si>
    <t>-1801150274</t>
  </si>
  <si>
    <t>P</t>
  </si>
  <si>
    <t>Poznámka k položce:
Součástí položky jsou přesuny, doprava a potřebná manipulace se sutí, včetně případných poplatků za uložení na skládku.
Předpokládaná odvozní vzdálenost na skládku v Bratčicích 6 km.</t>
  </si>
  <si>
    <t>225,0*4,0*0,12 "stávající vozovka - jedná se o odhad projektanta"</t>
  </si>
  <si>
    <t>14</t>
  </si>
  <si>
    <t>171201104R</t>
  </si>
  <si>
    <t>Likvidace přebytků zeminy a sedimentu v souladu se zákonem O odpadech č 185/2001 Sb. v platném znění.</t>
  </si>
  <si>
    <t>-454410375</t>
  </si>
  <si>
    <t>Likvidace přebytků zeminy v souladu se zákonem O odpadech č 185/2001 Sb. v platném znění.</t>
  </si>
  <si>
    <t>Poznámka k položce:
Součástí položky jsou přesuny, doprava a potřebná manipulace se zeminou, včetně případných poplatků za uložení na skládku.
Předpokládaná odvozní vzdálenost na skládku v Bratčicích 6 km.</t>
  </si>
  <si>
    <t>1543,41 "vykopaná zemina"</t>
  </si>
  <si>
    <t>-14,03 "zemina použitá do násypů"</t>
  </si>
  <si>
    <t>171201106R</t>
  </si>
  <si>
    <t>Kompletní likvidace dřevních zbytků, větví a pařezů v souladu se zákonem O odpadech č 185/2001 Sb. v platném znění.</t>
  </si>
  <si>
    <t>863484327</t>
  </si>
  <si>
    <t>Poznámka k položce:
Poznámka k položce:
- likvidace větví listnatých stromů a keřů štěpkováním, rozřezání a odvoz kmenů na místo bezpečného uložení (v případě potřeby)
- seřezání pařezů do úrovně přilehlého terénu včetně likvidace zbytků (včetně starých pařezů)
- trvalá likvidace pařezů v souladu s platnými právními předpisy (odvoz pařezů na skládku včetně poplatku za skládku)
- součástí je také možná doprava, potřebná manipulace a poplatky za uložení na skládku</t>
  </si>
  <si>
    <t>300 "objem odstraňovaných křovin je odhadnut projektantem"</t>
  </si>
  <si>
    <t>16</t>
  </si>
  <si>
    <t>181102302</t>
  </si>
  <si>
    <t>Úprava pláně pro silnice a dálnice v zářezech se zhutněním</t>
  </si>
  <si>
    <t>-1212683071</t>
  </si>
  <si>
    <t>Úprava pláně na stavbách silnic a dálnic strojně v zářezech mimo skalních se zhutněním</t>
  </si>
  <si>
    <t>3048,20 "úprava pláně; plocha generována SW Acad Civil 3D"</t>
  </si>
  <si>
    <t>17</t>
  </si>
  <si>
    <t>181151331</t>
  </si>
  <si>
    <t>Plošná úprava terénu přes 500 m2 zemina skupiny 1 až 4 nerovnosti do 200 mm v rovinně a svahu do 1:5</t>
  </si>
  <si>
    <t>-1093080228</t>
  </si>
  <si>
    <t>Plošná úprava terénu v zemině skupiny 1 až 4 s urovnáním povrchu bez doplnění ornice souvislé plochy přes 500 m2 při nerovnostech terénu přes 150 do 200 mm v rovině nebo na svahu do 1:5</t>
  </si>
  <si>
    <t>2500 "úprava terénu po mezideponii"</t>
  </si>
  <si>
    <t>18</t>
  </si>
  <si>
    <t>182101101</t>
  </si>
  <si>
    <t>Svahování v zářezech v hornině tř. 1 až 4</t>
  </si>
  <si>
    <t>1327834934</t>
  </si>
  <si>
    <t>Svahování trvalých svahů do projektovaných profilů s potřebným přemístěním výkopku při svahování v zářezech v hornině tř. 1 až 4</t>
  </si>
  <si>
    <t>0,5*759,60</t>
  </si>
  <si>
    <t>19</t>
  </si>
  <si>
    <t>182201101</t>
  </si>
  <si>
    <t>Svahování násypů strojně</t>
  </si>
  <si>
    <t>336996025</t>
  </si>
  <si>
    <t>Svahování trvalých svahů do projektovaných profilů strojně s potřebným přemístěním výkopku při svahování násypů v jakékoliv hornině</t>
  </si>
  <si>
    <t>0,5*760*2 "svahování v šířce 0,5 m v celé délce úpravy"</t>
  </si>
  <si>
    <t>20</t>
  </si>
  <si>
    <t>183405212</t>
  </si>
  <si>
    <t>Výsev trávníku hydroosevem na hlušinu</t>
  </si>
  <si>
    <t>-62573099</t>
  </si>
  <si>
    <t>1,0*760,0*2 "výsev trávníku v pásu 1,0 m na každou stranu v celé délce stavby"</t>
  </si>
  <si>
    <t>M</t>
  </si>
  <si>
    <t>00572473</t>
  </si>
  <si>
    <t>bylinná rekultivační směs</t>
  </si>
  <si>
    <t>kg</t>
  </si>
  <si>
    <t>1879387317</t>
  </si>
  <si>
    <t>bylinná rekultivační směs - obsahuje 21 rostlinných druhů.</t>
  </si>
  <si>
    <t>Poznámka k položce:
Obsahuje 21 rostlinných druhů.
Směs je určena k ozelenění náspů, výsypek a méně úrodných, lidskou činností poznamenaných extenzivních stanovišť. Dobré výsledky směs prokázala při použití na erozí ohrožených lokalitách.
Složení:
Trávy 68%: 
Psineček obecný (Agrostis capillaris) 1%, Kostřava červená dlouze výběžkatá (Festuca rubra rubra) 5%, Kostřava červená výběžkatá (Festuca rubra trichophylla) 5%, Kostřava drsnolistá (Festuca trachyphylla) 15%, Jílek mnohokvětý jednoletý (Lolium multiflorum) 13%, Jílek vytrvalý (Lolium perenne) 17%, Lipnice luční (Poa pratensis) 6%.
Byliny 10,5%: 
Řebříček obecný (Achillea millefolium) 0,8%, Kopretina bílá (Leucanthemum vulgare) 0,7%, Mák vlčí(Papaver rhoeas) 0,1%, Svazenka vratičolistá (Phacelia tanacefolia) 6%, Jitrocel kopinatý (Plantago lanceolata) 2%, Krvavec menší (Sanguisorba minor) 0,9%.
Jeteloviny 21,5%: 
Úročník bolhoj (Anthyllis vulneraria) 1%, Štírovník růžkatý (Lotus corniculatus) 5%, Tolice dětelová(Medicago lupulina) 2%, Komonice bílá (Melilotus alba) 0,3%, Vičenec ligrus (Onobrychis viciifolia) 2,7%, Čičorka pestrá(Securigera varia) 2,5%, Jetel plazivý (Trifolium repens) 5%, Vikev panonská (Vicia pannonica) 3%.
Doporučený výsevek: 10–15 g/m2.</t>
  </si>
  <si>
    <t>1520*0,025 'Přepočtené koeficientem množství</t>
  </si>
  <si>
    <t>Svislé a kompletní konstrukce</t>
  </si>
  <si>
    <t>22</t>
  </si>
  <si>
    <t>388995220R</t>
  </si>
  <si>
    <t>Chránička kabelů z trub ( např. AROT) - podélně dělené DN 160</t>
  </si>
  <si>
    <t>m</t>
  </si>
  <si>
    <t>586734955</t>
  </si>
  <si>
    <t>199,0 "ochrana vedení E.ON"</t>
  </si>
  <si>
    <t>Vodorovné konstrukce</t>
  </si>
  <si>
    <t>23</t>
  </si>
  <si>
    <t>457971130R</t>
  </si>
  <si>
    <t>Zřízení vrstvy z kokosové mulčovací a protierozní rohože o sklonu přes 10° do 45° š přes 1,2 do 2,0 m</t>
  </si>
  <si>
    <t>-995776446</t>
  </si>
  <si>
    <t>Zřízení vrstvy z kokosové mulčovací a protierozní rohože s přesahem bez připevnění k podkladu, s potřebným dočasným zatěžováním včetně zakotvení okraje o sklonu přes 10° do 45°, šířky geotextilie přes 1,2 do 2,0 m</t>
  </si>
  <si>
    <t>2,0*760,0 "zpevnění levého svahu"</t>
  </si>
  <si>
    <t>24</t>
  </si>
  <si>
    <t>69311280R</t>
  </si>
  <si>
    <t>kokosová geotextilie 400 g/m2</t>
  </si>
  <si>
    <t>-777543544</t>
  </si>
  <si>
    <t>1520,0*1,2 "20 % na překryv jednotlivých pásů"</t>
  </si>
  <si>
    <t>25</t>
  </si>
  <si>
    <t>457979124R</t>
  </si>
  <si>
    <t>Příplatek za připevnění kokosové mulčovací a protierozní rohože k podkladu o sklonu přes 10° do 45° 4 skoby na 1 m2</t>
  </si>
  <si>
    <t>-1347526954</t>
  </si>
  <si>
    <t>Zřízení vrstvy z kokosové mulčovací a protierozní rohože s přesahem Příplatek k cenám za připevnění rohože k podkladu skobami z oceli, plastu nebo dřeva o sklonu přes 10° do 45°, při počtu skob na 1 m2 plochy 4 ks</t>
  </si>
  <si>
    <t>Poznámka k položce:
Ocelová, plastová nebo dřevěná kotvící skoba pro ukotvení rohoží, textilií a fólií.</t>
  </si>
  <si>
    <t>26</t>
  </si>
  <si>
    <t>69311057</t>
  </si>
  <si>
    <t>skoba kotvící ocelová na geotextilie dl 300mm D 4mm</t>
  </si>
  <si>
    <t>kus</t>
  </si>
  <si>
    <t>-1250230473</t>
  </si>
  <si>
    <t>1520,0*4</t>
  </si>
  <si>
    <t>Komunikace pozemní</t>
  </si>
  <si>
    <t>27</t>
  </si>
  <si>
    <t>561081111</t>
  </si>
  <si>
    <t>Zřízení podkladu ze zeminy upravené vápnem, cementem, směsnými pojivy tl 500 mm plochy do 1000 m2</t>
  </si>
  <si>
    <t>-412889435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</si>
  <si>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450 do 500 mm</t>
  </si>
  <si>
    <t>3048,20 "stabilizace vápnem 3 % do hloubky 0,5 m v km 0,000 - 0,760; plocha generována SW Acad Civil 3D"</t>
  </si>
  <si>
    <t>28</t>
  </si>
  <si>
    <t>58530170</t>
  </si>
  <si>
    <t>vápno nehašené CL 90-Q pro úpravu zemin standardní</t>
  </si>
  <si>
    <t>t</t>
  </si>
  <si>
    <t>2082646903</t>
  </si>
  <si>
    <t>29</t>
  </si>
  <si>
    <t>564861111</t>
  </si>
  <si>
    <t>Podklad ze štěrkodrtě ŠD tl 200 mm</t>
  </si>
  <si>
    <t>948845408</t>
  </si>
  <si>
    <t>Podklad ze štěrkodrti ŠD s rozprostřením a zhutněním, po zhutnění tl. 200 mm</t>
  </si>
  <si>
    <t>2799,90 "štěrkodrť f0/63; plocha generována SW Acad Civil 3D"</t>
  </si>
  <si>
    <t>30</t>
  </si>
  <si>
    <t>564952111</t>
  </si>
  <si>
    <t>Podklad z mechanicky zpevněného kameniva MZK tl 150 mm</t>
  </si>
  <si>
    <t>1975459518</t>
  </si>
  <si>
    <t>Podklad z mechanicky zpevněného kameniva MZK (minerální beton) s rozprostřením a s hutněním, po zhutnění tl. 150 mm</t>
  </si>
  <si>
    <t>2799,90 "MZK-mineralbeton f0/32; plocha generována SW Acad Civil 3D"</t>
  </si>
  <si>
    <t>31</t>
  </si>
  <si>
    <t>565166121</t>
  </si>
  <si>
    <t>Asfaltový beton vrstva podkladní ACP 22 (obalované kamenivo OKH) tl 80 mm š přes 3 m</t>
  </si>
  <si>
    <t>792222988</t>
  </si>
  <si>
    <t>Asfaltový beton vrstva podkladní ACP 22 (obalované kamenivo hrubozrnné - OKH) s rozprostřením a zhutněním v pruhu šířky přes 3 m, po zhutnění tl. 80 mm</t>
  </si>
  <si>
    <t>2950,20 "plocha generována SW Acad Civil 3D"</t>
  </si>
  <si>
    <t>32</t>
  </si>
  <si>
    <t>573111112</t>
  </si>
  <si>
    <t>Postřik živičný infiltrační s posypem z asfaltu množství 1 kg/m2</t>
  </si>
  <si>
    <t>-1284161457</t>
  </si>
  <si>
    <t>Postřik infiltrační PI z asfaltu silničního s posypem kamenivem, v množství 1,00 kg/m2</t>
  </si>
  <si>
    <t>2950,20 "infiltrační postřik asfaltový PI , A C50 B5; plocha generována SW Acad Civil 3D"</t>
  </si>
  <si>
    <t>33</t>
  </si>
  <si>
    <t>573211109</t>
  </si>
  <si>
    <t>Postřik živičný spojovací z asfaltu v množství 0,50 kg/m2</t>
  </si>
  <si>
    <t>1957822357</t>
  </si>
  <si>
    <t>Postřik spojovací PS bez posypu kamenivem z asfaltu silničního, v množství 0,50 kg/m2</t>
  </si>
  <si>
    <t>2950,20 "spojovací postřik PSE C50 B5; plocha generována SW Acad Civil 3D"</t>
  </si>
  <si>
    <t>34</t>
  </si>
  <si>
    <t>577134111</t>
  </si>
  <si>
    <t>Asfaltový beton vrstva obrusná ACO 11 (ABS) tř. I tl 40 mm š do 3 m z nemodifikovaného asfaltu</t>
  </si>
  <si>
    <t>1690514627</t>
  </si>
  <si>
    <t>Asfaltový beton vrstva obrusná ACO 11 (ABS) s rozprostřením a se zhutněním z nemodifikovaného asfaltu v pruhu šířky do 3 m tř. I, po zhutnění tl. 40 mm</t>
  </si>
  <si>
    <t>35</t>
  </si>
  <si>
    <t>599142111</t>
  </si>
  <si>
    <t>Úprava zálivky dilatačních nebo pracovních spár v cementobetonovém krytu hl do 40 mm š do 40 mm</t>
  </si>
  <si>
    <t>624909752</t>
  </si>
  <si>
    <t>Úprava zálivky dilatačních nebo pracovních spár v cementobetonovém krytu, hloubky do 40 mm, šířky přes 20 do 40 mm</t>
  </si>
  <si>
    <t>1617,60*2 "zalití spár modifikovanou zálivkou u obrubníků z obou stran"</t>
  </si>
  <si>
    <t>36</t>
  </si>
  <si>
    <t>599511111R</t>
  </si>
  <si>
    <t>Zřízení zpomalovací ho prahu ze zámkové dlažby, vč. materiálu</t>
  </si>
  <si>
    <t>komplet</t>
  </si>
  <si>
    <t>1966383028</t>
  </si>
  <si>
    <t>Poznámka k položce:
Dodávka obsahuje veškeré zemní práce, vč. odvozu a likvidace přebytečného materiálu podle zákona o odpadech a veškerý potřebný stavební materiál.
Zpomalovací prahy budou provedeny ze zámkové dlažby červené barvy 200x100x80 mm. 
Prahy budou na vjezdu a výjezdu ukončeny silničními obrubníky ABO 2-15N 150x150x1000 mm (11 ks á práh), které budou osazeny na niveletu vozovky. 
Kraje zpomalovacích prahů budou ohraničeny obrubníky ABO 2-15 150x250x1000 (10 ks á práh). Nájezdové rampy budou ohraničeny obrubníky ABO 2-15 PL a ABO 2-15 PP 150x150/250x1000 (4 ks á práh).
Obrubníky budou uloženy do betonového lože C 20/25 tl. min. 25 cm.
Konstrukce vozovky je dle vzorového řezu následující:
betonová zámková dlažba (červená barva)    80 mm
kladecí vrstva drcené kamenivo, f 4-8     40 mm
mechanicky zpevněné kamenivo MZK, f 0-32, přírodní 250 mm
štěrkodrť ŠDa, f 0-63, přírodní   230 mm
Konstrukce celkem     600 mm
Úprava pláně vč. nalepšení je zahrnuta v ostatních položkách rozpočtu.</t>
  </si>
  <si>
    <t>4 "zpomalovací prahy v km 0,005; 0,255; 0,505 a 0,755"</t>
  </si>
  <si>
    <t>Ostatní konstrukce a práce, bourání</t>
  </si>
  <si>
    <t>37</t>
  </si>
  <si>
    <t>914111111</t>
  </si>
  <si>
    <t>Montáž svislé dopravní značky do velikosti 1 m2 objímkami na sloupek nebo konzolu</t>
  </si>
  <si>
    <t>675378849</t>
  </si>
  <si>
    <t>Montáž svislé dopravní značky základní velikosti do 1 m2 objímkami na sloupky nebo konzoly</t>
  </si>
  <si>
    <t>2 "omezení rychlosti 30 km/h - B20a v km 0,000 a 0,760"</t>
  </si>
  <si>
    <t>2 "konec omezení rychlosti - B20b v km 0,000 a 0,760"</t>
  </si>
  <si>
    <t>4 "Pozor zpomalovací práh - A7b v km -0,045; 0,205; 0,455; 0,705 v jednom směru"</t>
  </si>
  <si>
    <t>4 "Pozor zpomalovací práh - A7b v km -0,045; 0,205; 0,455; 0,705 v opačném směru"</t>
  </si>
  <si>
    <t>4 "Zpomalovací práh - IP2 v km 0,005; 0,255; 0,505; 0,755 v jednom směru"</t>
  </si>
  <si>
    <t>4 "Zpomalovací práh - IP2 v km 0,005; 0,255; 0,505; 0,755 v opačném směru"</t>
  </si>
  <si>
    <t>38</t>
  </si>
  <si>
    <t>40444000</t>
  </si>
  <si>
    <t>značky upravující přednost P1, P4 700mm</t>
  </si>
  <si>
    <t>739133470</t>
  </si>
  <si>
    <t>20 "B20a; B20b; A7b; IP2"</t>
  </si>
  <si>
    <t>39</t>
  </si>
  <si>
    <t>916131113</t>
  </si>
  <si>
    <t>Osazení silničního obrubníku betonového ležatého s boční opěrou do lože z betonu prostého</t>
  </si>
  <si>
    <t>-785556973</t>
  </si>
  <si>
    <t>Osazení silničního obrubníku betonového se zřízením lože, s vyplněním a zatřením spár cementovou maltou ležatého s boční opěrou z betonu prostého, do lože z betonu prostého</t>
  </si>
  <si>
    <t>1617,6</t>
  </si>
  <si>
    <t>40</t>
  </si>
  <si>
    <t>59217034</t>
  </si>
  <si>
    <t>obrubník betonový silniční 1000x150x300mm</t>
  </si>
  <si>
    <t>-1367364940</t>
  </si>
  <si>
    <t>41</t>
  </si>
  <si>
    <t>916991122</t>
  </si>
  <si>
    <t>Lože pod obrubníky, krajníky nebo obruby z dlažebních kostek z betonu prostého C20/25</t>
  </si>
  <si>
    <t>-1940377187</t>
  </si>
  <si>
    <t>Lože pod obrubníky, krajníky nebo obruby z dlažebních kostek Lože pod obrubníky, krajníky nebo obruby z dlažebních kostek z betonu prostého C20/25</t>
  </si>
  <si>
    <t>0,07*1617,6*1,1 "lože pro obrubníky vč. 10 % na vyrovnání nerovností"</t>
  </si>
  <si>
    <t>42</t>
  </si>
  <si>
    <t>913111112</t>
  </si>
  <si>
    <t>Montáž a demontáž sloupku délky do 2 m dočasné dopravní značky</t>
  </si>
  <si>
    <t>355579392</t>
  </si>
  <si>
    <t>Montáž a demontáž dočasných dopravních značek zařízení pro upevnění samostatných značek sloupku délky do 2 m</t>
  </si>
  <si>
    <t>43</t>
  </si>
  <si>
    <t>404455021</t>
  </si>
  <si>
    <t>Informační tabule "Bezpečnostní upozornění" vč. stojanu a osazení velkorozměrová</t>
  </si>
  <si>
    <t>-2067830322</t>
  </si>
  <si>
    <t>44</t>
  </si>
  <si>
    <t>40445235</t>
  </si>
  <si>
    <t>sloupek pro dopravní značku Al D 60mm v 3,5m</t>
  </si>
  <si>
    <t>94140204</t>
  </si>
  <si>
    <t>45</t>
  </si>
  <si>
    <t>40445240</t>
  </si>
  <si>
    <t>patka pro sloupek Al D 60mm</t>
  </si>
  <si>
    <t>-82847902</t>
  </si>
  <si>
    <t>46</t>
  </si>
  <si>
    <t>40445256</t>
  </si>
  <si>
    <t>svorka upínací na sloupek dopravní značky D 60mm</t>
  </si>
  <si>
    <t>-307044781</t>
  </si>
  <si>
    <t>998</t>
  </si>
  <si>
    <t>Přesun hmot</t>
  </si>
  <si>
    <t>47</t>
  </si>
  <si>
    <t>998225111</t>
  </si>
  <si>
    <t>Přesun hmot pro pozemní komunikace s krytem z kamene, monolitickým betonovým nebo živičným</t>
  </si>
  <si>
    <t>1521603240</t>
  </si>
  <si>
    <t>Přesun hmot pro komunikace s krytem z kameniva, monolitickým betonovým nebo živičným dopravní vzdálenost do 200 m jakékoliv délky objektu</t>
  </si>
  <si>
    <t>48</t>
  </si>
  <si>
    <t>998225191</t>
  </si>
  <si>
    <t>Příplatek k přesunu hmot pro pozemní komunikace s krytem z kamene, živičným, betonovým do 1000 m</t>
  </si>
  <si>
    <t>973655915</t>
  </si>
  <si>
    <t>Přesun hmot pro komunikace s krytem z kameniva, monolitickým betonovým nebo živičným Příplatek k ceně za zvětšený přesun přes vymezenou největší dopravní vzdálenost do 1000 m</t>
  </si>
  <si>
    <t>1008,23*0,5 "příplatek za ztížený přesun"</t>
  </si>
  <si>
    <t>VRN</t>
  </si>
  <si>
    <t>Vedlejší rozpočtové náklady</t>
  </si>
  <si>
    <t>49</t>
  </si>
  <si>
    <t>02 R</t>
  </si>
  <si>
    <t>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</si>
  <si>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soubor</t>
  </si>
  <si>
    <t>-1514819643</t>
  </si>
  <si>
    <t>Poznámka k položce:
Náklady zhotovitele, související s prováděním zkoušek a revizí předepsaných technickými normami, a které jsou pro provedení díla nezbytné, vč. stanovení receptury pro zvýšení únosnosti podloží.
Zajištění a provedení ostatních zkoušek, rozborů a atestů nutných pro řádné provádění a dokončení díla, uvedených v projektové dokumentaci včetně předání jejich výsledků objednateli, jakož i provedení následujích zkoušek a rozborů, zkoušek míry zhutnění, jádrové vrty, odtrhové zkoušky, záměsová voda aj..</t>
  </si>
  <si>
    <t>8 "urovnaná pláň polní cesty"</t>
  </si>
  <si>
    <t>8 "štěrkodrť ŠD"</t>
  </si>
  <si>
    <t>8 "mechanicky zpevněné kamenivo MZK"</t>
  </si>
  <si>
    <t>VRN2</t>
  </si>
  <si>
    <t>Příprava staveniště</t>
  </si>
  <si>
    <t>50</t>
  </si>
  <si>
    <t>022002001R</t>
  </si>
  <si>
    <t xml:space="preserve">Chránička kabelu CETIN </t>
  </si>
  <si>
    <t>1024</t>
  </si>
  <si>
    <t>-883246417</t>
  </si>
  <si>
    <t xml:space="preserve">Poznámka k položce:
Samotnou přeložku kabelů CETIN provede firma, která má uzavřenu rámcovou smlouvu s firmou CETIN.
Obnažení a uložení kabelu CETIN do dělené chráničky (např. AROT nebo SYSPRO).
Součástí položky je také:
- dodávka + montáž chráničky (plastová dělená chránička vnější průměru 160/110mm)
</t>
  </si>
  <si>
    <t>760,0 "Chránička kabelu CETIN"</t>
  </si>
  <si>
    <t>51</t>
  </si>
  <si>
    <t>022002002R</t>
  </si>
  <si>
    <t>přípravné a dokončovací práce na přeložce kabelů</t>
  </si>
  <si>
    <t>-1503971991</t>
  </si>
  <si>
    <t xml:space="preserve">Poznámka k položce:
Přípravné a dokončovací práce na přeložce kabelů CETIN.
Součástí položky jsou tyto práce:
výkopové práce - výkop bude prováděn ručně,
odvoz a uložení přebytečného materiálu, vč. poplatku za uložení,
kabelové lože,
obsyp vč. dodání obsypového materiálu,
zásyp rýhy vč. dodání zásypového materiálu,
výstražná folie,
úpravy povrchů.
</t>
  </si>
  <si>
    <t>760,0 "přeložka kabelů ve správě CETIN v celkové délce 760 m"</t>
  </si>
  <si>
    <t>187052-02 - SO102 Vedlejší polní cesta Pv6</t>
  </si>
  <si>
    <t>-1925008040</t>
  </si>
  <si>
    <t>50 "probírka náletových křovin"</t>
  </si>
  <si>
    <t>122101102</t>
  </si>
  <si>
    <t>Odkopávky a prokopávky nezapažené v hornině tř. 1 a 2 objem do 1000 m3</t>
  </si>
  <si>
    <t>-668673009</t>
  </si>
  <si>
    <t>Odkopávky a prokopávky nezapažené s přehozením výkopku na vzdálenost do 3 m nebo s naložením na dopravní prostředek v horninách tř. 1 a 2 přes 100 do 1 000 m3</t>
  </si>
  <si>
    <t>329,16*0,6 "60 % výkopů v hornině 1; objem generován SW Acad Civil 3D"</t>
  </si>
  <si>
    <t>2,18 "výkop pro obrubníky"</t>
  </si>
  <si>
    <t>122201102</t>
  </si>
  <si>
    <t>Odkopávky a prokopávky nezapažené v hornině tř. 3 objem do 1000 m3</t>
  </si>
  <si>
    <t>-1592357507</t>
  </si>
  <si>
    <t>Odkopávky a prokopávky nezapažené s přehozením výkopku na vzdálenost do 3 m nebo s naložením na dopravní prostředek v hornině tř. 3 přes 100 do 1 000 m3</t>
  </si>
  <si>
    <t>329,16*0,3 "30 % výkopů v hornině 3; objem generován SW Acad Civil 3D"</t>
  </si>
  <si>
    <t>1062265351</t>
  </si>
  <si>
    <t>98,70*0,3 "příplatek za lepivost ve výši 30 %"</t>
  </si>
  <si>
    <t>122301102</t>
  </si>
  <si>
    <t>Odkopávky a prokopávky nezapažené v hornině tř. 4 objem do 1000 m3</t>
  </si>
  <si>
    <t>-40340093</t>
  </si>
  <si>
    <t>Odkopávky a prokopávky nezapažené s přehozením výkopku na vzdálenost do 3 m nebo s naložením na dopravní prostředek v hornině tř. 4 přes 100 do 1 000 m3</t>
  </si>
  <si>
    <t>329,16*0,1 "10 % výkopů v hornině 4; objem generován SW Acad Civil 3D"</t>
  </si>
  <si>
    <t>1322881750</t>
  </si>
  <si>
    <t>32,90*0,3 "příplatek za lepivost ve výši 30 %"</t>
  </si>
  <si>
    <t>-468716188</t>
  </si>
  <si>
    <t>329,16 "uložení vykopaného materiálu na mezideponii"</t>
  </si>
  <si>
    <t>13,35 "odvoz vytříděnéhoh materiálu určeného pro násypy zpět na stavbu"</t>
  </si>
  <si>
    <t>1081316959</t>
  </si>
  <si>
    <t>329,16 "uložený vytříděný materiál na mezideponii"</t>
  </si>
  <si>
    <t>-13,35 "odvoz vytříděnéhoh materiálu určeného pro násypy zpět na stavbu"</t>
  </si>
  <si>
    <t>-404491919</t>
  </si>
  <si>
    <t>329,16 "naložení vytříděného materiálu na mezideponii pro odvoz zpět na stavbu nebo pro odvoz na skládku"</t>
  </si>
  <si>
    <t>1507219988</t>
  </si>
  <si>
    <t>13,35 "násyp a zpětný zásyp, objem generován SW Acad Civil 3D"</t>
  </si>
  <si>
    <t>-925724618</t>
  </si>
  <si>
    <t>329,16 "uložení vykopané zeminy na mezideponii"</t>
  </si>
  <si>
    <t>329,16-13,35 "uložení přebytečné zeminy na skládce"</t>
  </si>
  <si>
    <t>1503840529</t>
  </si>
  <si>
    <t>329,16 "vykopaná zemina"</t>
  </si>
  <si>
    <t>-13,35 "zemina použitá do násypů"</t>
  </si>
  <si>
    <t>-834036272</t>
  </si>
  <si>
    <t>20 "objem odstraňovaných křovin je odhadnut projektantem"</t>
  </si>
  <si>
    <t>Úprava pláně v zářezech se zhutněním</t>
  </si>
  <si>
    <t>470116440</t>
  </si>
  <si>
    <t>Úprava pláně na stavbách dálnic strojně v zářezech mimo skalních se zhutněním</t>
  </si>
  <si>
    <t>700,33 "úprava pláně; plocha generována SW Acad Civil 3D"</t>
  </si>
  <si>
    <t>Plošná úprava terénu přes 500 m2 zemina tř 1 až 4 nerovnosti do 200 mm v rovinně a svahu do 1:5</t>
  </si>
  <si>
    <t>-462861011</t>
  </si>
  <si>
    <t>Plošná úprava terénu v zemině tř. 1 až 4 s urovnáním povrchu bez doplnění ornice souvislé plochy přes 500 m2 při nerovnostech terénu přes 150 do 200 mm v rovině nebo na svahu do 1:5</t>
  </si>
  <si>
    <t>1268861319</t>
  </si>
  <si>
    <t>0,5*118,29</t>
  </si>
  <si>
    <t>Svahování násypů</t>
  </si>
  <si>
    <t>-527442692</t>
  </si>
  <si>
    <t>Svahování trvalých svahů do projektovaných profilů s potřebným přemístěním výkopku při svahování násypů v jakékoliv hornině</t>
  </si>
  <si>
    <t>695379039</t>
  </si>
  <si>
    <t>1,0*118,29*2 "výsev trávníku v pásu 1,0 m na každou stranu v celé délce stavby"</t>
  </si>
  <si>
    <t>1905555531</t>
  </si>
  <si>
    <t>236,6*0,025 'Přepočtené koeficientem množství</t>
  </si>
  <si>
    <t>388995220</t>
  </si>
  <si>
    <t>Chránička kabelů z trub AROT - podélně dělené DN 160</t>
  </si>
  <si>
    <t>-1679368942</t>
  </si>
  <si>
    <t>16,0 "ochrana silového vedení E.ON"</t>
  </si>
  <si>
    <t>-686287319</t>
  </si>
  <si>
    <t>700,33 "stabilizace vápnem 2 % do hloubky 0,5 m v km 0,000 - 0,118 29; plocha generována SW Acad Civil 3D"</t>
  </si>
  <si>
    <t>-164810222</t>
  </si>
  <si>
    <t>564851113</t>
  </si>
  <si>
    <t>Podklad ze štěrkodrtě ŠD tl 170 mm</t>
  </si>
  <si>
    <t>-1652217048</t>
  </si>
  <si>
    <t>Podklad ze štěrkodrti ŠD s rozprostřením a zhutněním, po zhutnění tl. 170 mm</t>
  </si>
  <si>
    <t>118,29*0,5*2 "podsyp pod krajnicí f32/63 na levé i pravé straně"</t>
  </si>
  <si>
    <t>118,29*0,5*2 "podsyp pod krajnicí f0/32 na levé i pravé straně"</t>
  </si>
  <si>
    <t>2026280765</t>
  </si>
  <si>
    <t>674,50 "štěrkodrť f0/63; plocha generována SW Acad Civil 3D"</t>
  </si>
  <si>
    <t>-1250261966</t>
  </si>
  <si>
    <t>638,44 "MZK-mineralbeton f0/32; plocha generována SW Acad Civil 3D"</t>
  </si>
  <si>
    <t>-2031984178</t>
  </si>
  <si>
    <t>530,65 "plocha generována SW Acad Civil 3D"</t>
  </si>
  <si>
    <t>569841111</t>
  </si>
  <si>
    <t>Zpevnění krajnic štěrkodrtí tl 120 mm</t>
  </si>
  <si>
    <t>-1831484504</t>
  </si>
  <si>
    <t>Zpevnění krajnic nebo komunikací pro pěší s rozprostřením a zhutněním, po zhutnění štěrkodrtí tl. 120 mm</t>
  </si>
  <si>
    <t>118,29*0,5*2 "krajnice na levé i pravé straně"</t>
  </si>
  <si>
    <t>851893716</t>
  </si>
  <si>
    <t>530,65 "infiltrační postřik asfaltový PI , A C50 B5; plocha generována SW Acad Civil 3D"</t>
  </si>
  <si>
    <t>-1704295832</t>
  </si>
  <si>
    <t>511,49 "spojovací postřik PSE C50 B5; plocha generována SW Acad Civil 3D"</t>
  </si>
  <si>
    <t>-991252837</t>
  </si>
  <si>
    <t>511,49 "plocha generována SW Acad Civil 3D"</t>
  </si>
  <si>
    <t>-131165778</t>
  </si>
  <si>
    <t>20,30*2 "zalití spár modifikovanou zálivkou u obrubníků z obou stran"</t>
  </si>
  <si>
    <t>912211111</t>
  </si>
  <si>
    <t>Montáž směrového sloupku silničního plastového prosté uložení bez betonového základu</t>
  </si>
  <si>
    <t>768560857</t>
  </si>
  <si>
    <t>Montáž směrového sloupku plastového s odrazkou prostým uložením bez betonového základu silničního</t>
  </si>
  <si>
    <t>40445148R</t>
  </si>
  <si>
    <t>Červený sloupek Z11g 1200 mm (s kruhový profilem)</t>
  </si>
  <si>
    <t>821813994</t>
  </si>
  <si>
    <t>188431537</t>
  </si>
  <si>
    <t>1310052755</t>
  </si>
  <si>
    <t>-1736863928</t>
  </si>
  <si>
    <t>20,30 "v km 0,000 a 0,188 29"</t>
  </si>
  <si>
    <t>-223659521</t>
  </si>
  <si>
    <t>-864999359</t>
  </si>
  <si>
    <t>0,07*20,3*1,1 "lože pro obrubníky vč. 10 % na vyrovnání nerovností"</t>
  </si>
  <si>
    <t>-381161703</t>
  </si>
  <si>
    <t>1298101303</t>
  </si>
  <si>
    <t>45,64*0,5 "příplatek za ztížený přesun"</t>
  </si>
  <si>
    <t>-1441980097</t>
  </si>
  <si>
    <t>2 "urovnaná pláň polní cesty"</t>
  </si>
  <si>
    <t>2 "štěrkodrť ŠD"</t>
  </si>
  <si>
    <t>2 "mechanicky zpevněné kamenivo MZK"</t>
  </si>
  <si>
    <t>187052-03 - SO103 Vedlejší polní cesta Pv9</t>
  </si>
  <si>
    <t>438219498</t>
  </si>
  <si>
    <t>1374452574</t>
  </si>
  <si>
    <t>159,87*0,6 "60 % výkopů v hornině 1; objem generován SW Acad Civil 3D"</t>
  </si>
  <si>
    <t>2,28 "výkop pro obrubníky"</t>
  </si>
  <si>
    <t>-1312695075</t>
  </si>
  <si>
    <t>159,87*0,3 "30 % výkopů v hornině 3; objem generován SW Acad Civil 3D"</t>
  </si>
  <si>
    <t>-1955401082</t>
  </si>
  <si>
    <t>47,96*0,3 "příplatek za lepivost ve výši 30 %"</t>
  </si>
  <si>
    <t>1224406283</t>
  </si>
  <si>
    <t>159,87*0,1 "10 % výkopů v hornině 4; objem generován SW Acad Civil 3D"</t>
  </si>
  <si>
    <t>-384199600</t>
  </si>
  <si>
    <t>15,99*0,3 "příplatek za lepivost ve výši 30 %"</t>
  </si>
  <si>
    <t>-539461538</t>
  </si>
  <si>
    <t>159,87 "uložení vykopaného materiálu na mezideponii"</t>
  </si>
  <si>
    <t>19,16 "odvoz vytříděnéhoh materiálu určeného pro násypy zpět na stavbu"</t>
  </si>
  <si>
    <t>-1031960817</t>
  </si>
  <si>
    <t>159,87 "uložený vytříděný materiál na mezideponii"</t>
  </si>
  <si>
    <t>-19,16 "odvoz vytříděnéhoh materiálu určeného pro násypy zpět na stavbu"</t>
  </si>
  <si>
    <t>1316260324</t>
  </si>
  <si>
    <t>159,87 "naložení vytříděného materiálu na mezideponii pro odvoz zpět na stavbu nebo pro odvoz na skládku"</t>
  </si>
  <si>
    <t>-1292032846</t>
  </si>
  <si>
    <t>19,16 "násyp a zpětný zásyp, objem generován SW Acad Civil 3D"</t>
  </si>
  <si>
    <t>-1595659086</t>
  </si>
  <si>
    <t>159,87 "uložení vykopané zeminy na mezideponii"</t>
  </si>
  <si>
    <t>159,87-19,16 "uložení přebytečné zeminy na skládce"</t>
  </si>
  <si>
    <t>-1569153102</t>
  </si>
  <si>
    <t>159,87 "vykopaná zemina"</t>
  </si>
  <si>
    <t>-19,16 "zemina použitá do násypů"</t>
  </si>
  <si>
    <t>-55158248</t>
  </si>
  <si>
    <t>-1294858049</t>
  </si>
  <si>
    <t>341,97 "úprava pláně; plocha generována SW Acad Civil 3D"</t>
  </si>
  <si>
    <t>-1382131481</t>
  </si>
  <si>
    <t>1262630896</t>
  </si>
  <si>
    <t>0,5*61,02</t>
  </si>
  <si>
    <t>-372769023</t>
  </si>
  <si>
    <t>439064716</t>
  </si>
  <si>
    <t>1,0*61,02*2 "výsev trávníku v pásu 1,0 m na každou stranu v celé délce stavby"</t>
  </si>
  <si>
    <t>-1657228510</t>
  </si>
  <si>
    <t>122*0,025 'Přepočtené koeficientem množství</t>
  </si>
  <si>
    <t>460442220</t>
  </si>
  <si>
    <t>20,0 "ochrana vedení v km 0,007"</t>
  </si>
  <si>
    <t>279848945</t>
  </si>
  <si>
    <t>61,02*0,5*2 "podsyp pod krajnicí f32/63 na levé i pravé straně"</t>
  </si>
  <si>
    <t>61,02*0,5*2 "podsyp pod krajnicí f0/32 na levé i pravé straně"</t>
  </si>
  <si>
    <t>-1120211980</t>
  </si>
  <si>
    <t>329,92 "štěrkodrť f0/63; plocha generována SW Acad Civil 3D"</t>
  </si>
  <si>
    <t>-14038215</t>
  </si>
  <si>
    <t>308,79 "MZK-mineralbeton f0/32; plocha generována SW Acad Civil 3D"</t>
  </si>
  <si>
    <t>353538915</t>
  </si>
  <si>
    <t>253,66 "plocha generována SW Acad Civil 3D"</t>
  </si>
  <si>
    <t>-2084362080</t>
  </si>
  <si>
    <t>61,02*0,5*2 "krajnice na levé i pravé straně"</t>
  </si>
  <si>
    <t>-19635047</t>
  </si>
  <si>
    <t>253,66 "infiltrační postřik asfaltový PI , A C50 B5; plocha generována SW Acad Civil 3D"</t>
  </si>
  <si>
    <t>867720019</t>
  </si>
  <si>
    <t>243,43 "spojovací postřik PSE C50 B5; plocha generována SW Acad Civil 3D"</t>
  </si>
  <si>
    <t>-227523808</t>
  </si>
  <si>
    <t>243,43 "plocha generována SW Acad Civil 3D"</t>
  </si>
  <si>
    <t>1809502293</t>
  </si>
  <si>
    <t>21,2*2 "zalití spár modifikovanou zálivkou u obrubníků z obou stran"</t>
  </si>
  <si>
    <t>-2067701589</t>
  </si>
  <si>
    <t>-447157506</t>
  </si>
  <si>
    <t>424992947</t>
  </si>
  <si>
    <t>16668243</t>
  </si>
  <si>
    <t>-581421801</t>
  </si>
  <si>
    <t>21,2 "v km 0,000 a 0,061 02"</t>
  </si>
  <si>
    <t>608082766</t>
  </si>
  <si>
    <t>959307422</t>
  </si>
  <si>
    <t>0,07*21,2*1,1 "lože pro obrubníky vč. 10 % na vyrovnání nerovností"</t>
  </si>
  <si>
    <t>-550957938</t>
  </si>
  <si>
    <t>-1030728468</t>
  </si>
  <si>
    <t>24,37*0,5 "příplatek za ztížený přesun"</t>
  </si>
  <si>
    <t>1283808792</t>
  </si>
  <si>
    <t>1 "urovnaná pláň polní cesty"</t>
  </si>
  <si>
    <t>1 "štěrkodrť ŠD"</t>
  </si>
  <si>
    <t>1 "mechanicky zpevněné kamenivo MZK"</t>
  </si>
  <si>
    <t>187052-05 - SO105 Vedlejší polní cesta Pv16</t>
  </si>
  <si>
    <t>-858506229</t>
  </si>
  <si>
    <t>2058402578</t>
  </si>
  <si>
    <t>181,72*0,6 "60 % výkopů v hornině 1; objem generován SW Acad Civil 3D"</t>
  </si>
  <si>
    <t>14,14 "výkop pro obrubníky"</t>
  </si>
  <si>
    <t>-264179843</t>
  </si>
  <si>
    <t>181,72*0,3 "30 % výkopů v hornině 3; objem generován SW Acad Civil 3D"</t>
  </si>
  <si>
    <t>59831697</t>
  </si>
  <si>
    <t>54,52*0,3 "příplatek za lepivost ve výši 30 %"</t>
  </si>
  <si>
    <t>-638527948</t>
  </si>
  <si>
    <t>181,72*0,1 "10 % výkopů v hornině 4; objem generován SW Acad Civil 3D"</t>
  </si>
  <si>
    <t>-280731033</t>
  </si>
  <si>
    <t>18,17*0,3 "příplatek za lepivost ve výši 30 %"</t>
  </si>
  <si>
    <t>374815478</t>
  </si>
  <si>
    <t>181,72 "výkopy na cestě"</t>
  </si>
  <si>
    <t>14,14 "výkopy pro obrubníky"</t>
  </si>
  <si>
    <t>8,05 "odvoz vytříděnéhoh materiálu určeného pro násypy zpět na stavbu cesty"</t>
  </si>
  <si>
    <t>168004648</t>
  </si>
  <si>
    <t>181,72 "výkopy na cestě; uložený vytříděný materiál na mezideponii"</t>
  </si>
  <si>
    <t>14,14 "výkopy pro obrubníky; uložený vytříděný materiál na mezideponii"</t>
  </si>
  <si>
    <t>-8,05 "odvoz vytříděnéhoh materiálu určeného pro násypy zpět na stavbu cesty"</t>
  </si>
  <si>
    <t>-1696437840</t>
  </si>
  <si>
    <t>Naložení vytříděného materiálu na mezideponii pro odvoz zpět na stavbu nebo pro odvoz na skládku</t>
  </si>
  <si>
    <t>-669676889</t>
  </si>
  <si>
    <t>8,05 "násyp a zpětný zásyp cesty, objem generován SW Acad Civil 3D"</t>
  </si>
  <si>
    <t>1600056429</t>
  </si>
  <si>
    <t>181,72 "uložení vykopané zeminy z cesty na mezideponii"</t>
  </si>
  <si>
    <t>14,14 "uložení vykopané zeminy u obrubníků na mezideponii"</t>
  </si>
  <si>
    <t>181,72-8,05 "uložení přebytečné zeminy z cesty na skládce"</t>
  </si>
  <si>
    <t>-616116319</t>
  </si>
  <si>
    <t>-8,05 "násyp a zpětný zásyp cesty"</t>
  </si>
  <si>
    <t>370147194</t>
  </si>
  <si>
    <t>2050693105</t>
  </si>
  <si>
    <t>374,50 "úprava pláně; plocha generována SW Acad Civil 3D"</t>
  </si>
  <si>
    <t>1660758185</t>
  </si>
  <si>
    <t>1588997859</t>
  </si>
  <si>
    <t>62,07 "výkopy cesty; planimetrováno z příčných řezů"</t>
  </si>
  <si>
    <t>552194519</t>
  </si>
  <si>
    <t>12,41 "násypy cesty; planimetrováno z příčných řezů"</t>
  </si>
  <si>
    <t>1525255680</t>
  </si>
  <si>
    <t>1119045287</t>
  </si>
  <si>
    <t>74,5*0,025 'Přepočtené koeficientem množství</t>
  </si>
  <si>
    <t>-1631791048</t>
  </si>
  <si>
    <t>124,14 "ochrana plynovodu v km 0,000 - 0,124 14"</t>
  </si>
  <si>
    <t>-1596308661</t>
  </si>
  <si>
    <t>58591061R</t>
  </si>
  <si>
    <t>pojivo hydraulické pro podkladní vrstvy zeminy mrazu a síranum odolné Geosol C50</t>
  </si>
  <si>
    <t>1248806758</t>
  </si>
  <si>
    <t>374,50*0,4*0,04*1,7 "4 % Geosolu C50 do hloubky 0,4 m; 1,7 t/m3"</t>
  </si>
  <si>
    <t>-946356064</t>
  </si>
  <si>
    <t>349,20 "štěrkodrť f0/63 v km 0,000 - 0,124 14; plocha generována SW Acad Civil 3D"</t>
  </si>
  <si>
    <t>-102473691</t>
  </si>
  <si>
    <t>349,20 "MZK-mineralbeton f0/32 v km 0,000 - 0,124 14; plocha generována SW Acad Civil 3D"</t>
  </si>
  <si>
    <t>-1051645736</t>
  </si>
  <si>
    <t>374,50 "km 0,000 - 0,124 14; plocha generována SW Acad Civil 3D"</t>
  </si>
  <si>
    <t>-2071205945</t>
  </si>
  <si>
    <t>374,50 "infiltrační postřik asfaltový PI , A C50 B5 v km 0,000 - 0,214 14; plocha generována SW Acad Civil 3D"</t>
  </si>
  <si>
    <t>-135161567</t>
  </si>
  <si>
    <t>374,50 "spojovací postřik PSE C50 B5 v km 0,000 - 0,124 14; plocha generována SW Acad Civil 3D"</t>
  </si>
  <si>
    <t>322497316</t>
  </si>
  <si>
    <t>-1801534257</t>
  </si>
  <si>
    <t>131,54*2 "zalití spár modifikovanou zálivkou u obrubníků z obou stran"</t>
  </si>
  <si>
    <t>1494944024</t>
  </si>
  <si>
    <t>-1340654437</t>
  </si>
  <si>
    <t>-624844720</t>
  </si>
  <si>
    <t>131,51 "v km 0,000 - 0,124 14"</t>
  </si>
  <si>
    <t>-553611377</t>
  </si>
  <si>
    <t>-355836178</t>
  </si>
  <si>
    <t>0,07*131,54*1,1 "lože pro obrubníky vč. 10 % na vyrovnání nerovností"</t>
  </si>
  <si>
    <t>-139324188</t>
  </si>
  <si>
    <t>-728727170</t>
  </si>
  <si>
    <t>74,07*0,5 "příplatek za ztížený přesun"</t>
  </si>
  <si>
    <t>707757272</t>
  </si>
  <si>
    <t>187052-06 - SO101.1 Vodohospodářské opatření pro cestu P1</t>
  </si>
  <si>
    <t>-1403881866</t>
  </si>
  <si>
    <t>10,0 "likvidace vybouraného propustku, množství je odhadnuto projektantem"</t>
  </si>
  <si>
    <t>-1001425573</t>
  </si>
  <si>
    <t>17,0 "ochrana vedení Cetin"</t>
  </si>
  <si>
    <t>370956124</t>
  </si>
  <si>
    <t>17,0*4,4 "štěrkodrť f0/63"</t>
  </si>
  <si>
    <t>564962111</t>
  </si>
  <si>
    <t>Podklad z mechanicky zpevněného kameniva MZK tl 200 mm</t>
  </si>
  <si>
    <t>-1926063956</t>
  </si>
  <si>
    <t>Podklad z mechanicky zpevněného kameniva MZK (minerální beton) s rozprostřením a s hutněním, po zhutnění tl. 200 mm</t>
  </si>
  <si>
    <t>17,0*4,4 "MZK-mineralbeton f0/32"</t>
  </si>
  <si>
    <t>919561019R</t>
  </si>
  <si>
    <t>Kompletní dodávka propustku z trub plastových PE rýhovaných se spojkami PECOR OPTIMA libovolné DN (dle výkresu), vč. zemních prací, materiálu a čel.</t>
  </si>
  <si>
    <t>-1721568049</t>
  </si>
  <si>
    <t>Poznámka k položce:
Kompletní dodávka propustku z trub plastových PE rýhovaných se spojkami PECOR OPTIMA libovolné DN (dle výkresu), vč. zemních prací, materiálu, čel, opevnění výtoku a nátoku rovnaninou z lomového kamene nebo lem na výtoku z dlažby z lomového kamene na MC, š. 0,7 m a výztužných pasů. Spárování bude provedeno průmyslově vyráběnou spárovací hmotou pro přírodní kámen a venkovní použití, která je také součástí dodávky. Součástí dodávky je také osetí břehů hydroosevem.
Kompletní dodávka propustku z korugovaného potrubí PP, SN12, DN800, vč. zemních prací, veškerého materiálu (podkladního betonu, ŠP podsypu, separační geotextilie, ...), čel, opevnění výtoku záhozem a rovnaninou z lomového kamene a výztužných pasů. 
Součástí dodávky je také nátoková šachta vč. vyztužení dle schematu v TZ.
Dodávka také obsahuje monolitické ŽB římsy na vtoku a výtoku vč. osazení zábradlí.
Beton na styku se zeminou bude ošetřen hydroizolačním nátěrem, který je součástí dodávky propustku.
Součástí dodávky je také napojení drenáže flexi PVC DN160 vč. dodání materiálu.</t>
  </si>
  <si>
    <t>966008114</t>
  </si>
  <si>
    <t>Bourání trubního propustku do DN 1200</t>
  </si>
  <si>
    <t>-1116341164</t>
  </si>
  <si>
    <t>Bourání trubního propustku s odklizením a uložením vybouraného materiálu na skládku na vzdálenost do 3 m nebo s naložením na dopravní prostředek z trub DN přes 800 do 1200 mm</t>
  </si>
  <si>
    <t>998312011</t>
  </si>
  <si>
    <t>Přesun hmot pro sanace území, hrazení a úpravy bystřin</t>
  </si>
  <si>
    <t>-1028675436</t>
  </si>
  <si>
    <t>Přesun hmot pro sanace území, hrazení a úpravy bystřin jakéhokoliv rozsahu pro dopravní vzdálenost 50 m</t>
  </si>
  <si>
    <t>-529419943</t>
  </si>
  <si>
    <t>187052-08 - SO302 Vodohospodářské opatření pro cestu Pv16</t>
  </si>
  <si>
    <t>132101201</t>
  </si>
  <si>
    <t>Hloubení rýh š do 2000 mm v hornině tř. 1 a 2 objemu do 100 m3</t>
  </si>
  <si>
    <t>1977763022</t>
  </si>
  <si>
    <t>Hloubení zapažených i nezapažených rýh šířky přes 600 do 2 000 mm s urovnáním dna do předepsaného profilu a spádu v horninách tř. 1 a 2 do 100 m3</t>
  </si>
  <si>
    <t>0,19*124,14</t>
  </si>
  <si>
    <t>2052340273</t>
  </si>
  <si>
    <t>306523664</t>
  </si>
  <si>
    <t>Uložení přebytečné zeminy na skládce</t>
  </si>
  <si>
    <t>1467849981</t>
  </si>
  <si>
    <t>Poznámka k položce:
Součástí položky jsou přesuny, doprava a potřebná manipulace se zeminou, včetně případných poplatků za uložení na skládku.
Předpokládaná odvozní vzdálenost na skládku XX km.</t>
  </si>
  <si>
    <t>-397184029</t>
  </si>
  <si>
    <t>20,0 "ochrana vedení Cetin"</t>
  </si>
  <si>
    <t>465928131</t>
  </si>
  <si>
    <t>Osazení příkopového žlabu do betonu tl 250 mm z betonových tvárnic libovolného rozměru se zalitím spár maltou</t>
  </si>
  <si>
    <t>-1783169781</t>
  </si>
  <si>
    <t>Kladení dlažby dna melioračních kanálů z prefabrikovaných žlabů na sucho se zalitím spár cementovou maltou MCs hmotnosti jednotlivě Osazení příkopového žlabu do betonu tl 250 mm z betonových tvárnic libovolného rozměru se zalitím spár maltou</t>
  </si>
  <si>
    <t>Poznámka k položce:
V položce jsou obsaženy náklady na dodání betonu C25/25 XF3.</t>
  </si>
  <si>
    <t>592275860R</t>
  </si>
  <si>
    <t>žlabovka betonová TBM-Q 220-600 50 x 72 x 6 cm</t>
  </si>
  <si>
    <t>-1037231834</t>
  </si>
  <si>
    <t>Tvárnice meliorační a příkopové betonové a železobetonové žlabovky TBM-Q 220-600   50 x 72 x 6</t>
  </si>
  <si>
    <t>124,14*2</t>
  </si>
  <si>
    <t>597591313R</t>
  </si>
  <si>
    <t>BGZ-S SV 300 žlaby pro vysokou zátěž 500/0 h = 625 mm; dl = 2 500 mm; vč. roštu D400, montáže a betonového základu C20/25</t>
  </si>
  <si>
    <t>ks</t>
  </si>
  <si>
    <t>1724224950</t>
  </si>
  <si>
    <t>Poznámka k položce:
Zákrytový rošt D400 je opatřen šrouby proti odcizení.
Součástí dodávky je také napojení nebo vyústění, uložení do betonového základu C20/25 XF3 tl. 0,2 m, opevnění vtoku a výtoku, asfaltová zálivka, veškerý potřebný materiál, zemní práce a likvidace přebytečného materiálu.
Součástí položky je zhotovení vsakovací jímky, vč. veškerých zemních prací, potřebného materiálu a likvidace přebytečného materiálu.</t>
  </si>
  <si>
    <t>4,5/2,5 "žlab v km 0,052 50"</t>
  </si>
  <si>
    <t>597761112R</t>
  </si>
  <si>
    <t>Rigol dlážděný do lože z betonu C20/25 XF z betonových tvárnic</t>
  </si>
  <si>
    <t>-1260152869</t>
  </si>
  <si>
    <t>Rigol dlážděný do lože z betonu C20/25 XF z betonových tvárnic, s vyplněním a zatřením spár cementovou maltou z betonových desek jakékoliv velikosti</t>
  </si>
  <si>
    <t>1819111922</t>
  </si>
  <si>
    <t>4,5*2 "zalití spár modifikovanou zálivkou u žlabů z obou stran"</t>
  </si>
  <si>
    <t>NCL.3600141R</t>
  </si>
  <si>
    <t>vsakovací jímka o objemu 3 m3</t>
  </si>
  <si>
    <t>1031816476</t>
  </si>
  <si>
    <t>Poznámka k položce:
Zhotovení vsakovací jímky o objemu 3 m3 , krytí zeminou 1 m. Následně bude provedeno ohumusování a osetí. Jímka bude vystlána geotextilií a vysypána plaveným štěrkem frakce 32-63, nesmí být použita jemnější frakce. Horní část jímky bude zakryta dvojitou vrstvou geotextilie. V rámci položky dodavatel nacení veškeré zemní práce, potřebný materiál a likvidaci přebytečného materiálu.</t>
  </si>
  <si>
    <t>1337071225</t>
  </si>
  <si>
    <t>187052-09 - SO303 Svodný příkop SP1</t>
  </si>
  <si>
    <t>1300929231</t>
  </si>
  <si>
    <t>261,52 "odstranění náletových křovin z průtočného profilu svodného příkopu"</t>
  </si>
  <si>
    <t>1562338809</t>
  </si>
  <si>
    <t>110,23 "terénní úpravy svodného příkopu; planimetrováno z příčných řezů"</t>
  </si>
  <si>
    <t>16,62*1,8*0,8 "drátokamenný práh v km 0,020; 80 % v hornině tř. 1 a 2"</t>
  </si>
  <si>
    <t>18,72*1,8*0,8 "drátokamenný práh v km 0,040; 80 % v hornině tř. 1 a 2"</t>
  </si>
  <si>
    <t>17,48*1,8*0,8 "drátokamenný práh v km 0,080; 80 % v hornině tř. 1 a 2"</t>
  </si>
  <si>
    <t>23,45*2,7*0,6 "těleso drátokamenné přehrážky v km 0,060; 60 % v hornině tř. 1 a 2"</t>
  </si>
  <si>
    <t>((0,83+0,48)/2*6,15*2)*0,8 "boky vývaru; 80 % v hornině tř. 1 a 2"</t>
  </si>
  <si>
    <t>((2,11+0,89)/2*5,25)*0,8 "dno vývaru; 80 % v hornině tř. 1 a 2"</t>
  </si>
  <si>
    <t>22,87*1,8*0,6 "těleso předprahu; 60 % v hornině tř. 1 a 2"</t>
  </si>
  <si>
    <t>5,02*1,0*4*0,8 "kamenné pasy v km 0,100; 0,120; 0,140 a 0,160; 80 % v hornině tř. 1 a 2"</t>
  </si>
  <si>
    <t>1832270925</t>
  </si>
  <si>
    <t>16,62*1,8*0,2 "drátokamenný práh v km 0,020; 20 % v hornině tř. 3"</t>
  </si>
  <si>
    <t>18,72*1,8*0,2 "drátokamenný práh v km 0,040; 20 % v hornině tř. 3"</t>
  </si>
  <si>
    <t>17,48*1,8*0,2 "drátokamenný práh v km 0,080; 20 % v hornině tř. 3"</t>
  </si>
  <si>
    <t>23,45*2,7*0,2 "těleso drátokamenné přehrážky v km 0,060; 20 % v hornině tř. 3"</t>
  </si>
  <si>
    <t>((0,83+0,48)/2*6,15*2)*0,2 "boky vývaru; 20 % v hornině tř. 3"</t>
  </si>
  <si>
    <t>((2,11+0,89)/2*5,25)*0,2 "dno vývaru; 20 % v hornině tř. 3"</t>
  </si>
  <si>
    <t>22,87*1,8*0,2 "těleso předprahu; 20 % v hornině tř. 3"</t>
  </si>
  <si>
    <t>5,02*1,0*4*0,2 "kamenné pasy v km 0,100; 0,120; 0,140 a 0,160; 20 % v hornině tř. 3"</t>
  </si>
  <si>
    <t>2066797963</t>
  </si>
  <si>
    <t>47,11*0,3 "příplatek za lepivost ve výši 30 %"</t>
  </si>
  <si>
    <t>-1681582723</t>
  </si>
  <si>
    <t>23,45*2,7*0,2 "těleso drátokamenné přehrážky v km 0,060; 20 % v hornině tř. 4"</t>
  </si>
  <si>
    <t>22,87*1,8*0,2 "těleso předprahu; 20 % v hornině tř. 4"</t>
  </si>
  <si>
    <t>-317927589</t>
  </si>
  <si>
    <t>20,89*0,3 "příplatek za lepivost ve výši 30 %"</t>
  </si>
  <si>
    <t>1851892989</t>
  </si>
  <si>
    <t>uložení vykopaného materiálu na mezideponii</t>
  </si>
  <si>
    <t>110,23 "terénní úpravy svodného příkopu"</t>
  </si>
  <si>
    <t>16,62*1,8 "drátokamenný práh v km 0,020"</t>
  </si>
  <si>
    <t>18,72*1,8 "drátokamenný práh v km 0,040"</t>
  </si>
  <si>
    <t>17,48*1,8 "drátokamenný práh v km 0,080"</t>
  </si>
  <si>
    <t>23,45*2,7 "těleso drátokamenné přehrážky v km 0,060"</t>
  </si>
  <si>
    <t>(0,83+0,48)/2*6,15*2 "boky vývaru"</t>
  </si>
  <si>
    <t>(2,11+0,89)/2*5,25 "dno vývaru"</t>
  </si>
  <si>
    <t>22,87*1,8*0,2 "těleso předprahu"</t>
  </si>
  <si>
    <t>5,02*1,0*4*0,2 "kamenné pasy v km 0,100; 0,120; 0,140 a 0,160"</t>
  </si>
  <si>
    <t>odvoz materiálu určeného pro zpětný zásyp zpět na stavbu</t>
  </si>
  <si>
    <t>6,16 "terénní úpravy svodného příkopu"</t>
  </si>
  <si>
    <t>(4,11+4,01)*1,8 "drátokamenný práh v km 0,020"</t>
  </si>
  <si>
    <t>(5,02+5,27)*1,8 "drátokamenný práh v km 0,040"</t>
  </si>
  <si>
    <t>(6,3+2,76)*1,8 "drátokamenný práh v km 0,080"</t>
  </si>
  <si>
    <t>(5,27+5,52)*2,7 "těleso drátokamenné přehrážky v km 0,060"</t>
  </si>
  <si>
    <t>(7,01+7,8)*1,8 "těleso předprahu"</t>
  </si>
  <si>
    <t>(1,43+1,43)*1*4 "kamenné pasy v km 0,100; 0,120; 0,140 a 0,160"</t>
  </si>
  <si>
    <t>698480863</t>
  </si>
  <si>
    <t>uložený materiál na mezideponii</t>
  </si>
  <si>
    <t>-6,16 "terénní úpravy svodného příkopu"</t>
  </si>
  <si>
    <t>-(4,11+4,01)*1,8 "drátokamenný práh v km 0,020"</t>
  </si>
  <si>
    <t>-(5,02+5,27)*1,8 "drátokamenný práh v km 0,040"</t>
  </si>
  <si>
    <t>-(6,3+2,76)*1,8 "drátokamenný práh v km 0,080"</t>
  </si>
  <si>
    <t>-(5,27+5,52)*2,7 "těleso drátokamenné přehrážky v km 0,060"</t>
  </si>
  <si>
    <t>-(7,01+7,8)*1,8 "těleso předprahu"</t>
  </si>
  <si>
    <t>-(1,43+1,43)*1*4 "kamenné pasy v km 0,100; 0,120; 0,140 a 0,160"</t>
  </si>
  <si>
    <t>-394334715</t>
  </si>
  <si>
    <t>419,66 "naložení materiálu na mezideponii pro odvoz zpět na stavbu nebo pro odvoz na skládku"</t>
  </si>
  <si>
    <t>1149728981</t>
  </si>
  <si>
    <t>6,16 "terénní úpravy svodného příkopu; planimetrováno z příčných řezů"</t>
  </si>
  <si>
    <t>(4,11+4,01)*1,8 "zpětný zásyp, drátokamenný práh v km 0,020"</t>
  </si>
  <si>
    <t>(5,02+5,27)*1,8 "zpětný zásyp, drátokamenný práh v km 0,040"</t>
  </si>
  <si>
    <t>(6,3+2,76)*1,8 "zpětný zásyp, drátokamenný práh v km 0,080"</t>
  </si>
  <si>
    <t>(5,27+5,52)*2,7 "zpětný zásyp, těleso drátokamenné přehrážky v km 0,060"</t>
  </si>
  <si>
    <t>(7,01+7,8)*1,8 "zpětný zásyp, těleso předprahu"</t>
  </si>
  <si>
    <t>(1,43+1,43)*1*4 "zpětný zásyp, kamenné pasy v km 0,100; 0,120; 0,140 a 0,160"</t>
  </si>
  <si>
    <t>-1514883851</t>
  </si>
  <si>
    <t>419,66 "uložení vykopané zeminy na mezideponii"</t>
  </si>
  <si>
    <t>419,66-122,84 "uložení přebytečné zeminy na skládce"</t>
  </si>
  <si>
    <t>-1776609917</t>
  </si>
  <si>
    <t>419,66 "vykopaná zemina"</t>
  </si>
  <si>
    <t>-122,84 "zemina použitá do násypů"</t>
  </si>
  <si>
    <t>1878774885</t>
  </si>
  <si>
    <t>90 "objem odstraňovaných křovin je odhadnut projektantem"</t>
  </si>
  <si>
    <t>766673610</t>
  </si>
  <si>
    <t>167,90 "úprava pláně svodného příkopu; plocha z příčných řezů"</t>
  </si>
  <si>
    <t>5,95*1,8 "drátokamenný práh v km 0,020"</t>
  </si>
  <si>
    <t>5,95*1,8 "drátokamenný práh v km 0,040"</t>
  </si>
  <si>
    <t>6,53*1,8 "drátokamenný práh v km 0,080"</t>
  </si>
  <si>
    <t>5,65*2,7 "těleso drátokamenné přehrážky v km 0,060"</t>
  </si>
  <si>
    <t>(3,8+2,04)/2*5,25 "dno vývaru"</t>
  </si>
  <si>
    <t>5,12*1,8 "těleso předprahu"</t>
  </si>
  <si>
    <t>1,41*1,0*4 "kamenné pasy v km 0,100; 0,120; 0,140 a 0,160"</t>
  </si>
  <si>
    <t>-2032432956</t>
  </si>
  <si>
    <t>-1378723819</t>
  </si>
  <si>
    <t>261,52 "svodný příkop"</t>
  </si>
  <si>
    <t>(0,64+1,27+0,64)*2 "drátokamenný práh v km 0,020"</t>
  </si>
  <si>
    <t>(0,64+1,27+0,64)*2 "drátokamenný práh v km 0,040"</t>
  </si>
  <si>
    <t>(0,64+1,27+0,64)*2 "drátokamenný práh v km 0,080"</t>
  </si>
  <si>
    <t>((1+1+1+1)*1,9)+((1+1,1+1+1,1)*1,3) "těleso drátokamenné přehrážky v km 0,060"</t>
  </si>
  <si>
    <t>(1,74+1,07)/2*6,15*2 "vývar"</t>
  </si>
  <si>
    <t>(1,5*1)*2 "těleso předprahu</t>
  </si>
  <si>
    <t>(0,87+0,36+0,36+0,87)*1,0*4 "kamenné pasy v km 0,100; 0,120; 0,140 a 0,160"</t>
  </si>
  <si>
    <t>-1717855653</t>
  </si>
  <si>
    <t>40,58 "svodný příkop"</t>
  </si>
  <si>
    <t>(1,26+0,26+0,31+1,26)*1,0 "drátokamenné práh v km 0,020"</t>
  </si>
  <si>
    <t>(0,89+0,75+0,85+0,82)*1,0 "drátokamenné práh v km 0,040"</t>
  </si>
  <si>
    <t>(4,18+1,09+0,84+2,53)*1,0 "drátokamenné práh v km 0,080"</t>
  </si>
  <si>
    <t>(2,28+0,46+0,85+0,76+0,7+2,27)*2,7 "těleso drátokamenné přehrážky v km 0,060"</t>
  </si>
  <si>
    <t>(2,15+0,31+1,68+0,58+0,47+2,11+0,46+2,17)*1,8 "těleso předprahu"</t>
  </si>
  <si>
    <t>(1,83+0,75+0,75+1,83)*1,0*4 "kamenné pasy v km 0,100; 0,120; 0,140 a 0,160"</t>
  </si>
  <si>
    <t>654553311</t>
  </si>
  <si>
    <t>877,15 "svodný příkop"</t>
  </si>
  <si>
    <t>(1,26+0,26+0,31+1,26)*1,0 "drátokamenný práh v km 0,020"</t>
  </si>
  <si>
    <t>(0,89+0,75+0,85+0,82)*1,0 "drátokamenný práh v km 0,040"</t>
  </si>
  <si>
    <t>(4,18+1,09+0,84+2,53)*1,0 "drátokamenný práh v km 0,080"</t>
  </si>
  <si>
    <t>((0,85+0,58)/2*6,15)+((0,76+0,47)/2*6,15) "vývar"</t>
  </si>
  <si>
    <t>818197270</t>
  </si>
  <si>
    <t>958,7*0,025 'Přepočtené koeficientem množství</t>
  </si>
  <si>
    <t>321321116</t>
  </si>
  <si>
    <t>Konstrukce vodních staveb ze ŽB mrazuvzdorného tř. C 30/37</t>
  </si>
  <si>
    <t>-1788733892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</si>
  <si>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</si>
  <si>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1,6*5,65*0,3 "ŽB deska, drátokamenný práh v km 0,020"</t>
  </si>
  <si>
    <t>1,6*5,65*0,3 "ŽB deska, drátokamenný práh v km 0,040"</t>
  </si>
  <si>
    <t>1,6*6,23*0,3 "ŽB deska, drátokamenný práh v km 0,080"</t>
  </si>
  <si>
    <t>2,7*5,35*0,3 "ŽB deska, těleso drátokamenné přehrážky v km 0,060"</t>
  </si>
  <si>
    <t>4,82*1,6*0,3 "ŽB deska, těleso předprahu"</t>
  </si>
  <si>
    <t>321368211</t>
  </si>
  <si>
    <t>Výztuž železobetonových konstrukcí vodních staveb ze svařovaných sítí</t>
  </si>
  <si>
    <t>1678072848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</si>
  <si>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</si>
  <si>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Ø8</t>
  </si>
  <si>
    <t>1,6*5,65*2 "drátokamenný práh v km 0,020"</t>
  </si>
  <si>
    <t>1,6*5,65*2 "drátokamenný práh v km 0,040"</t>
  </si>
  <si>
    <t>1,6*6,23*2 "drátokamenný práh v km 0,080"</t>
  </si>
  <si>
    <t>2,7*5,35*2 "těleso drátokamenné přehrážky v km 0,060"</t>
  </si>
  <si>
    <t>4,82*1,6*2 "těleso předprahu"</t>
  </si>
  <si>
    <t>Mezisoučet</t>
  </si>
  <si>
    <t>100,41*7,9/1000 "hmotnost 7,9 kg/m2"</t>
  </si>
  <si>
    <t>326214111R</t>
  </si>
  <si>
    <t>Zdivo z lomového kamene do drátěných košů gabionů s urovnáním hran</t>
  </si>
  <si>
    <t>2145097661</t>
  </si>
  <si>
    <t>Zdivo z lomového kamene na sucho do drátěných košů (gabionů) s urovnáním viditelných hran</t>
  </si>
  <si>
    <t>((5,05*0,5)*2+(0,65+0,64)*2)*1,0 "drátokamenný stupeň v km 0,020"</t>
  </si>
  <si>
    <t>((5,05*0,5)*2+(0,65+0,64)*2)*1,0 "drátokamenný stupeň v km 0,040"</t>
  </si>
  <si>
    <t>(5,63*0,5)*2*1,0 "drátokamenný stupeň v km 0,080"</t>
  </si>
  <si>
    <t>((4,75*0,5)*2*2,5)+(6,75*0,5*1,3)+(1+1)*1,0 "těleso přehrážky v km 0,060"</t>
  </si>
  <si>
    <t>4,22*0,5*1*2+(0,65+0,65)*1,0 "těleso předprahu"</t>
  </si>
  <si>
    <t>451315113</t>
  </si>
  <si>
    <t>Podkladní nebo výplňová vrstva z betonu C 8/10 tl do 100 mm</t>
  </si>
  <si>
    <t>-910167730</t>
  </si>
  <si>
    <t>Podkladní a výplňové vrstvy z betonu prostého tloušťky do 100 mm, z betonu C 8/10</t>
  </si>
  <si>
    <t>1,8*5,85 "drátokamenný práh v km 0,020"</t>
  </si>
  <si>
    <t>1,8*5,85 "drátokamenný práh v km 0,040"</t>
  </si>
  <si>
    <t>1,8*6,43 "drátokamenný práh v km 0,080"</t>
  </si>
  <si>
    <t>2,7*5,55 "těleso drátokamenné přehrážky v km 0,060"</t>
  </si>
  <si>
    <t>1,8*5,02 "těleso předprahu"</t>
  </si>
  <si>
    <t>451971111</t>
  </si>
  <si>
    <t>Položení podkladní vrstvy z geotextilie s uchycením v terénu sponami a za plůtky hřeby</t>
  </si>
  <si>
    <t>-815986409</t>
  </si>
  <si>
    <t>Položení podkladní vrstvy z geotextilie v rovině nebo ve svahu, s přesahem jednotlivých pásů 150 mm, s uchycením v terénu sponami z bet. oceli a za plůtky hřeby</t>
  </si>
  <si>
    <t>((1,15+1,1+1+1,15+1,1+0,98)*1,3)+(5,65*2,7) "těleso drátokamenné přehrážky v km 0,060"</t>
  </si>
  <si>
    <t>(3,8+2,04)/2*5,25 "vývar"</t>
  </si>
  <si>
    <t>5,12*1,9 "těleso předprahu"</t>
  </si>
  <si>
    <t>7,37*1,0*4 "kamenné pasy v km 0,100; 0,120; 0,140 a 0,160"</t>
  </si>
  <si>
    <t>69311082.MTM</t>
  </si>
  <si>
    <t>geotextilie 500 g/m2 do š 8,8 m</t>
  </si>
  <si>
    <t>747168499</t>
  </si>
  <si>
    <t>Poznámka k položce:
geotextilie např. GEOFILTEX 63 63/50 500 g/m2 do š 8,8 m</t>
  </si>
  <si>
    <t>111,4*1,1 'Přepočtené koeficientem množství</t>
  </si>
  <si>
    <t>457531112</t>
  </si>
  <si>
    <t>Filtrační vrstvy z hrubého drceného kameniva bez zhutnění frakce od 16 až 63 do 32 až 63 mm</t>
  </si>
  <si>
    <t>322195519</t>
  </si>
  <si>
    <t>Filtrační vrstvy jakékoliv tloušťky a sklonu z hrubého drceného kameniva bez zhutnění, frakce od 16-63 do 32-63 mm</t>
  </si>
  <si>
    <t>(0,7+0,35)/2*5,25 "vývar, tl. 200 mm"</t>
  </si>
  <si>
    <t>462512270</t>
  </si>
  <si>
    <t>Zához z lomového kamene s proštěrkováním z terénu hmotnost do 200 kg</t>
  </si>
  <si>
    <t>337230957</t>
  </si>
  <si>
    <t>Zához z lomového kamene neupraveného záhozového s proštěrkováním z terénu, hmotnosti jednotlivých kamenů do 200 kg</t>
  </si>
  <si>
    <t>462512271R</t>
  </si>
  <si>
    <t>Zához z lomového kamene s proštěrkováním z terénu hmotnost do 80 kg</t>
  </si>
  <si>
    <t>69050642</t>
  </si>
  <si>
    <t>Zához z lomového kamene neupraveného záhozového s proštěrkováním z terénu, hmotnosti jednotlivých kamenů do 80 kg</t>
  </si>
  <si>
    <t>0,71*2,0 "drátokamenný práh v km 0,020"</t>
  </si>
  <si>
    <t>0,71*2,0 "drátokamenný práh v km 0,040"</t>
  </si>
  <si>
    <t>0,71*2,0 "drátokamenný práh v km 0,080"</t>
  </si>
  <si>
    <t>2,16*1,0*4 "kamenné pasy v km 0,100; 0,120; 0,140 a 0,160"</t>
  </si>
  <si>
    <t>-1287569816</t>
  </si>
  <si>
    <t>998312100R</t>
  </si>
  <si>
    <t>Příplatek za ztížený přístup a manipulaci v korytě toku</t>
  </si>
  <si>
    <t>-767389258</t>
  </si>
  <si>
    <t>Poznámka k položce:
Součástí položky je:
příplatek za ztížený přístup techniky do koryta toku (např. demontáž a zpětná montáž zábradlí, umístění techniky do toku autojeřábem), manipulaci a pojezdu techniky v toku, práce související se ztíženým přístupem a nutností pohybu mechanizace, pracovníků, dopravování materiálů, odvozu vybouraných hmot, výkopků a jiných zemních materiálů.
Položka zahrnuje opravu opevnění koryta toku porušeného pojezdy mechanizace a veškerými dalšími činnostmi souvisejícími s realizací stavby.
Ztížený přístup se předpokládá v celkové délce XX m.</t>
  </si>
  <si>
    <t>177,99 "příplatek za ztíženou manipulaci"</t>
  </si>
  <si>
    <t>-825470917</t>
  </si>
  <si>
    <t>187052-10 - SO304.1 Svodný příkop SP2, SO304.2 Svodný příkop SP4</t>
  </si>
  <si>
    <t>1702143151</t>
  </si>
  <si>
    <t>297,57 "odstranění náletových křovin z průtočného profilu svodného příkopu SP2"</t>
  </si>
  <si>
    <t>199,44 "odstranění náletových křovin z průtočného profilu svodného příkopu SP4"</t>
  </si>
  <si>
    <t>122101101</t>
  </si>
  <si>
    <t>Odkopávky a prokopávky nezapažené v hornině tř. 1 a 2 objem do 100 m3</t>
  </si>
  <si>
    <t>-1151799594</t>
  </si>
  <si>
    <t>Odkopávky a prokopávky nezapažené s přehozením výkopku na vzdálenost do 3 m nebo s naložením na dopravní prostředek v horninách tř. 1 a 2 do 100 m3</t>
  </si>
  <si>
    <t>46,31 "terénní úpravy svodného příkopu SP2; planimetrováno z příčných řezů"</t>
  </si>
  <si>
    <t>5,02*1,0*2*0,8 "kamenné pasy v km 0,020 a 0,040 u SP2; 80 % v hornině tř. 1 a 2"</t>
  </si>
  <si>
    <t>122201101</t>
  </si>
  <si>
    <t>Odkopávky a prokopávky nezapažené v hornině tř. 3 objem do 100 m3</t>
  </si>
  <si>
    <t>-325210050</t>
  </si>
  <si>
    <t>Odkopávky a prokopávky nezapažené s přehozením výkopku na vzdálenost do 3 m nebo s naložením na dopravní prostředek v hornině tř. 3 do 100 m3</t>
  </si>
  <si>
    <t>5,02*1,0*2*0,2 "kamenné pasy v km 0,020 a 0,040 u SP2; 20 % v hornině tř. 3"</t>
  </si>
  <si>
    <t>885114249</t>
  </si>
  <si>
    <t>2,01</t>
  </si>
  <si>
    <t>-1295938002</t>
  </si>
  <si>
    <t>5,02*1,0*2 "kamenné pasy v km 0,020 a 0,040 u SP2"</t>
  </si>
  <si>
    <t>(1,43+1,43)*1,0*2 "kamenné pasy v km 0,020 a 0,040 u SP2"</t>
  </si>
  <si>
    <t>993751562</t>
  </si>
  <si>
    <t>-(1,43+1,43)*1,0*2 "kamenné pasy v km 0,020 a 0,040 u SP2"</t>
  </si>
  <si>
    <t>-17126193</t>
  </si>
  <si>
    <t>uložený vykopaný materiál na mezideponii</t>
  </si>
  <si>
    <t>materiálu určenéný pro zpětný zásyp zpět na stavbě</t>
  </si>
  <si>
    <t>-640554551</t>
  </si>
  <si>
    <t>(1,43+1,43)*1,0*2 "zpětný zásyp, kamenné pasy v km 0,020 a 0,040"</t>
  </si>
  <si>
    <t>296745399</t>
  </si>
  <si>
    <t>uložení přebytečné zeminy na skládce</t>
  </si>
  <si>
    <t>56,35-((1,43+1,43)*1,0*2) "kamenné pasy v km 0,020 a 0,040 u SP2"</t>
  </si>
  <si>
    <t>1492143453</t>
  </si>
  <si>
    <t>54,34+2,01 "vykopaná zemina"</t>
  </si>
  <si>
    <t>-5,72 "zemina použitá do násypů"</t>
  </si>
  <si>
    <t>1277217321</t>
  </si>
  <si>
    <t>170 "objem odstraňovaných křovin je odhadnut projektantem"</t>
  </si>
  <si>
    <t>723908511</t>
  </si>
  <si>
    <t>57,88 "úprava pláně svodného příkopu SP2; plocha z příčných řezů"</t>
  </si>
  <si>
    <t>1,42*1,0*2 "kamenné pasy v km 0,020 a 0,040 u SP2"</t>
  </si>
  <si>
    <t>166,2 "úprava pláně svodného příkopu SP4; plocha z příčných řezů"</t>
  </si>
  <si>
    <t>-1588170997</t>
  </si>
  <si>
    <t>-1049230875</t>
  </si>
  <si>
    <t>76,20 "svodný příkop SP2"</t>
  </si>
  <si>
    <t>(0,87+0,36+0,36+0,87)*1,0*2 "kamenné pasy v km 0,020 a 0,040 u SP2"</t>
  </si>
  <si>
    <t>1,2*2*166,20 "svodný příkop SP4"</t>
  </si>
  <si>
    <t>755265459</t>
  </si>
  <si>
    <t>30,05 "svodný příkop SP2"</t>
  </si>
  <si>
    <t>(1,83+0,75+0,75+1,83)*1,0*2 "kamenné pasy v km 0,020 a 0,040 u SP2"</t>
  </si>
  <si>
    <t>-943888046</t>
  </si>
  <si>
    <t>242,57 "svodný příkop SP2"</t>
  </si>
  <si>
    <t>1,2*2*166,20+1,0*166,20 "svodný příkop SP4"</t>
  </si>
  <si>
    <t>1347168200</t>
  </si>
  <si>
    <t>818*0,025 'Přepočtené koeficientem množství</t>
  </si>
  <si>
    <t>-516003210</t>
  </si>
  <si>
    <t>7,37*1,0*2 "kamenné pasy v km 0,020 a 0,040 u SP2"</t>
  </si>
  <si>
    <t>-284671122</t>
  </si>
  <si>
    <t>14,7*1,1 'Přepočtené koeficientem množství</t>
  </si>
  <si>
    <t>-857125601</t>
  </si>
  <si>
    <t>2,16*1,0*2 "kamenné pasy v km 0,020 a 0,040 u SP2"</t>
  </si>
  <si>
    <t>-1135277069</t>
  </si>
  <si>
    <t>-1286058655</t>
  </si>
  <si>
    <t>13,83 "příplatek za ztíženou manipulaci"</t>
  </si>
  <si>
    <t>187052-13 - Vedlejší a ostatní náklady</t>
  </si>
  <si>
    <t>OST - Ostatní</t>
  </si>
  <si>
    <t xml:space="preserve">    VRN1 - Průzkumné, geodetické a projektové práce</t>
  </si>
  <si>
    <t xml:space="preserve">    VRN4 - Inženýrská činnost</t>
  </si>
  <si>
    <t>938908411</t>
  </si>
  <si>
    <t>Čištění vozovek splachováním vodou</t>
  </si>
  <si>
    <t>-1060196749</t>
  </si>
  <si>
    <t>Čištění vozovek splachováním vodou povrchu podkladu nebo krytu živičného, betonového nebo dlážděného</t>
  </si>
  <si>
    <t>200*50*2 "čištění povrchu vozovek během výstavby, minimálně 1x za týden; 50 týdnů; 2 roky"</t>
  </si>
  <si>
    <t>OST</t>
  </si>
  <si>
    <t>Ostatní</t>
  </si>
  <si>
    <t>800800001</t>
  </si>
  <si>
    <t>Náklady spojené se zajištěním a realizací prací</t>
  </si>
  <si>
    <t>512</t>
  </si>
  <si>
    <t>-1382763269</t>
  </si>
  <si>
    <t>Poznámka k položce:
Uvedení pozemků do původního stavu, údržba vozovek během stavby.</t>
  </si>
  <si>
    <t>800800006</t>
  </si>
  <si>
    <t>Zpracování a předání dokumentace skutečného provedení
 stavby objednateli a zaměření skutečného provedení stavby - geodetická část 
dokumentace v rozsahu 
odpovídajícím příslušným právním předpisům, pořízení fotodokumentace stavby</t>
  </si>
  <si>
    <t>2019439853</t>
  </si>
  <si>
    <t>Zpracování a předání dokumentace skutečného provedení
 stavby objednateli a zaměření skutečného provedení stavby - geodetická část 
dokumentace v rozsahu 
odpovídajícím příslušným právním předpisům, pořízení fotodokumentace stavby</t>
  </si>
  <si>
    <t>Poznámka k položce:
Dokumentace skutečného provedení stavby: 3 paré + 1 v elektronické formě.
Geodetická část dokumentace: 3 paré + 1 v elektronické formě.</t>
  </si>
  <si>
    <t>800800008</t>
  </si>
  <si>
    <t>Protokolární předání stavbou dotčených pozemků a 
komunikací, uvedených do původního stavu, zpět jejich
 vlastníkům</t>
  </si>
  <si>
    <t>-258696317</t>
  </si>
  <si>
    <t>Protokolární předání stavbou dotčených pozemků a 
komunikací, uvedených do původního stavu, zpět jejich
 vlastníkům</t>
  </si>
  <si>
    <t>800800010</t>
  </si>
  <si>
    <t>Zajištění informační tabule "Bezpečnostní upozornění" vč. veškerého montážního materiálu a osazení, 2 ks</t>
  </si>
  <si>
    <t>42635520</t>
  </si>
  <si>
    <t>800800015</t>
  </si>
  <si>
    <t>Zajištění a zabezpečení staveniště, zřízení a likvidace zařízení staveniště, včetně případných přípojek, přístupů, 
deponií apod.</t>
  </si>
  <si>
    <t>-1805342828</t>
  </si>
  <si>
    <t>Zajištění a zabezpečení staveniště, zřízení a likvidace zařízení staveniště, včetně případných přípojek, přístupů, 
deponií apod.</t>
  </si>
  <si>
    <t>800800018</t>
  </si>
  <si>
    <t>Vytyčení inženýrských sítí a zařízení, včetně zajištění případné aktualizace vyjádření správců sítí, která pozbudou platnosti v období mezi předáním staveniště a vytyčením sítí</t>
  </si>
  <si>
    <t>272106272</t>
  </si>
  <si>
    <t>Poznámka k položce:
Položka obsahuje: 
Zajištění všech nezbytných opatření, jimiž bude předejito porušení jakékoliv inženýrské sítě během výstavby, aktualizaci vyjádření k existenci sítí, jejich vytýčení, označení a ochrana stávajících inženýrských sítí a zařízení v obvodu staveniště. Doklady o vytýčení, včetně zaměření, budou před zahájením stavebních prací předány objednateli v tištěné, příp.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</t>
  </si>
  <si>
    <t>01 R</t>
  </si>
  <si>
    <t>-1048367367</t>
  </si>
  <si>
    <t>03 R</t>
  </si>
  <si>
    <t>Vytyčení stavby (případně pozemků nebo provedení jiných geodetických prací*) odborně způsobilou osobou v oboru zeměměřictví.</t>
  </si>
  <si>
    <t>-1175421673</t>
  </si>
  <si>
    <t>05 R</t>
  </si>
  <si>
    <t>Zajištění umístění štítku o povolení stavby a stejnopisu oznámení o zahájení prací oblastnímu inspektorátu práce na viditelném místě u vstupu na staveniště.</t>
  </si>
  <si>
    <t>1940602041</t>
  </si>
  <si>
    <t>09 R</t>
  </si>
  <si>
    <t>Projednání a zajištění zvláštního užívání komunikací a veřejných ploch, včetně zajištění dopravního značení, a to v rozsahu nezbytném pro řádné a bezpečné provádění stavby. Odsouhlasení trvalého dopravního značení DOSS, vč. příslušných rozhodnutí.</t>
  </si>
  <si>
    <t>935230825</t>
  </si>
  <si>
    <t>Poznámka k položce:
Projednání a zajištění (zvláštního) užívání komunikací a veřejných ploch včetně zajištění dopravního značení a to v rozsahu nezbytném pro řádné a bezpečné provádění stavby. (rozhodnutí, písemný protokol o jednání, zápis v SD...)
Odsouhlasení trvalého dopravního značení DOSS, vč. příslušných rozhodnutí.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</si>
  <si>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</si>
  <si>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</si>
  <si>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-990757742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</si>
  <si>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
Součástí dokumentace bude také popis a zdůvodnění případných změn a odchylek skutečného provedení stavby od stavebního povolení a ověřené projektové dokumentace.</t>
  </si>
  <si>
    <t>14 R</t>
  </si>
  <si>
    <t>Vyhotovení číselníků pokácené dřevní hmoty a její protokolární předání vlastníkům.</t>
  </si>
  <si>
    <t>-84213277</t>
  </si>
  <si>
    <t>17 R</t>
  </si>
  <si>
    <t>Aktualizace (přizpůsobení) nebo zpracování* plánu bezpečnosti a ochrany zdraví při práci.</t>
  </si>
  <si>
    <t>-448358949</t>
  </si>
  <si>
    <t>Poznámka k položce:
Vypracování ( příp. aktualizace) plánu bezpečnosti a ochrany zdraví při práci na staveništi ve smyslu §15 odstavce 2 zákona č. 309/2006 Sb., který předá zhotovitel objednateli k odsouhlasení při předání a převzetí staveniště. Zajištění plnění povinností dle zákona č. 309/2006 Sb. a nař.vlády č. 591/2006Sb.</t>
  </si>
  <si>
    <t>18 R</t>
  </si>
  <si>
    <t>Zpracování (případně aktualizace) havarijního plánu pro celou stavbu.</t>
  </si>
  <si>
    <t>1775895628</t>
  </si>
  <si>
    <t>19 R</t>
  </si>
  <si>
    <t>Provedení opatření vyplývajících z havarijního plánu.</t>
  </si>
  <si>
    <t>1358526931</t>
  </si>
  <si>
    <t>29 R</t>
  </si>
  <si>
    <t>Finanční náhrada škody vzniklé na porostu okolních pozemků po dobu výstavby</t>
  </si>
  <si>
    <t>-2068284317</t>
  </si>
  <si>
    <t>36 R</t>
  </si>
  <si>
    <t>Příplatek za ztížený přístup (únosnost, prostorově stísněné podmínky, blízkost inženýrských sítí, apod.) a manipulaci na stavbě</t>
  </si>
  <si>
    <t>181890903</t>
  </si>
  <si>
    <t>Poznámka k položce:
Součástí položky je:
příplatek za ztížený přístup techniky na stavbě (např. demontáž a zpětná montáž zábradlí, umístění techniky do toku autojeřábem), manipulaci a pojezdu techniky na stavbě v blízkosti inženýrských sítí a v jejich ochranných pásmech, práce souvisejícící se ztíženým přístupem a nutností pohybu mechanizace, pracovníků, dopravování materiálů, odvozu vybouraných hmot, výkopků a jiných zemních materiálů.
Položka zahrnuje opravu příjezdu porušeného pojezdy mechanizace a veškerými dalšími činnostmi souvisejícími s realizací stavby.
Ztížený přístup se předpokládá v celé délce každé ze čtyř etap. Příjezd je možný pouze jedním směrem. V koordinační situaci jsou vyznačeny místa sjezdů, na kterých je možné se vyhnout.</t>
  </si>
  <si>
    <t>4 "příplatek je počítán pro každou etapu zvlášť"</t>
  </si>
  <si>
    <t>VRN1</t>
  </si>
  <si>
    <t>Průzkumné, geodetické a projektové práce</t>
  </si>
  <si>
    <t>011324000</t>
  </si>
  <si>
    <t>Archeologický průzkum</t>
  </si>
  <si>
    <t>…</t>
  </si>
  <si>
    <t>461817369</t>
  </si>
  <si>
    <t>VRN4</t>
  </si>
  <si>
    <t>Inženýrská činnost</t>
  </si>
  <si>
    <t>041903000</t>
  </si>
  <si>
    <t>D ozor jiné osoby - dohled geologa nebo geotechnika</t>
  </si>
  <si>
    <t>1904872269</t>
  </si>
  <si>
    <t>041903001</t>
  </si>
  <si>
    <t>Inženýrská činnost dozory - Dozor jiné osoby - dohled biologa</t>
  </si>
  <si>
    <t>-320074627</t>
  </si>
  <si>
    <t>Dozor jiné osoby - dohled biologa</t>
  </si>
  <si>
    <t>043002000</t>
  </si>
  <si>
    <t>Zkoušky a ostatní měření - rozbor asfaltu na množství dehtu (PAU16)</t>
  </si>
  <si>
    <t>-1873511427</t>
  </si>
  <si>
    <t>1 "rozbor asfaltu na množství dehtu (PAU16) - stávající asfalt na P1, který bude odstraněn"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</si>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</sst>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4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187052-1-1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Svodné příkopy, ÚSES a polní cesty v k. ú. Pravlov - stavba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19. 2. 2021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ČR - SPÚ, KPÚ pro JmK, Pobočka Brno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GEOtest, a.s.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ROUND(SUM(AG55:AG63),2)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ROUND(SUM(AS55:AS63),2)</f>
        <v>0</v>
      </c>
      <c r="AT54" s="108">
        <f>ROUND(SUM(AV54:AW54),2)</f>
        <v>0</v>
      </c>
      <c r="AU54" s="109">
        <f>ROUND(SUM(AU55:AU63),5)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ROUND(SUM(AZ55:AZ63),2)</f>
        <v>0</v>
      </c>
      <c r="BA54" s="108">
        <f>ROUND(SUM(BA55:BA63),2)</f>
        <v>0</v>
      </c>
      <c r="BB54" s="108">
        <f>ROUND(SUM(BB55:BB63),2)</f>
        <v>0</v>
      </c>
      <c r="BC54" s="108">
        <f>ROUND(SUM(BC55:BC63),2)</f>
        <v>0</v>
      </c>
      <c r="BD54" s="110">
        <f>ROUND(SUM(BD55:BD63),2)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'187052-01 - SO101 Hlavní 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'187052-01 - SO101 Hlavní ...'!P88</f>
        <v>0</v>
      </c>
      <c r="AV55" s="122">
        <f>'187052-01 - SO101 Hlavní ...'!J33</f>
        <v>0</v>
      </c>
      <c r="AW55" s="122">
        <f>'187052-01 - SO101 Hlavní ...'!J34</f>
        <v>0</v>
      </c>
      <c r="AX55" s="122">
        <f>'187052-01 - SO101 Hlavní ...'!J35</f>
        <v>0</v>
      </c>
      <c r="AY55" s="122">
        <f>'187052-01 - SO101 Hlavní ...'!J36</f>
        <v>0</v>
      </c>
      <c r="AZ55" s="122">
        <f>'187052-01 - SO101 Hlavní ...'!F33</f>
        <v>0</v>
      </c>
      <c r="BA55" s="122">
        <f>'187052-01 - SO101 Hlavní ...'!F34</f>
        <v>0</v>
      </c>
      <c r="BB55" s="122">
        <f>'187052-01 - SO101 Hlavní ...'!F35</f>
        <v>0</v>
      </c>
      <c r="BC55" s="122">
        <f>'187052-01 - SO101 Hlavní ...'!F36</f>
        <v>0</v>
      </c>
      <c r="BD55" s="124">
        <f>'187052-01 - SO101 Hlavní 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24.7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'187052-02 - SO102 Vedlejš...'!J30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'187052-02 - SO102 Vedlejš...'!P86</f>
        <v>0</v>
      </c>
      <c r="AV56" s="122">
        <f>'187052-02 - SO102 Vedlejš...'!J33</f>
        <v>0</v>
      </c>
      <c r="AW56" s="122">
        <f>'187052-02 - SO102 Vedlejš...'!J34</f>
        <v>0</v>
      </c>
      <c r="AX56" s="122">
        <f>'187052-02 - SO102 Vedlejš...'!J35</f>
        <v>0</v>
      </c>
      <c r="AY56" s="122">
        <f>'187052-02 - SO102 Vedlejš...'!J36</f>
        <v>0</v>
      </c>
      <c r="AZ56" s="122">
        <f>'187052-02 - SO102 Vedlejš...'!F33</f>
        <v>0</v>
      </c>
      <c r="BA56" s="122">
        <f>'187052-02 - SO102 Vedlejš...'!F34</f>
        <v>0</v>
      </c>
      <c r="BB56" s="122">
        <f>'187052-02 - SO102 Vedlejš...'!F35</f>
        <v>0</v>
      </c>
      <c r="BC56" s="122">
        <f>'187052-02 - SO102 Vedlejš...'!F36</f>
        <v>0</v>
      </c>
      <c r="BD56" s="124">
        <f>'187052-02 - SO102 Vedlejš...'!F37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24.7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'187052-03 - SO103 Vedlejš...'!J30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1">
        <v>0</v>
      </c>
      <c r="AT57" s="122">
        <f>ROUND(SUM(AV57:AW57),2)</f>
        <v>0</v>
      </c>
      <c r="AU57" s="123">
        <f>'187052-03 - SO103 Vedlejš...'!P86</f>
        <v>0</v>
      </c>
      <c r="AV57" s="122">
        <f>'187052-03 - SO103 Vedlejš...'!J33</f>
        <v>0</v>
      </c>
      <c r="AW57" s="122">
        <f>'187052-03 - SO103 Vedlejš...'!J34</f>
        <v>0</v>
      </c>
      <c r="AX57" s="122">
        <f>'187052-03 - SO103 Vedlejš...'!J35</f>
        <v>0</v>
      </c>
      <c r="AY57" s="122">
        <f>'187052-03 - SO103 Vedlejš...'!J36</f>
        <v>0</v>
      </c>
      <c r="AZ57" s="122">
        <f>'187052-03 - SO103 Vedlejš...'!F33</f>
        <v>0</v>
      </c>
      <c r="BA57" s="122">
        <f>'187052-03 - SO103 Vedlejš...'!F34</f>
        <v>0</v>
      </c>
      <c r="BB57" s="122">
        <f>'187052-03 - SO103 Vedlejš...'!F35</f>
        <v>0</v>
      </c>
      <c r="BC57" s="122">
        <f>'187052-03 - SO103 Vedlejš...'!F36</f>
        <v>0</v>
      </c>
      <c r="BD57" s="124">
        <f>'187052-03 - SO103 Vedlejš...'!F37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91" s="7" customFormat="1" ht="24.75" customHeight="1">
      <c r="A58" s="113" t="s">
        <v>78</v>
      </c>
      <c r="B58" s="114"/>
      <c r="C58" s="115"/>
      <c r="D58" s="116" t="s">
        <v>91</v>
      </c>
      <c r="E58" s="116"/>
      <c r="F58" s="116"/>
      <c r="G58" s="116"/>
      <c r="H58" s="116"/>
      <c r="I58" s="117"/>
      <c r="J58" s="116" t="s">
        <v>92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'187052-05 - SO105 Vedlejš...'!J30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81</v>
      </c>
      <c r="AR58" s="120"/>
      <c r="AS58" s="121">
        <v>0</v>
      </c>
      <c r="AT58" s="122">
        <f>ROUND(SUM(AV58:AW58),2)</f>
        <v>0</v>
      </c>
      <c r="AU58" s="123">
        <f>'187052-05 - SO105 Vedlejš...'!P86</f>
        <v>0</v>
      </c>
      <c r="AV58" s="122">
        <f>'187052-05 - SO105 Vedlejš...'!J33</f>
        <v>0</v>
      </c>
      <c r="AW58" s="122">
        <f>'187052-05 - SO105 Vedlejš...'!J34</f>
        <v>0</v>
      </c>
      <c r="AX58" s="122">
        <f>'187052-05 - SO105 Vedlejš...'!J35</f>
        <v>0</v>
      </c>
      <c r="AY58" s="122">
        <f>'187052-05 - SO105 Vedlejš...'!J36</f>
        <v>0</v>
      </c>
      <c r="AZ58" s="122">
        <f>'187052-05 - SO105 Vedlejš...'!F33</f>
        <v>0</v>
      </c>
      <c r="BA58" s="122">
        <f>'187052-05 - SO105 Vedlejš...'!F34</f>
        <v>0</v>
      </c>
      <c r="BB58" s="122">
        <f>'187052-05 - SO105 Vedlejš...'!F35</f>
        <v>0</v>
      </c>
      <c r="BC58" s="122">
        <f>'187052-05 - SO105 Vedlejš...'!F36</f>
        <v>0</v>
      </c>
      <c r="BD58" s="124">
        <f>'187052-05 - SO105 Vedlejš...'!F37</f>
        <v>0</v>
      </c>
      <c r="BE58" s="7"/>
      <c r="BT58" s="125" t="s">
        <v>82</v>
      </c>
      <c r="BV58" s="125" t="s">
        <v>76</v>
      </c>
      <c r="BW58" s="125" t="s">
        <v>93</v>
      </c>
      <c r="BX58" s="125" t="s">
        <v>5</v>
      </c>
      <c r="CL58" s="125" t="s">
        <v>19</v>
      </c>
      <c r="CM58" s="125" t="s">
        <v>84</v>
      </c>
    </row>
    <row r="59" spans="1:91" s="7" customFormat="1" ht="24.75" customHeight="1">
      <c r="A59" s="113" t="s">
        <v>78</v>
      </c>
      <c r="B59" s="114"/>
      <c r="C59" s="115"/>
      <c r="D59" s="116" t="s">
        <v>94</v>
      </c>
      <c r="E59" s="116"/>
      <c r="F59" s="116"/>
      <c r="G59" s="116"/>
      <c r="H59" s="116"/>
      <c r="I59" s="117"/>
      <c r="J59" s="116" t="s">
        <v>95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'187052-06 - SO101.1 Vodoh...'!J30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81</v>
      </c>
      <c r="AR59" s="120"/>
      <c r="AS59" s="121">
        <v>0</v>
      </c>
      <c r="AT59" s="122">
        <f>ROUND(SUM(AV59:AW59),2)</f>
        <v>0</v>
      </c>
      <c r="AU59" s="123">
        <f>'187052-06 - SO101.1 Vodoh...'!P86</f>
        <v>0</v>
      </c>
      <c r="AV59" s="122">
        <f>'187052-06 - SO101.1 Vodoh...'!J33</f>
        <v>0</v>
      </c>
      <c r="AW59" s="122">
        <f>'187052-06 - SO101.1 Vodoh...'!J34</f>
        <v>0</v>
      </c>
      <c r="AX59" s="122">
        <f>'187052-06 - SO101.1 Vodoh...'!J35</f>
        <v>0</v>
      </c>
      <c r="AY59" s="122">
        <f>'187052-06 - SO101.1 Vodoh...'!J36</f>
        <v>0</v>
      </c>
      <c r="AZ59" s="122">
        <f>'187052-06 - SO101.1 Vodoh...'!F33</f>
        <v>0</v>
      </c>
      <c r="BA59" s="122">
        <f>'187052-06 - SO101.1 Vodoh...'!F34</f>
        <v>0</v>
      </c>
      <c r="BB59" s="122">
        <f>'187052-06 - SO101.1 Vodoh...'!F35</f>
        <v>0</v>
      </c>
      <c r="BC59" s="122">
        <f>'187052-06 - SO101.1 Vodoh...'!F36</f>
        <v>0</v>
      </c>
      <c r="BD59" s="124">
        <f>'187052-06 - SO101.1 Vodoh...'!F37</f>
        <v>0</v>
      </c>
      <c r="BE59" s="7"/>
      <c r="BT59" s="125" t="s">
        <v>82</v>
      </c>
      <c r="BV59" s="125" t="s">
        <v>76</v>
      </c>
      <c r="BW59" s="125" t="s">
        <v>96</v>
      </c>
      <c r="BX59" s="125" t="s">
        <v>5</v>
      </c>
      <c r="CL59" s="125" t="s">
        <v>19</v>
      </c>
      <c r="CM59" s="125" t="s">
        <v>84</v>
      </c>
    </row>
    <row r="60" spans="1:91" s="7" customFormat="1" ht="24.75" customHeight="1">
      <c r="A60" s="113" t="s">
        <v>78</v>
      </c>
      <c r="B60" s="114"/>
      <c r="C60" s="115"/>
      <c r="D60" s="116" t="s">
        <v>97</v>
      </c>
      <c r="E60" s="116"/>
      <c r="F60" s="116"/>
      <c r="G60" s="116"/>
      <c r="H60" s="116"/>
      <c r="I60" s="117"/>
      <c r="J60" s="116" t="s">
        <v>98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'187052-08 - SO302 Vodohos...'!J30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81</v>
      </c>
      <c r="AR60" s="120"/>
      <c r="AS60" s="121">
        <v>0</v>
      </c>
      <c r="AT60" s="122">
        <f>ROUND(SUM(AV60:AW60),2)</f>
        <v>0</v>
      </c>
      <c r="AU60" s="123">
        <f>'187052-08 - SO302 Vodohos...'!P85</f>
        <v>0</v>
      </c>
      <c r="AV60" s="122">
        <f>'187052-08 - SO302 Vodohos...'!J33</f>
        <v>0</v>
      </c>
      <c r="AW60" s="122">
        <f>'187052-08 - SO302 Vodohos...'!J34</f>
        <v>0</v>
      </c>
      <c r="AX60" s="122">
        <f>'187052-08 - SO302 Vodohos...'!J35</f>
        <v>0</v>
      </c>
      <c r="AY60" s="122">
        <f>'187052-08 - SO302 Vodohos...'!J36</f>
        <v>0</v>
      </c>
      <c r="AZ60" s="122">
        <f>'187052-08 - SO302 Vodohos...'!F33</f>
        <v>0</v>
      </c>
      <c r="BA60" s="122">
        <f>'187052-08 - SO302 Vodohos...'!F34</f>
        <v>0</v>
      </c>
      <c r="BB60" s="122">
        <f>'187052-08 - SO302 Vodohos...'!F35</f>
        <v>0</v>
      </c>
      <c r="BC60" s="122">
        <f>'187052-08 - SO302 Vodohos...'!F36</f>
        <v>0</v>
      </c>
      <c r="BD60" s="124">
        <f>'187052-08 - SO302 Vodohos...'!F37</f>
        <v>0</v>
      </c>
      <c r="BE60" s="7"/>
      <c r="BT60" s="125" t="s">
        <v>82</v>
      </c>
      <c r="BV60" s="125" t="s">
        <v>76</v>
      </c>
      <c r="BW60" s="125" t="s">
        <v>99</v>
      </c>
      <c r="BX60" s="125" t="s">
        <v>5</v>
      </c>
      <c r="CL60" s="125" t="s">
        <v>19</v>
      </c>
      <c r="CM60" s="125" t="s">
        <v>84</v>
      </c>
    </row>
    <row r="61" spans="1:91" s="7" customFormat="1" ht="24.75" customHeight="1">
      <c r="A61" s="113" t="s">
        <v>78</v>
      </c>
      <c r="B61" s="114"/>
      <c r="C61" s="115"/>
      <c r="D61" s="116" t="s">
        <v>100</v>
      </c>
      <c r="E61" s="116"/>
      <c r="F61" s="116"/>
      <c r="G61" s="116"/>
      <c r="H61" s="116"/>
      <c r="I61" s="117"/>
      <c r="J61" s="116" t="s">
        <v>101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'187052-09 - SO303 Svodný 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81</v>
      </c>
      <c r="AR61" s="120"/>
      <c r="AS61" s="121">
        <v>0</v>
      </c>
      <c r="AT61" s="122">
        <f>ROUND(SUM(AV61:AW61),2)</f>
        <v>0</v>
      </c>
      <c r="AU61" s="123">
        <f>'187052-09 - SO303 Svodný ...'!P86</f>
        <v>0</v>
      </c>
      <c r="AV61" s="122">
        <f>'187052-09 - SO303 Svodný ...'!J33</f>
        <v>0</v>
      </c>
      <c r="AW61" s="122">
        <f>'187052-09 - SO303 Svodný ...'!J34</f>
        <v>0</v>
      </c>
      <c r="AX61" s="122">
        <f>'187052-09 - SO303 Svodný ...'!J35</f>
        <v>0</v>
      </c>
      <c r="AY61" s="122">
        <f>'187052-09 - SO303 Svodný ...'!J36</f>
        <v>0</v>
      </c>
      <c r="AZ61" s="122">
        <f>'187052-09 - SO303 Svodný ...'!F33</f>
        <v>0</v>
      </c>
      <c r="BA61" s="122">
        <f>'187052-09 - SO303 Svodný ...'!F34</f>
        <v>0</v>
      </c>
      <c r="BB61" s="122">
        <f>'187052-09 - SO303 Svodný ...'!F35</f>
        <v>0</v>
      </c>
      <c r="BC61" s="122">
        <f>'187052-09 - SO303 Svodný ...'!F36</f>
        <v>0</v>
      </c>
      <c r="BD61" s="124">
        <f>'187052-09 - SO303 Svodný ...'!F37</f>
        <v>0</v>
      </c>
      <c r="BE61" s="7"/>
      <c r="BT61" s="125" t="s">
        <v>82</v>
      </c>
      <c r="BV61" s="125" t="s">
        <v>76</v>
      </c>
      <c r="BW61" s="125" t="s">
        <v>102</v>
      </c>
      <c r="BX61" s="125" t="s">
        <v>5</v>
      </c>
      <c r="CL61" s="125" t="s">
        <v>19</v>
      </c>
      <c r="CM61" s="125" t="s">
        <v>84</v>
      </c>
    </row>
    <row r="62" spans="1:91" s="7" customFormat="1" ht="24.75" customHeight="1">
      <c r="A62" s="113" t="s">
        <v>78</v>
      </c>
      <c r="B62" s="114"/>
      <c r="C62" s="115"/>
      <c r="D62" s="116" t="s">
        <v>103</v>
      </c>
      <c r="E62" s="116"/>
      <c r="F62" s="116"/>
      <c r="G62" s="116"/>
      <c r="H62" s="116"/>
      <c r="I62" s="117"/>
      <c r="J62" s="116" t="s">
        <v>104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'187052-10 - SO304.1 Svodn...'!J30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81</v>
      </c>
      <c r="AR62" s="120"/>
      <c r="AS62" s="121">
        <v>0</v>
      </c>
      <c r="AT62" s="122">
        <f>ROUND(SUM(AV62:AW62),2)</f>
        <v>0</v>
      </c>
      <c r="AU62" s="123">
        <f>'187052-10 - SO304.1 Svodn...'!P84</f>
        <v>0</v>
      </c>
      <c r="AV62" s="122">
        <f>'187052-10 - SO304.1 Svodn...'!J33</f>
        <v>0</v>
      </c>
      <c r="AW62" s="122">
        <f>'187052-10 - SO304.1 Svodn...'!J34</f>
        <v>0</v>
      </c>
      <c r="AX62" s="122">
        <f>'187052-10 - SO304.1 Svodn...'!J35</f>
        <v>0</v>
      </c>
      <c r="AY62" s="122">
        <f>'187052-10 - SO304.1 Svodn...'!J36</f>
        <v>0</v>
      </c>
      <c r="AZ62" s="122">
        <f>'187052-10 - SO304.1 Svodn...'!F33</f>
        <v>0</v>
      </c>
      <c r="BA62" s="122">
        <f>'187052-10 - SO304.1 Svodn...'!F34</f>
        <v>0</v>
      </c>
      <c r="BB62" s="122">
        <f>'187052-10 - SO304.1 Svodn...'!F35</f>
        <v>0</v>
      </c>
      <c r="BC62" s="122">
        <f>'187052-10 - SO304.1 Svodn...'!F36</f>
        <v>0</v>
      </c>
      <c r="BD62" s="124">
        <f>'187052-10 - SO304.1 Svodn...'!F37</f>
        <v>0</v>
      </c>
      <c r="BE62" s="7"/>
      <c r="BT62" s="125" t="s">
        <v>82</v>
      </c>
      <c r="BV62" s="125" t="s">
        <v>76</v>
      </c>
      <c r="BW62" s="125" t="s">
        <v>105</v>
      </c>
      <c r="BX62" s="125" t="s">
        <v>5</v>
      </c>
      <c r="CL62" s="125" t="s">
        <v>19</v>
      </c>
      <c r="CM62" s="125" t="s">
        <v>84</v>
      </c>
    </row>
    <row r="63" spans="1:91" s="7" customFormat="1" ht="24.75" customHeight="1">
      <c r="A63" s="113" t="s">
        <v>78</v>
      </c>
      <c r="B63" s="114"/>
      <c r="C63" s="115"/>
      <c r="D63" s="116" t="s">
        <v>106</v>
      </c>
      <c r="E63" s="116"/>
      <c r="F63" s="116"/>
      <c r="G63" s="116"/>
      <c r="H63" s="116"/>
      <c r="I63" s="117"/>
      <c r="J63" s="116" t="s">
        <v>107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'187052-13 - Vedlejší a os...'!J30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81</v>
      </c>
      <c r="AR63" s="120"/>
      <c r="AS63" s="126">
        <v>0</v>
      </c>
      <c r="AT63" s="127">
        <f>ROUND(SUM(AV63:AW63),2)</f>
        <v>0</v>
      </c>
      <c r="AU63" s="128">
        <f>'187052-13 - Vedlejší a os...'!P85</f>
        <v>0</v>
      </c>
      <c r="AV63" s="127">
        <f>'187052-13 - Vedlejší a os...'!J33</f>
        <v>0</v>
      </c>
      <c r="AW63" s="127">
        <f>'187052-13 - Vedlejší a os...'!J34</f>
        <v>0</v>
      </c>
      <c r="AX63" s="127">
        <f>'187052-13 - Vedlejší a os...'!J35</f>
        <v>0</v>
      </c>
      <c r="AY63" s="127">
        <f>'187052-13 - Vedlejší a os...'!J36</f>
        <v>0</v>
      </c>
      <c r="AZ63" s="127">
        <f>'187052-13 - Vedlejší a os...'!F33</f>
        <v>0</v>
      </c>
      <c r="BA63" s="127">
        <f>'187052-13 - Vedlejší a os...'!F34</f>
        <v>0</v>
      </c>
      <c r="BB63" s="127">
        <f>'187052-13 - Vedlejší a os...'!F35</f>
        <v>0</v>
      </c>
      <c r="BC63" s="127">
        <f>'187052-13 - Vedlejší a os...'!F36</f>
        <v>0</v>
      </c>
      <c r="BD63" s="129">
        <f>'187052-13 - Vedlejší a os...'!F37</f>
        <v>0</v>
      </c>
      <c r="BE63" s="7"/>
      <c r="BT63" s="125" t="s">
        <v>82</v>
      </c>
      <c r="BV63" s="125" t="s">
        <v>76</v>
      </c>
      <c r="BW63" s="125" t="s">
        <v>108</v>
      </c>
      <c r="BX63" s="125" t="s">
        <v>5</v>
      </c>
      <c r="CL63" s="125" t="s">
        <v>19</v>
      </c>
      <c r="CM63" s="125" t="s">
        <v>84</v>
      </c>
    </row>
    <row r="64" spans="1:57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password="CC35" sheet="1" objects="1" scenarios="1" formatColumns="0" formatRows="0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87052-01 - SO101 Hlavní ...'!C2" display="/"/>
    <hyperlink ref="A56" location="'187052-02 - SO102 Vedlejš...'!C2" display="/"/>
    <hyperlink ref="A57" location="'187052-03 - SO103 Vedlejš...'!C2" display="/"/>
    <hyperlink ref="A58" location="'187052-05 - SO105 Vedlejš...'!C2" display="/"/>
    <hyperlink ref="A59" location="'187052-06 - SO101.1 Vodoh...'!C2" display="/"/>
    <hyperlink ref="A60" location="'187052-08 - SO302 Vodohos...'!C2" display="/"/>
    <hyperlink ref="A61" location="'187052-09 - SO303 Svodný ...'!C2" display="/"/>
    <hyperlink ref="A62" location="'187052-10 - SO304.1 Svodn...'!C2" display="/"/>
    <hyperlink ref="A63" location="'187052-13 - Vedle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1038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ROUND((SUM(BE85:BE146)),2)</f>
        <v>0</v>
      </c>
      <c r="G33" s="40"/>
      <c r="H33" s="40"/>
      <c r="I33" s="150">
        <v>0.21</v>
      </c>
      <c r="J33" s="149">
        <f>ROUND(((SUM(BE85:BE146))*I33),2)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ROUND((SUM(BF85:BF146)),2)</f>
        <v>0</v>
      </c>
      <c r="G34" s="40"/>
      <c r="H34" s="40"/>
      <c r="I34" s="150">
        <v>0.15</v>
      </c>
      <c r="J34" s="149">
        <f>ROUND(((SUM(BF85:BF146))*I34),2)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ROUND((SUM(BG85:BG146)),2)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ROUND((SUM(BH85:BH146)),2)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ROUND((SUM(BI85:BI146)),2)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187052-13 -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122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1039</v>
      </c>
      <c r="E62" s="170"/>
      <c r="F62" s="170"/>
      <c r="G62" s="170"/>
      <c r="H62" s="170"/>
      <c r="I62" s="170"/>
      <c r="J62" s="171">
        <f>J91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124</v>
      </c>
      <c r="E63" s="170"/>
      <c r="F63" s="170"/>
      <c r="G63" s="170"/>
      <c r="H63" s="170"/>
      <c r="I63" s="170"/>
      <c r="J63" s="171">
        <f>J107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1040</v>
      </c>
      <c r="E64" s="176"/>
      <c r="F64" s="176"/>
      <c r="G64" s="176"/>
      <c r="H64" s="176"/>
      <c r="I64" s="176"/>
      <c r="J64" s="177">
        <f>J136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1041</v>
      </c>
      <c r="E65" s="176"/>
      <c r="F65" s="176"/>
      <c r="G65" s="176"/>
      <c r="H65" s="176"/>
      <c r="I65" s="176"/>
      <c r="J65" s="177">
        <f>J139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Svodné příkopy, ÚSES a polní cesty v k. ú. Pravlov - stavba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110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187052-13 - Vedlejší a ostatní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Pravlov</v>
      </c>
      <c r="G79" s="42"/>
      <c r="H79" s="42"/>
      <c r="I79" s="34" t="s">
        <v>23</v>
      </c>
      <c r="J79" s="74" t="str">
        <f>IF(J12="","",J12)</f>
        <v>19. 2. 2021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ČR - SPÚ, KPÚ pro JmK, Pobočka Brno</v>
      </c>
      <c r="G81" s="42"/>
      <c r="H81" s="42"/>
      <c r="I81" s="34" t="s">
        <v>32</v>
      </c>
      <c r="J81" s="38" t="str">
        <f>E21</f>
        <v>GEOtest, a.s.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37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127</v>
      </c>
      <c r="D84" s="182" t="s">
        <v>59</v>
      </c>
      <c r="E84" s="182" t="s">
        <v>55</v>
      </c>
      <c r="F84" s="182" t="s">
        <v>56</v>
      </c>
      <c r="G84" s="182" t="s">
        <v>128</v>
      </c>
      <c r="H84" s="182" t="s">
        <v>129</v>
      </c>
      <c r="I84" s="182" t="s">
        <v>130</v>
      </c>
      <c r="J84" s="182" t="s">
        <v>115</v>
      </c>
      <c r="K84" s="183" t="s">
        <v>131</v>
      </c>
      <c r="L84" s="184"/>
      <c r="M84" s="94" t="s">
        <v>19</v>
      </c>
      <c r="N84" s="95" t="s">
        <v>44</v>
      </c>
      <c r="O84" s="95" t="s">
        <v>132</v>
      </c>
      <c r="P84" s="95" t="s">
        <v>133</v>
      </c>
      <c r="Q84" s="95" t="s">
        <v>134</v>
      </c>
      <c r="R84" s="95" t="s">
        <v>135</v>
      </c>
      <c r="S84" s="95" t="s">
        <v>136</v>
      </c>
      <c r="T84" s="96" t="s">
        <v>137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138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P86+P91+P107</f>
        <v>0</v>
      </c>
      <c r="Q85" s="98"/>
      <c r="R85" s="187">
        <f>R86+R91+R107</f>
        <v>0</v>
      </c>
      <c r="S85" s="98"/>
      <c r="T85" s="188">
        <f>T86+T91+T107</f>
        <v>200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116</v>
      </c>
      <c r="BK85" s="189">
        <f>BK86+BK91+BK107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139</v>
      </c>
      <c r="F86" s="193" t="s">
        <v>140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</v>
      </c>
      <c r="S86" s="198"/>
      <c r="T86" s="200">
        <f>T87</f>
        <v>200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74</v>
      </c>
      <c r="AY86" s="201" t="s">
        <v>141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73</v>
      </c>
      <c r="E87" s="204" t="s">
        <v>198</v>
      </c>
      <c r="F87" s="204" t="s">
        <v>373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SUM(P88:P90)</f>
        <v>0</v>
      </c>
      <c r="Q87" s="198"/>
      <c r="R87" s="199">
        <f>SUM(R88:R90)</f>
        <v>0</v>
      </c>
      <c r="S87" s="198"/>
      <c r="T87" s="200">
        <f>SUM(T88:T90)</f>
        <v>200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82</v>
      </c>
      <c r="AY87" s="201" t="s">
        <v>141</v>
      </c>
      <c r="BK87" s="203">
        <f>SUM(BK88:BK90)</f>
        <v>0</v>
      </c>
    </row>
    <row r="88" spans="1:65" s="2" customFormat="1" ht="14.4" customHeight="1">
      <c r="A88" s="40"/>
      <c r="B88" s="41"/>
      <c r="C88" s="206" t="s">
        <v>82</v>
      </c>
      <c r="D88" s="206" t="s">
        <v>143</v>
      </c>
      <c r="E88" s="207" t="s">
        <v>1042</v>
      </c>
      <c r="F88" s="208" t="s">
        <v>1043</v>
      </c>
      <c r="G88" s="209" t="s">
        <v>146</v>
      </c>
      <c r="H88" s="210">
        <v>20000</v>
      </c>
      <c r="I88" s="211"/>
      <c r="J88" s="210">
        <f>ROUND(I88*H88,2)</f>
        <v>0</v>
      </c>
      <c r="K88" s="208" t="s">
        <v>147</v>
      </c>
      <c r="L88" s="46"/>
      <c r="M88" s="212" t="s">
        <v>19</v>
      </c>
      <c r="N88" s="213" t="s">
        <v>45</v>
      </c>
      <c r="O88" s="86"/>
      <c r="P88" s="214">
        <f>O88*H88</f>
        <v>0</v>
      </c>
      <c r="Q88" s="214">
        <v>0</v>
      </c>
      <c r="R88" s="214">
        <f>Q88*H88</f>
        <v>0</v>
      </c>
      <c r="S88" s="214">
        <v>0.01</v>
      </c>
      <c r="T88" s="215">
        <f>S88*H88</f>
        <v>200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6" t="s">
        <v>148</v>
      </c>
      <c r="AT88" s="216" t="s">
        <v>143</v>
      </c>
      <c r="AU88" s="216" t="s">
        <v>84</v>
      </c>
      <c r="AY88" s="19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9" t="s">
        <v>82</v>
      </c>
      <c r="BK88" s="217">
        <f>ROUND(I88*H88,2)</f>
        <v>0</v>
      </c>
      <c r="BL88" s="19" t="s">
        <v>148</v>
      </c>
      <c r="BM88" s="216" t="s">
        <v>1044</v>
      </c>
    </row>
    <row r="89" spans="1:47" s="2" customFormat="1" ht="12">
      <c r="A89" s="40"/>
      <c r="B89" s="41"/>
      <c r="C89" s="42"/>
      <c r="D89" s="218" t="s">
        <v>150</v>
      </c>
      <c r="E89" s="42"/>
      <c r="F89" s="219" t="s">
        <v>1045</v>
      </c>
      <c r="G89" s="42"/>
      <c r="H89" s="42"/>
      <c r="I89" s="220"/>
      <c r="J89" s="42"/>
      <c r="K89" s="42"/>
      <c r="L89" s="46"/>
      <c r="M89" s="221"/>
      <c r="N89" s="222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150</v>
      </c>
      <c r="AU89" s="19" t="s">
        <v>84</v>
      </c>
    </row>
    <row r="90" spans="1:51" s="13" customFormat="1" ht="12">
      <c r="A90" s="13"/>
      <c r="B90" s="223"/>
      <c r="C90" s="224"/>
      <c r="D90" s="218" t="s">
        <v>152</v>
      </c>
      <c r="E90" s="225" t="s">
        <v>19</v>
      </c>
      <c r="F90" s="226" t="s">
        <v>1046</v>
      </c>
      <c r="G90" s="224"/>
      <c r="H90" s="227">
        <v>20000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152</v>
      </c>
      <c r="AU90" s="233" t="s">
        <v>84</v>
      </c>
      <c r="AV90" s="13" t="s">
        <v>84</v>
      </c>
      <c r="AW90" s="13" t="s">
        <v>36</v>
      </c>
      <c r="AX90" s="13" t="s">
        <v>74</v>
      </c>
      <c r="AY90" s="233" t="s">
        <v>141</v>
      </c>
    </row>
    <row r="91" spans="1:63" s="12" customFormat="1" ht="25.9" customHeight="1">
      <c r="A91" s="12"/>
      <c r="B91" s="190"/>
      <c r="C91" s="191"/>
      <c r="D91" s="192" t="s">
        <v>73</v>
      </c>
      <c r="E91" s="193" t="s">
        <v>1047</v>
      </c>
      <c r="F91" s="193" t="s">
        <v>1048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SUM(P92:P106)</f>
        <v>0</v>
      </c>
      <c r="Q91" s="198"/>
      <c r="R91" s="199">
        <f>SUM(R92:R106)</f>
        <v>0</v>
      </c>
      <c r="S91" s="198"/>
      <c r="T91" s="200">
        <f>SUM(T92:T106)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148</v>
      </c>
      <c r="AT91" s="202" t="s">
        <v>73</v>
      </c>
      <c r="AU91" s="202" t="s">
        <v>74</v>
      </c>
      <c r="AY91" s="201" t="s">
        <v>141</v>
      </c>
      <c r="BK91" s="203">
        <f>SUM(BK92:BK106)</f>
        <v>0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1049</v>
      </c>
      <c r="F92" s="208" t="s">
        <v>1050</v>
      </c>
      <c r="G92" s="209" t="s">
        <v>445</v>
      </c>
      <c r="H92" s="210">
        <v>1</v>
      </c>
      <c r="I92" s="211"/>
      <c r="J92" s="210">
        <f>ROUND(I92*H92,2)</f>
        <v>0</v>
      </c>
      <c r="K92" s="208" t="s">
        <v>19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1051</v>
      </c>
      <c r="AT92" s="216" t="s">
        <v>143</v>
      </c>
      <c r="AU92" s="216" t="s">
        <v>82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1051</v>
      </c>
      <c r="BM92" s="216" t="s">
        <v>1052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1050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82</v>
      </c>
    </row>
    <row r="94" spans="1:47" s="2" customFormat="1" ht="12">
      <c r="A94" s="40"/>
      <c r="B94" s="41"/>
      <c r="C94" s="42"/>
      <c r="D94" s="218" t="s">
        <v>229</v>
      </c>
      <c r="E94" s="42"/>
      <c r="F94" s="255" t="s">
        <v>1053</v>
      </c>
      <c r="G94" s="42"/>
      <c r="H94" s="42"/>
      <c r="I94" s="220"/>
      <c r="J94" s="42"/>
      <c r="K94" s="42"/>
      <c r="L94" s="46"/>
      <c r="M94" s="221"/>
      <c r="N94" s="22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229</v>
      </c>
      <c r="AU94" s="19" t="s">
        <v>82</v>
      </c>
    </row>
    <row r="95" spans="1:65" s="2" customFormat="1" ht="49.05" customHeight="1">
      <c r="A95" s="40"/>
      <c r="B95" s="41"/>
      <c r="C95" s="206" t="s">
        <v>159</v>
      </c>
      <c r="D95" s="206" t="s">
        <v>143</v>
      </c>
      <c r="E95" s="207" t="s">
        <v>1054</v>
      </c>
      <c r="F95" s="208" t="s">
        <v>1055</v>
      </c>
      <c r="G95" s="209" t="s">
        <v>310</v>
      </c>
      <c r="H95" s="210">
        <v>1</v>
      </c>
      <c r="I95" s="211"/>
      <c r="J95" s="210">
        <f>ROUND(I95*H95,2)</f>
        <v>0</v>
      </c>
      <c r="K95" s="208" t="s">
        <v>19</v>
      </c>
      <c r="L95" s="46"/>
      <c r="M95" s="212" t="s">
        <v>19</v>
      </c>
      <c r="N95" s="213" t="s">
        <v>45</v>
      </c>
      <c r="O95" s="86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6" t="s">
        <v>1051</v>
      </c>
      <c r="AT95" s="216" t="s">
        <v>143</v>
      </c>
      <c r="AU95" s="216" t="s">
        <v>82</v>
      </c>
      <c r="AY95" s="19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9" t="s">
        <v>82</v>
      </c>
      <c r="BK95" s="217">
        <f>ROUND(I95*H95,2)</f>
        <v>0</v>
      </c>
      <c r="BL95" s="19" t="s">
        <v>1051</v>
      </c>
      <c r="BM95" s="216" t="s">
        <v>1056</v>
      </c>
    </row>
    <row r="96" spans="1:47" s="2" customFormat="1" ht="12">
      <c r="A96" s="40"/>
      <c r="B96" s="41"/>
      <c r="C96" s="42"/>
      <c r="D96" s="218" t="s">
        <v>150</v>
      </c>
      <c r="E96" s="42"/>
      <c r="F96" s="219" t="s">
        <v>1057</v>
      </c>
      <c r="G96" s="42"/>
      <c r="H96" s="42"/>
      <c r="I96" s="220"/>
      <c r="J96" s="42"/>
      <c r="K96" s="42"/>
      <c r="L96" s="46"/>
      <c r="M96" s="221"/>
      <c r="N96" s="22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150</v>
      </c>
      <c r="AU96" s="19" t="s">
        <v>82</v>
      </c>
    </row>
    <row r="97" spans="1:47" s="2" customFormat="1" ht="12">
      <c r="A97" s="40"/>
      <c r="B97" s="41"/>
      <c r="C97" s="42"/>
      <c r="D97" s="218" t="s">
        <v>229</v>
      </c>
      <c r="E97" s="42"/>
      <c r="F97" s="255" t="s">
        <v>1058</v>
      </c>
      <c r="G97" s="42"/>
      <c r="H97" s="42"/>
      <c r="I97" s="220"/>
      <c r="J97" s="42"/>
      <c r="K97" s="42"/>
      <c r="L97" s="46"/>
      <c r="M97" s="221"/>
      <c r="N97" s="22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229</v>
      </c>
      <c r="AU97" s="19" t="s">
        <v>82</v>
      </c>
    </row>
    <row r="98" spans="1:65" s="2" customFormat="1" ht="37.8" customHeight="1">
      <c r="A98" s="40"/>
      <c r="B98" s="41"/>
      <c r="C98" s="206" t="s">
        <v>148</v>
      </c>
      <c r="D98" s="206" t="s">
        <v>143</v>
      </c>
      <c r="E98" s="207" t="s">
        <v>1059</v>
      </c>
      <c r="F98" s="208" t="s">
        <v>1060</v>
      </c>
      <c r="G98" s="209" t="s">
        <v>445</v>
      </c>
      <c r="H98" s="210">
        <v>1</v>
      </c>
      <c r="I98" s="211"/>
      <c r="J98" s="210">
        <f>ROUND(I98*H98,2)</f>
        <v>0</v>
      </c>
      <c r="K98" s="208" t="s">
        <v>19</v>
      </c>
      <c r="L98" s="46"/>
      <c r="M98" s="212" t="s">
        <v>19</v>
      </c>
      <c r="N98" s="213" t="s">
        <v>45</v>
      </c>
      <c r="O98" s="86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6" t="s">
        <v>1051</v>
      </c>
      <c r="AT98" s="216" t="s">
        <v>143</v>
      </c>
      <c r="AU98" s="216" t="s">
        <v>82</v>
      </c>
      <c r="AY98" s="19" t="s">
        <v>141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9" t="s">
        <v>82</v>
      </c>
      <c r="BK98" s="217">
        <f>ROUND(I98*H98,2)</f>
        <v>0</v>
      </c>
      <c r="BL98" s="19" t="s">
        <v>1051</v>
      </c>
      <c r="BM98" s="216" t="s">
        <v>1061</v>
      </c>
    </row>
    <row r="99" spans="1:47" s="2" customFormat="1" ht="12">
      <c r="A99" s="40"/>
      <c r="B99" s="41"/>
      <c r="C99" s="42"/>
      <c r="D99" s="218" t="s">
        <v>150</v>
      </c>
      <c r="E99" s="42"/>
      <c r="F99" s="219" t="s">
        <v>1062</v>
      </c>
      <c r="G99" s="42"/>
      <c r="H99" s="42"/>
      <c r="I99" s="220"/>
      <c r="J99" s="42"/>
      <c r="K99" s="42"/>
      <c r="L99" s="46"/>
      <c r="M99" s="221"/>
      <c r="N99" s="22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150</v>
      </c>
      <c r="AU99" s="19" t="s">
        <v>82</v>
      </c>
    </row>
    <row r="100" spans="1:65" s="2" customFormat="1" ht="14.4" customHeight="1">
      <c r="A100" s="40"/>
      <c r="B100" s="41"/>
      <c r="C100" s="206" t="s">
        <v>173</v>
      </c>
      <c r="D100" s="206" t="s">
        <v>143</v>
      </c>
      <c r="E100" s="207" t="s">
        <v>1063</v>
      </c>
      <c r="F100" s="208" t="s">
        <v>1064</v>
      </c>
      <c r="G100" s="209" t="s">
        <v>445</v>
      </c>
      <c r="H100" s="210">
        <v>6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1051</v>
      </c>
      <c r="AT100" s="216" t="s">
        <v>143</v>
      </c>
      <c r="AU100" s="216" t="s">
        <v>82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1051</v>
      </c>
      <c r="BM100" s="216" t="s">
        <v>1065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1064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82</v>
      </c>
    </row>
    <row r="102" spans="1:65" s="2" customFormat="1" ht="24.15" customHeight="1">
      <c r="A102" s="40"/>
      <c r="B102" s="41"/>
      <c r="C102" s="206" t="s">
        <v>179</v>
      </c>
      <c r="D102" s="206" t="s">
        <v>143</v>
      </c>
      <c r="E102" s="207" t="s">
        <v>1066</v>
      </c>
      <c r="F102" s="208" t="s">
        <v>1067</v>
      </c>
      <c r="G102" s="209" t="s">
        <v>445</v>
      </c>
      <c r="H102" s="210">
        <v>1</v>
      </c>
      <c r="I102" s="211"/>
      <c r="J102" s="210">
        <f>ROUND(I102*H102,2)</f>
        <v>0</v>
      </c>
      <c r="K102" s="208" t="s">
        <v>19</v>
      </c>
      <c r="L102" s="46"/>
      <c r="M102" s="212" t="s">
        <v>19</v>
      </c>
      <c r="N102" s="213" t="s">
        <v>45</v>
      </c>
      <c r="O102" s="86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6" t="s">
        <v>1051</v>
      </c>
      <c r="AT102" s="216" t="s">
        <v>143</v>
      </c>
      <c r="AU102" s="216" t="s">
        <v>82</v>
      </c>
      <c r="AY102" s="19" t="s">
        <v>141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9" t="s">
        <v>82</v>
      </c>
      <c r="BK102" s="217">
        <f>ROUND(I102*H102,2)</f>
        <v>0</v>
      </c>
      <c r="BL102" s="19" t="s">
        <v>1051</v>
      </c>
      <c r="BM102" s="216" t="s">
        <v>1068</v>
      </c>
    </row>
    <row r="103" spans="1:47" s="2" customFormat="1" ht="12">
      <c r="A103" s="40"/>
      <c r="B103" s="41"/>
      <c r="C103" s="42"/>
      <c r="D103" s="218" t="s">
        <v>150</v>
      </c>
      <c r="E103" s="42"/>
      <c r="F103" s="219" t="s">
        <v>1069</v>
      </c>
      <c r="G103" s="42"/>
      <c r="H103" s="42"/>
      <c r="I103" s="220"/>
      <c r="J103" s="42"/>
      <c r="K103" s="42"/>
      <c r="L103" s="46"/>
      <c r="M103" s="221"/>
      <c r="N103" s="22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150</v>
      </c>
      <c r="AU103" s="19" t="s">
        <v>82</v>
      </c>
    </row>
    <row r="104" spans="1:65" s="2" customFormat="1" ht="24.15" customHeight="1">
      <c r="A104" s="40"/>
      <c r="B104" s="41"/>
      <c r="C104" s="206" t="s">
        <v>185</v>
      </c>
      <c r="D104" s="206" t="s">
        <v>143</v>
      </c>
      <c r="E104" s="207" t="s">
        <v>1070</v>
      </c>
      <c r="F104" s="208" t="s">
        <v>1071</v>
      </c>
      <c r="G104" s="209" t="s">
        <v>445</v>
      </c>
      <c r="H104" s="210">
        <v>1</v>
      </c>
      <c r="I104" s="211"/>
      <c r="J104" s="210">
        <f>ROUND(I104*H104,2)</f>
        <v>0</v>
      </c>
      <c r="K104" s="208" t="s">
        <v>19</v>
      </c>
      <c r="L104" s="46"/>
      <c r="M104" s="212" t="s">
        <v>19</v>
      </c>
      <c r="N104" s="213" t="s">
        <v>45</v>
      </c>
      <c r="O104" s="86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1051</v>
      </c>
      <c r="AT104" s="216" t="s">
        <v>143</v>
      </c>
      <c r="AU104" s="216" t="s">
        <v>82</v>
      </c>
      <c r="AY104" s="19" t="s">
        <v>141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9" t="s">
        <v>82</v>
      </c>
      <c r="BK104" s="217">
        <f>ROUND(I104*H104,2)</f>
        <v>0</v>
      </c>
      <c r="BL104" s="19" t="s">
        <v>1051</v>
      </c>
      <c r="BM104" s="216" t="s">
        <v>1072</v>
      </c>
    </row>
    <row r="105" spans="1:47" s="2" customFormat="1" ht="12">
      <c r="A105" s="40"/>
      <c r="B105" s="41"/>
      <c r="C105" s="42"/>
      <c r="D105" s="218" t="s">
        <v>150</v>
      </c>
      <c r="E105" s="42"/>
      <c r="F105" s="219" t="s">
        <v>1071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150</v>
      </c>
      <c r="AU105" s="19" t="s">
        <v>82</v>
      </c>
    </row>
    <row r="106" spans="1:47" s="2" customFormat="1" ht="12">
      <c r="A106" s="40"/>
      <c r="B106" s="41"/>
      <c r="C106" s="42"/>
      <c r="D106" s="218" t="s">
        <v>229</v>
      </c>
      <c r="E106" s="42"/>
      <c r="F106" s="255" t="s">
        <v>1073</v>
      </c>
      <c r="G106" s="42"/>
      <c r="H106" s="42"/>
      <c r="I106" s="220"/>
      <c r="J106" s="42"/>
      <c r="K106" s="42"/>
      <c r="L106" s="46"/>
      <c r="M106" s="221"/>
      <c r="N106" s="22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229</v>
      </c>
      <c r="AU106" s="19" t="s">
        <v>82</v>
      </c>
    </row>
    <row r="107" spans="1:63" s="12" customFormat="1" ht="25.9" customHeight="1">
      <c r="A107" s="12"/>
      <c r="B107" s="190"/>
      <c r="C107" s="191"/>
      <c r="D107" s="192" t="s">
        <v>73</v>
      </c>
      <c r="E107" s="193" t="s">
        <v>440</v>
      </c>
      <c r="F107" s="193" t="s">
        <v>441</v>
      </c>
      <c r="G107" s="191"/>
      <c r="H107" s="191"/>
      <c r="I107" s="194"/>
      <c r="J107" s="195">
        <f>BK107</f>
        <v>0</v>
      </c>
      <c r="K107" s="191"/>
      <c r="L107" s="196"/>
      <c r="M107" s="197"/>
      <c r="N107" s="198"/>
      <c r="O107" s="198"/>
      <c r="P107" s="199">
        <f>P108+SUM(P109:P136)+P139</f>
        <v>0</v>
      </c>
      <c r="Q107" s="198"/>
      <c r="R107" s="199">
        <f>R108+SUM(R109:R136)+R139</f>
        <v>0</v>
      </c>
      <c r="S107" s="198"/>
      <c r="T107" s="200">
        <f>T108+SUM(T109:T136)+T139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173</v>
      </c>
      <c r="AT107" s="202" t="s">
        <v>73</v>
      </c>
      <c r="AU107" s="202" t="s">
        <v>74</v>
      </c>
      <c r="AY107" s="201" t="s">
        <v>141</v>
      </c>
      <c r="BK107" s="203">
        <f>BK108+SUM(BK109:BK136)+BK139</f>
        <v>0</v>
      </c>
    </row>
    <row r="108" spans="1:65" s="2" customFormat="1" ht="24.15" customHeight="1">
      <c r="A108" s="40"/>
      <c r="B108" s="41"/>
      <c r="C108" s="206" t="s">
        <v>191</v>
      </c>
      <c r="D108" s="206" t="s">
        <v>143</v>
      </c>
      <c r="E108" s="207" t="s">
        <v>1074</v>
      </c>
      <c r="F108" s="208" t="s">
        <v>1071</v>
      </c>
      <c r="G108" s="209" t="s">
        <v>445</v>
      </c>
      <c r="H108" s="210">
        <v>1</v>
      </c>
      <c r="I108" s="211"/>
      <c r="J108" s="210">
        <f>ROUND(I108*H108,2)</f>
        <v>0</v>
      </c>
      <c r="K108" s="208" t="s">
        <v>19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82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1075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1071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82</v>
      </c>
    </row>
    <row r="110" spans="1:47" s="2" customFormat="1" ht="12">
      <c r="A110" s="40"/>
      <c r="B110" s="41"/>
      <c r="C110" s="42"/>
      <c r="D110" s="218" t="s">
        <v>229</v>
      </c>
      <c r="E110" s="42"/>
      <c r="F110" s="255" t="s">
        <v>1073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229</v>
      </c>
      <c r="AU110" s="19" t="s">
        <v>82</v>
      </c>
    </row>
    <row r="111" spans="1:65" s="2" customFormat="1" ht="24.15" customHeight="1">
      <c r="A111" s="40"/>
      <c r="B111" s="41"/>
      <c r="C111" s="206" t="s">
        <v>198</v>
      </c>
      <c r="D111" s="206" t="s">
        <v>143</v>
      </c>
      <c r="E111" s="207" t="s">
        <v>1076</v>
      </c>
      <c r="F111" s="208" t="s">
        <v>1077</v>
      </c>
      <c r="G111" s="209" t="s">
        <v>445</v>
      </c>
      <c r="H111" s="210">
        <v>1</v>
      </c>
      <c r="I111" s="211"/>
      <c r="J111" s="210">
        <f>ROUND(I111*H111,2)</f>
        <v>0</v>
      </c>
      <c r="K111" s="208" t="s">
        <v>19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82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1078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1077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82</v>
      </c>
    </row>
    <row r="113" spans="1:65" s="2" customFormat="1" ht="24.15" customHeight="1">
      <c r="A113" s="40"/>
      <c r="B113" s="41"/>
      <c r="C113" s="206" t="s">
        <v>206</v>
      </c>
      <c r="D113" s="206" t="s">
        <v>143</v>
      </c>
      <c r="E113" s="207" t="s">
        <v>1079</v>
      </c>
      <c r="F113" s="208" t="s">
        <v>1080</v>
      </c>
      <c r="G113" s="209" t="s">
        <v>445</v>
      </c>
      <c r="H113" s="210">
        <v>1</v>
      </c>
      <c r="I113" s="211"/>
      <c r="J113" s="210">
        <f>ROUND(I113*H113,2)</f>
        <v>0</v>
      </c>
      <c r="K113" s="208" t="s">
        <v>19</v>
      </c>
      <c r="L113" s="46"/>
      <c r="M113" s="212" t="s">
        <v>19</v>
      </c>
      <c r="N113" s="213" t="s">
        <v>45</v>
      </c>
      <c r="O113" s="86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6" t="s">
        <v>148</v>
      </c>
      <c r="AT113" s="216" t="s">
        <v>143</v>
      </c>
      <c r="AU113" s="216" t="s">
        <v>82</v>
      </c>
      <c r="AY113" s="19" t="s">
        <v>141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9" t="s">
        <v>82</v>
      </c>
      <c r="BK113" s="217">
        <f>ROUND(I113*H113,2)</f>
        <v>0</v>
      </c>
      <c r="BL113" s="19" t="s">
        <v>148</v>
      </c>
      <c r="BM113" s="216" t="s">
        <v>1081</v>
      </c>
    </row>
    <row r="114" spans="1:47" s="2" customFormat="1" ht="12">
      <c r="A114" s="40"/>
      <c r="B114" s="41"/>
      <c r="C114" s="42"/>
      <c r="D114" s="218" t="s">
        <v>150</v>
      </c>
      <c r="E114" s="42"/>
      <c r="F114" s="219" t="s">
        <v>1080</v>
      </c>
      <c r="G114" s="42"/>
      <c r="H114" s="42"/>
      <c r="I114" s="220"/>
      <c r="J114" s="42"/>
      <c r="K114" s="42"/>
      <c r="L114" s="46"/>
      <c r="M114" s="221"/>
      <c r="N114" s="22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150</v>
      </c>
      <c r="AU114" s="19" t="s">
        <v>82</v>
      </c>
    </row>
    <row r="115" spans="1:65" s="2" customFormat="1" ht="37.8" customHeight="1">
      <c r="A115" s="40"/>
      <c r="B115" s="41"/>
      <c r="C115" s="206" t="s">
        <v>212</v>
      </c>
      <c r="D115" s="206" t="s">
        <v>143</v>
      </c>
      <c r="E115" s="207" t="s">
        <v>1082</v>
      </c>
      <c r="F115" s="208" t="s">
        <v>1083</v>
      </c>
      <c r="G115" s="209" t="s">
        <v>445</v>
      </c>
      <c r="H115" s="210">
        <v>1</v>
      </c>
      <c r="I115" s="211"/>
      <c r="J115" s="210">
        <f>ROUND(I115*H115,2)</f>
        <v>0</v>
      </c>
      <c r="K115" s="208" t="s">
        <v>19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82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1084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1083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82</v>
      </c>
    </row>
    <row r="117" spans="1:47" s="2" customFormat="1" ht="12">
      <c r="A117" s="40"/>
      <c r="B117" s="41"/>
      <c r="C117" s="42"/>
      <c r="D117" s="218" t="s">
        <v>229</v>
      </c>
      <c r="E117" s="42"/>
      <c r="F117" s="255" t="s">
        <v>1085</v>
      </c>
      <c r="G117" s="42"/>
      <c r="H117" s="42"/>
      <c r="I117" s="220"/>
      <c r="J117" s="42"/>
      <c r="K117" s="42"/>
      <c r="L117" s="46"/>
      <c r="M117" s="221"/>
      <c r="N117" s="22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229</v>
      </c>
      <c r="AU117" s="19" t="s">
        <v>82</v>
      </c>
    </row>
    <row r="118" spans="1:65" s="2" customFormat="1" ht="37.8" customHeight="1">
      <c r="A118" s="40"/>
      <c r="B118" s="41"/>
      <c r="C118" s="206" t="s">
        <v>218</v>
      </c>
      <c r="D118" s="206" t="s">
        <v>143</v>
      </c>
      <c r="E118" s="207" t="s">
        <v>1086</v>
      </c>
      <c r="F118" s="208" t="s">
        <v>1087</v>
      </c>
      <c r="G118" s="209" t="s">
        <v>445</v>
      </c>
      <c r="H118" s="210">
        <v>1</v>
      </c>
      <c r="I118" s="211"/>
      <c r="J118" s="210">
        <f>ROUND(I118*H118,2)</f>
        <v>0</v>
      </c>
      <c r="K118" s="208" t="s">
        <v>19</v>
      </c>
      <c r="L118" s="46"/>
      <c r="M118" s="212" t="s">
        <v>19</v>
      </c>
      <c r="N118" s="213" t="s">
        <v>45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148</v>
      </c>
      <c r="AT118" s="216" t="s">
        <v>143</v>
      </c>
      <c r="AU118" s="216" t="s">
        <v>82</v>
      </c>
      <c r="AY118" s="19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9" t="s">
        <v>82</v>
      </c>
      <c r="BK118" s="217">
        <f>ROUND(I118*H118,2)</f>
        <v>0</v>
      </c>
      <c r="BL118" s="19" t="s">
        <v>148</v>
      </c>
      <c r="BM118" s="216" t="s">
        <v>1088</v>
      </c>
    </row>
    <row r="119" spans="1:47" s="2" customFormat="1" ht="12">
      <c r="A119" s="40"/>
      <c r="B119" s="41"/>
      <c r="C119" s="42"/>
      <c r="D119" s="218" t="s">
        <v>150</v>
      </c>
      <c r="E119" s="42"/>
      <c r="F119" s="219" t="s">
        <v>1087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150</v>
      </c>
      <c r="AU119" s="19" t="s">
        <v>82</v>
      </c>
    </row>
    <row r="120" spans="1:47" s="2" customFormat="1" ht="12">
      <c r="A120" s="40"/>
      <c r="B120" s="41"/>
      <c r="C120" s="42"/>
      <c r="D120" s="218" t="s">
        <v>229</v>
      </c>
      <c r="E120" s="42"/>
      <c r="F120" s="255" t="s">
        <v>1089</v>
      </c>
      <c r="G120" s="42"/>
      <c r="H120" s="42"/>
      <c r="I120" s="220"/>
      <c r="J120" s="42"/>
      <c r="K120" s="42"/>
      <c r="L120" s="46"/>
      <c r="M120" s="221"/>
      <c r="N120" s="22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229</v>
      </c>
      <c r="AU120" s="19" t="s">
        <v>82</v>
      </c>
    </row>
    <row r="121" spans="1:65" s="2" customFormat="1" ht="14.4" customHeight="1">
      <c r="A121" s="40"/>
      <c r="B121" s="41"/>
      <c r="C121" s="206" t="s">
        <v>225</v>
      </c>
      <c r="D121" s="206" t="s">
        <v>143</v>
      </c>
      <c r="E121" s="207" t="s">
        <v>1090</v>
      </c>
      <c r="F121" s="208" t="s">
        <v>1091</v>
      </c>
      <c r="G121" s="209" t="s">
        <v>445</v>
      </c>
      <c r="H121" s="210">
        <v>1</v>
      </c>
      <c r="I121" s="211"/>
      <c r="J121" s="210">
        <f>ROUND(I121*H121,2)</f>
        <v>0</v>
      </c>
      <c r="K121" s="208" t="s">
        <v>19</v>
      </c>
      <c r="L121" s="46"/>
      <c r="M121" s="212" t="s">
        <v>19</v>
      </c>
      <c r="N121" s="213" t="s">
        <v>45</v>
      </c>
      <c r="O121" s="86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6" t="s">
        <v>148</v>
      </c>
      <c r="AT121" s="216" t="s">
        <v>143</v>
      </c>
      <c r="AU121" s="216" t="s">
        <v>82</v>
      </c>
      <c r="AY121" s="19" t="s">
        <v>141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9" t="s">
        <v>82</v>
      </c>
      <c r="BK121" s="217">
        <f>ROUND(I121*H121,2)</f>
        <v>0</v>
      </c>
      <c r="BL121" s="19" t="s">
        <v>148</v>
      </c>
      <c r="BM121" s="216" t="s">
        <v>1092</v>
      </c>
    </row>
    <row r="122" spans="1:47" s="2" customFormat="1" ht="12">
      <c r="A122" s="40"/>
      <c r="B122" s="41"/>
      <c r="C122" s="42"/>
      <c r="D122" s="218" t="s">
        <v>150</v>
      </c>
      <c r="E122" s="42"/>
      <c r="F122" s="219" t="s">
        <v>1091</v>
      </c>
      <c r="G122" s="42"/>
      <c r="H122" s="42"/>
      <c r="I122" s="220"/>
      <c r="J122" s="42"/>
      <c r="K122" s="42"/>
      <c r="L122" s="46"/>
      <c r="M122" s="221"/>
      <c r="N122" s="22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150</v>
      </c>
      <c r="AU122" s="19" t="s">
        <v>82</v>
      </c>
    </row>
    <row r="123" spans="1:65" s="2" customFormat="1" ht="14.4" customHeight="1">
      <c r="A123" s="40"/>
      <c r="B123" s="41"/>
      <c r="C123" s="206" t="s">
        <v>232</v>
      </c>
      <c r="D123" s="206" t="s">
        <v>143</v>
      </c>
      <c r="E123" s="207" t="s">
        <v>1093</v>
      </c>
      <c r="F123" s="208" t="s">
        <v>1094</v>
      </c>
      <c r="G123" s="209" t="s">
        <v>445</v>
      </c>
      <c r="H123" s="210">
        <v>1</v>
      </c>
      <c r="I123" s="211"/>
      <c r="J123" s="210">
        <f>ROUND(I123*H123,2)</f>
        <v>0</v>
      </c>
      <c r="K123" s="208" t="s">
        <v>19</v>
      </c>
      <c r="L123" s="46"/>
      <c r="M123" s="212" t="s">
        <v>19</v>
      </c>
      <c r="N123" s="213" t="s">
        <v>45</v>
      </c>
      <c r="O123" s="86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6" t="s">
        <v>148</v>
      </c>
      <c r="AT123" s="216" t="s">
        <v>143</v>
      </c>
      <c r="AU123" s="216" t="s">
        <v>82</v>
      </c>
      <c r="AY123" s="19" t="s">
        <v>141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9" t="s">
        <v>82</v>
      </c>
      <c r="BK123" s="217">
        <f>ROUND(I123*H123,2)</f>
        <v>0</v>
      </c>
      <c r="BL123" s="19" t="s">
        <v>148</v>
      </c>
      <c r="BM123" s="216" t="s">
        <v>1095</v>
      </c>
    </row>
    <row r="124" spans="1:47" s="2" customFormat="1" ht="12">
      <c r="A124" s="40"/>
      <c r="B124" s="41"/>
      <c r="C124" s="42"/>
      <c r="D124" s="218" t="s">
        <v>150</v>
      </c>
      <c r="E124" s="42"/>
      <c r="F124" s="219" t="s">
        <v>1094</v>
      </c>
      <c r="G124" s="42"/>
      <c r="H124" s="42"/>
      <c r="I124" s="220"/>
      <c r="J124" s="42"/>
      <c r="K124" s="42"/>
      <c r="L124" s="46"/>
      <c r="M124" s="221"/>
      <c r="N124" s="22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150</v>
      </c>
      <c r="AU124" s="19" t="s">
        <v>82</v>
      </c>
    </row>
    <row r="125" spans="1:47" s="2" customFormat="1" ht="12">
      <c r="A125" s="40"/>
      <c r="B125" s="41"/>
      <c r="C125" s="42"/>
      <c r="D125" s="218" t="s">
        <v>229</v>
      </c>
      <c r="E125" s="42"/>
      <c r="F125" s="255" t="s">
        <v>1096</v>
      </c>
      <c r="G125" s="42"/>
      <c r="H125" s="42"/>
      <c r="I125" s="220"/>
      <c r="J125" s="42"/>
      <c r="K125" s="42"/>
      <c r="L125" s="46"/>
      <c r="M125" s="221"/>
      <c r="N125" s="22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229</v>
      </c>
      <c r="AU125" s="19" t="s">
        <v>82</v>
      </c>
    </row>
    <row r="126" spans="1:65" s="2" customFormat="1" ht="14.4" customHeight="1">
      <c r="A126" s="40"/>
      <c r="B126" s="41"/>
      <c r="C126" s="206" t="s">
        <v>8</v>
      </c>
      <c r="D126" s="206" t="s">
        <v>143</v>
      </c>
      <c r="E126" s="207" t="s">
        <v>1097</v>
      </c>
      <c r="F126" s="208" t="s">
        <v>1098</v>
      </c>
      <c r="G126" s="209" t="s">
        <v>310</v>
      </c>
      <c r="H126" s="210">
        <v>1</v>
      </c>
      <c r="I126" s="211"/>
      <c r="J126" s="210">
        <f>ROUND(I126*H126,2)</f>
        <v>0</v>
      </c>
      <c r="K126" s="208" t="s">
        <v>19</v>
      </c>
      <c r="L126" s="46"/>
      <c r="M126" s="212" t="s">
        <v>19</v>
      </c>
      <c r="N126" s="213" t="s">
        <v>45</v>
      </c>
      <c r="O126" s="8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6" t="s">
        <v>148</v>
      </c>
      <c r="AT126" s="216" t="s">
        <v>143</v>
      </c>
      <c r="AU126" s="216" t="s">
        <v>82</v>
      </c>
      <c r="AY126" s="19" t="s">
        <v>141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9" t="s">
        <v>82</v>
      </c>
      <c r="BK126" s="217">
        <f>ROUND(I126*H126,2)</f>
        <v>0</v>
      </c>
      <c r="BL126" s="19" t="s">
        <v>148</v>
      </c>
      <c r="BM126" s="216" t="s">
        <v>1099</v>
      </c>
    </row>
    <row r="127" spans="1:47" s="2" customFormat="1" ht="12">
      <c r="A127" s="40"/>
      <c r="B127" s="41"/>
      <c r="C127" s="42"/>
      <c r="D127" s="218" t="s">
        <v>150</v>
      </c>
      <c r="E127" s="42"/>
      <c r="F127" s="219" t="s">
        <v>1098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150</v>
      </c>
      <c r="AU127" s="19" t="s">
        <v>82</v>
      </c>
    </row>
    <row r="128" spans="1:65" s="2" customFormat="1" ht="14.4" customHeight="1">
      <c r="A128" s="40"/>
      <c r="B128" s="41"/>
      <c r="C128" s="206" t="s">
        <v>245</v>
      </c>
      <c r="D128" s="206" t="s">
        <v>143</v>
      </c>
      <c r="E128" s="207" t="s">
        <v>1100</v>
      </c>
      <c r="F128" s="208" t="s">
        <v>1101</v>
      </c>
      <c r="G128" s="209" t="s">
        <v>445</v>
      </c>
      <c r="H128" s="210">
        <v>1</v>
      </c>
      <c r="I128" s="211"/>
      <c r="J128" s="210">
        <f>ROUND(I128*H128,2)</f>
        <v>0</v>
      </c>
      <c r="K128" s="208" t="s">
        <v>19</v>
      </c>
      <c r="L128" s="46"/>
      <c r="M128" s="212" t="s">
        <v>19</v>
      </c>
      <c r="N128" s="213" t="s">
        <v>45</v>
      </c>
      <c r="O128" s="8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6" t="s">
        <v>148</v>
      </c>
      <c r="AT128" s="216" t="s">
        <v>143</v>
      </c>
      <c r="AU128" s="216" t="s">
        <v>82</v>
      </c>
      <c r="AY128" s="19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9" t="s">
        <v>82</v>
      </c>
      <c r="BK128" s="217">
        <f>ROUND(I128*H128,2)</f>
        <v>0</v>
      </c>
      <c r="BL128" s="19" t="s">
        <v>148</v>
      </c>
      <c r="BM128" s="216" t="s">
        <v>1102</v>
      </c>
    </row>
    <row r="129" spans="1:47" s="2" customFormat="1" ht="12">
      <c r="A129" s="40"/>
      <c r="B129" s="41"/>
      <c r="C129" s="42"/>
      <c r="D129" s="218" t="s">
        <v>150</v>
      </c>
      <c r="E129" s="42"/>
      <c r="F129" s="219" t="s">
        <v>1101</v>
      </c>
      <c r="G129" s="42"/>
      <c r="H129" s="42"/>
      <c r="I129" s="220"/>
      <c r="J129" s="42"/>
      <c r="K129" s="42"/>
      <c r="L129" s="46"/>
      <c r="M129" s="221"/>
      <c r="N129" s="22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82</v>
      </c>
    </row>
    <row r="130" spans="1:65" s="2" customFormat="1" ht="14.4" customHeight="1">
      <c r="A130" s="40"/>
      <c r="B130" s="41"/>
      <c r="C130" s="206" t="s">
        <v>251</v>
      </c>
      <c r="D130" s="206" t="s">
        <v>143</v>
      </c>
      <c r="E130" s="207" t="s">
        <v>1103</v>
      </c>
      <c r="F130" s="208" t="s">
        <v>1104</v>
      </c>
      <c r="G130" s="209" t="s">
        <v>445</v>
      </c>
      <c r="H130" s="210">
        <v>1</v>
      </c>
      <c r="I130" s="211"/>
      <c r="J130" s="210">
        <f>ROUND(I130*H130,2)</f>
        <v>0</v>
      </c>
      <c r="K130" s="208" t="s">
        <v>19</v>
      </c>
      <c r="L130" s="46"/>
      <c r="M130" s="212" t="s">
        <v>19</v>
      </c>
      <c r="N130" s="213" t="s">
        <v>45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456</v>
      </c>
      <c r="AT130" s="216" t="s">
        <v>143</v>
      </c>
      <c r="AU130" s="216" t="s">
        <v>82</v>
      </c>
      <c r="AY130" s="19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9" t="s">
        <v>82</v>
      </c>
      <c r="BK130" s="217">
        <f>ROUND(I130*H130,2)</f>
        <v>0</v>
      </c>
      <c r="BL130" s="19" t="s">
        <v>456</v>
      </c>
      <c r="BM130" s="216" t="s">
        <v>1105</v>
      </c>
    </row>
    <row r="131" spans="1:47" s="2" customFormat="1" ht="12">
      <c r="A131" s="40"/>
      <c r="B131" s="41"/>
      <c r="C131" s="42"/>
      <c r="D131" s="218" t="s">
        <v>150</v>
      </c>
      <c r="E131" s="42"/>
      <c r="F131" s="219" t="s">
        <v>1104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82</v>
      </c>
    </row>
    <row r="132" spans="1:65" s="2" customFormat="1" ht="24.15" customHeight="1">
      <c r="A132" s="40"/>
      <c r="B132" s="41"/>
      <c r="C132" s="206" t="s">
        <v>257</v>
      </c>
      <c r="D132" s="206" t="s">
        <v>143</v>
      </c>
      <c r="E132" s="207" t="s">
        <v>1106</v>
      </c>
      <c r="F132" s="208" t="s">
        <v>1107</v>
      </c>
      <c r="G132" s="209" t="s">
        <v>445</v>
      </c>
      <c r="H132" s="210">
        <v>4</v>
      </c>
      <c r="I132" s="211"/>
      <c r="J132" s="210">
        <f>ROUND(I132*H132,2)</f>
        <v>0</v>
      </c>
      <c r="K132" s="208" t="s">
        <v>19</v>
      </c>
      <c r="L132" s="46"/>
      <c r="M132" s="212" t="s">
        <v>19</v>
      </c>
      <c r="N132" s="213" t="s">
        <v>45</v>
      </c>
      <c r="O132" s="86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6" t="s">
        <v>456</v>
      </c>
      <c r="AT132" s="216" t="s">
        <v>143</v>
      </c>
      <c r="AU132" s="216" t="s">
        <v>82</v>
      </c>
      <c r="AY132" s="19" t="s">
        <v>141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9" t="s">
        <v>82</v>
      </c>
      <c r="BK132" s="217">
        <f>ROUND(I132*H132,2)</f>
        <v>0</v>
      </c>
      <c r="BL132" s="19" t="s">
        <v>456</v>
      </c>
      <c r="BM132" s="216" t="s">
        <v>1108</v>
      </c>
    </row>
    <row r="133" spans="1:47" s="2" customFormat="1" ht="12">
      <c r="A133" s="40"/>
      <c r="B133" s="41"/>
      <c r="C133" s="42"/>
      <c r="D133" s="218" t="s">
        <v>150</v>
      </c>
      <c r="E133" s="42"/>
      <c r="F133" s="219" t="s">
        <v>1107</v>
      </c>
      <c r="G133" s="42"/>
      <c r="H133" s="42"/>
      <c r="I133" s="220"/>
      <c r="J133" s="42"/>
      <c r="K133" s="42"/>
      <c r="L133" s="46"/>
      <c r="M133" s="221"/>
      <c r="N133" s="22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150</v>
      </c>
      <c r="AU133" s="19" t="s">
        <v>82</v>
      </c>
    </row>
    <row r="134" spans="1:47" s="2" customFormat="1" ht="12">
      <c r="A134" s="40"/>
      <c r="B134" s="41"/>
      <c r="C134" s="42"/>
      <c r="D134" s="218" t="s">
        <v>229</v>
      </c>
      <c r="E134" s="42"/>
      <c r="F134" s="255" t="s">
        <v>1109</v>
      </c>
      <c r="G134" s="42"/>
      <c r="H134" s="42"/>
      <c r="I134" s="220"/>
      <c r="J134" s="42"/>
      <c r="K134" s="42"/>
      <c r="L134" s="46"/>
      <c r="M134" s="221"/>
      <c r="N134" s="22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229</v>
      </c>
      <c r="AU134" s="19" t="s">
        <v>82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1110</v>
      </c>
      <c r="G135" s="224"/>
      <c r="H135" s="227">
        <v>4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82</v>
      </c>
      <c r="AV135" s="13" t="s">
        <v>84</v>
      </c>
      <c r="AW135" s="13" t="s">
        <v>36</v>
      </c>
      <c r="AX135" s="13" t="s">
        <v>82</v>
      </c>
      <c r="AY135" s="233" t="s">
        <v>141</v>
      </c>
    </row>
    <row r="136" spans="1:63" s="12" customFormat="1" ht="22.8" customHeight="1">
      <c r="A136" s="12"/>
      <c r="B136" s="190"/>
      <c r="C136" s="191"/>
      <c r="D136" s="192" t="s">
        <v>73</v>
      </c>
      <c r="E136" s="204" t="s">
        <v>1111</v>
      </c>
      <c r="F136" s="204" t="s">
        <v>1112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SUM(P137:P138)</f>
        <v>0</v>
      </c>
      <c r="Q136" s="198"/>
      <c r="R136" s="199">
        <f>SUM(R137:R138)</f>
        <v>0</v>
      </c>
      <c r="S136" s="198"/>
      <c r="T136" s="20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173</v>
      </c>
      <c r="AT136" s="202" t="s">
        <v>73</v>
      </c>
      <c r="AU136" s="202" t="s">
        <v>82</v>
      </c>
      <c r="AY136" s="201" t="s">
        <v>141</v>
      </c>
      <c r="BK136" s="203">
        <f>SUM(BK137:BK138)</f>
        <v>0</v>
      </c>
    </row>
    <row r="137" spans="1:65" s="2" customFormat="1" ht="14.4" customHeight="1">
      <c r="A137" s="40"/>
      <c r="B137" s="41"/>
      <c r="C137" s="206" t="s">
        <v>263</v>
      </c>
      <c r="D137" s="206" t="s">
        <v>143</v>
      </c>
      <c r="E137" s="207" t="s">
        <v>1113</v>
      </c>
      <c r="F137" s="208" t="s">
        <v>1114</v>
      </c>
      <c r="G137" s="209" t="s">
        <v>1115</v>
      </c>
      <c r="H137" s="210">
        <v>1</v>
      </c>
      <c r="I137" s="211"/>
      <c r="J137" s="210">
        <f>ROUND(I137*H137,2)</f>
        <v>0</v>
      </c>
      <c r="K137" s="208" t="s">
        <v>147</v>
      </c>
      <c r="L137" s="46"/>
      <c r="M137" s="212" t="s">
        <v>19</v>
      </c>
      <c r="N137" s="213" t="s">
        <v>45</v>
      </c>
      <c r="O137" s="86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6" t="s">
        <v>456</v>
      </c>
      <c r="AT137" s="216" t="s">
        <v>143</v>
      </c>
      <c r="AU137" s="216" t="s">
        <v>84</v>
      </c>
      <c r="AY137" s="19" t="s">
        <v>141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9" t="s">
        <v>82</v>
      </c>
      <c r="BK137" s="217">
        <f>ROUND(I137*H137,2)</f>
        <v>0</v>
      </c>
      <c r="BL137" s="19" t="s">
        <v>456</v>
      </c>
      <c r="BM137" s="216" t="s">
        <v>1116</v>
      </c>
    </row>
    <row r="138" spans="1:47" s="2" customFormat="1" ht="12">
      <c r="A138" s="40"/>
      <c r="B138" s="41"/>
      <c r="C138" s="42"/>
      <c r="D138" s="218" t="s">
        <v>150</v>
      </c>
      <c r="E138" s="42"/>
      <c r="F138" s="219" t="s">
        <v>1114</v>
      </c>
      <c r="G138" s="42"/>
      <c r="H138" s="42"/>
      <c r="I138" s="220"/>
      <c r="J138" s="42"/>
      <c r="K138" s="42"/>
      <c r="L138" s="46"/>
      <c r="M138" s="221"/>
      <c r="N138" s="22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150</v>
      </c>
      <c r="AU138" s="19" t="s">
        <v>84</v>
      </c>
    </row>
    <row r="139" spans="1:63" s="12" customFormat="1" ht="22.8" customHeight="1">
      <c r="A139" s="12"/>
      <c r="B139" s="190"/>
      <c r="C139" s="191"/>
      <c r="D139" s="192" t="s">
        <v>73</v>
      </c>
      <c r="E139" s="204" t="s">
        <v>1117</v>
      </c>
      <c r="F139" s="204" t="s">
        <v>1118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SUM(P140:P146)</f>
        <v>0</v>
      </c>
      <c r="Q139" s="198"/>
      <c r="R139" s="199">
        <f>SUM(R140:R146)</f>
        <v>0</v>
      </c>
      <c r="S139" s="198"/>
      <c r="T139" s="200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173</v>
      </c>
      <c r="AT139" s="202" t="s">
        <v>73</v>
      </c>
      <c r="AU139" s="202" t="s">
        <v>82</v>
      </c>
      <c r="AY139" s="201" t="s">
        <v>141</v>
      </c>
      <c r="BK139" s="203">
        <f>SUM(BK140:BK146)</f>
        <v>0</v>
      </c>
    </row>
    <row r="140" spans="1:65" s="2" customFormat="1" ht="14.4" customHeight="1">
      <c r="A140" s="40"/>
      <c r="B140" s="41"/>
      <c r="C140" s="206" t="s">
        <v>269</v>
      </c>
      <c r="D140" s="206" t="s">
        <v>143</v>
      </c>
      <c r="E140" s="207" t="s">
        <v>1119</v>
      </c>
      <c r="F140" s="208" t="s">
        <v>1120</v>
      </c>
      <c r="G140" s="209" t="s">
        <v>1115</v>
      </c>
      <c r="H140" s="210">
        <v>1</v>
      </c>
      <c r="I140" s="211"/>
      <c r="J140" s="210">
        <f>ROUND(I140*H140,2)</f>
        <v>0</v>
      </c>
      <c r="K140" s="208" t="s">
        <v>147</v>
      </c>
      <c r="L140" s="46"/>
      <c r="M140" s="212" t="s">
        <v>19</v>
      </c>
      <c r="N140" s="213" t="s">
        <v>45</v>
      </c>
      <c r="O140" s="86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6" t="s">
        <v>456</v>
      </c>
      <c r="AT140" s="216" t="s">
        <v>143</v>
      </c>
      <c r="AU140" s="216" t="s">
        <v>84</v>
      </c>
      <c r="AY140" s="19" t="s">
        <v>141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9" t="s">
        <v>82</v>
      </c>
      <c r="BK140" s="217">
        <f>ROUND(I140*H140,2)</f>
        <v>0</v>
      </c>
      <c r="BL140" s="19" t="s">
        <v>456</v>
      </c>
      <c r="BM140" s="216" t="s">
        <v>1121</v>
      </c>
    </row>
    <row r="141" spans="1:47" s="2" customFormat="1" ht="12">
      <c r="A141" s="40"/>
      <c r="B141" s="41"/>
      <c r="C141" s="42"/>
      <c r="D141" s="218" t="s">
        <v>150</v>
      </c>
      <c r="E141" s="42"/>
      <c r="F141" s="219" t="s">
        <v>1120</v>
      </c>
      <c r="G141" s="42"/>
      <c r="H141" s="42"/>
      <c r="I141" s="220"/>
      <c r="J141" s="42"/>
      <c r="K141" s="42"/>
      <c r="L141" s="46"/>
      <c r="M141" s="221"/>
      <c r="N141" s="22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150</v>
      </c>
      <c r="AU141" s="19" t="s">
        <v>84</v>
      </c>
    </row>
    <row r="142" spans="1:65" s="2" customFormat="1" ht="14.4" customHeight="1">
      <c r="A142" s="40"/>
      <c r="B142" s="41"/>
      <c r="C142" s="206" t="s">
        <v>7</v>
      </c>
      <c r="D142" s="206" t="s">
        <v>143</v>
      </c>
      <c r="E142" s="207" t="s">
        <v>1122</v>
      </c>
      <c r="F142" s="208" t="s">
        <v>1123</v>
      </c>
      <c r="G142" s="209" t="s">
        <v>1115</v>
      </c>
      <c r="H142" s="210">
        <v>1</v>
      </c>
      <c r="I142" s="211"/>
      <c r="J142" s="210">
        <f>ROUND(I142*H142,2)</f>
        <v>0</v>
      </c>
      <c r="K142" s="208" t="s">
        <v>19</v>
      </c>
      <c r="L142" s="46"/>
      <c r="M142" s="212" t="s">
        <v>19</v>
      </c>
      <c r="N142" s="213" t="s">
        <v>45</v>
      </c>
      <c r="O142" s="86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6" t="s">
        <v>456</v>
      </c>
      <c r="AT142" s="216" t="s">
        <v>143</v>
      </c>
      <c r="AU142" s="216" t="s">
        <v>84</v>
      </c>
      <c r="AY142" s="19" t="s">
        <v>141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9" t="s">
        <v>82</v>
      </c>
      <c r="BK142" s="217">
        <f>ROUND(I142*H142,2)</f>
        <v>0</v>
      </c>
      <c r="BL142" s="19" t="s">
        <v>456</v>
      </c>
      <c r="BM142" s="216" t="s">
        <v>1124</v>
      </c>
    </row>
    <row r="143" spans="1:47" s="2" customFormat="1" ht="12">
      <c r="A143" s="40"/>
      <c r="B143" s="41"/>
      <c r="C143" s="42"/>
      <c r="D143" s="218" t="s">
        <v>150</v>
      </c>
      <c r="E143" s="42"/>
      <c r="F143" s="219" t="s">
        <v>1125</v>
      </c>
      <c r="G143" s="42"/>
      <c r="H143" s="42"/>
      <c r="I143" s="220"/>
      <c r="J143" s="42"/>
      <c r="K143" s="42"/>
      <c r="L143" s="46"/>
      <c r="M143" s="221"/>
      <c r="N143" s="22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150</v>
      </c>
      <c r="AU143" s="19" t="s">
        <v>84</v>
      </c>
    </row>
    <row r="144" spans="1:65" s="2" customFormat="1" ht="14.4" customHeight="1">
      <c r="A144" s="40"/>
      <c r="B144" s="41"/>
      <c r="C144" s="206" t="s">
        <v>283</v>
      </c>
      <c r="D144" s="206" t="s">
        <v>143</v>
      </c>
      <c r="E144" s="207" t="s">
        <v>1126</v>
      </c>
      <c r="F144" s="208" t="s">
        <v>1127</v>
      </c>
      <c r="G144" s="209" t="s">
        <v>1115</v>
      </c>
      <c r="H144" s="210">
        <v>1</v>
      </c>
      <c r="I144" s="211"/>
      <c r="J144" s="210">
        <f>ROUND(I144*H144,2)</f>
        <v>0</v>
      </c>
      <c r="K144" s="208" t="s">
        <v>147</v>
      </c>
      <c r="L144" s="46"/>
      <c r="M144" s="212" t="s">
        <v>19</v>
      </c>
      <c r="N144" s="213" t="s">
        <v>45</v>
      </c>
      <c r="O144" s="8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6" t="s">
        <v>456</v>
      </c>
      <c r="AT144" s="216" t="s">
        <v>143</v>
      </c>
      <c r="AU144" s="216" t="s">
        <v>84</v>
      </c>
      <c r="AY144" s="19" t="s">
        <v>141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9" t="s">
        <v>82</v>
      </c>
      <c r="BK144" s="217">
        <f>ROUND(I144*H144,2)</f>
        <v>0</v>
      </c>
      <c r="BL144" s="19" t="s">
        <v>456</v>
      </c>
      <c r="BM144" s="216" t="s">
        <v>1128</v>
      </c>
    </row>
    <row r="145" spans="1:47" s="2" customFormat="1" ht="12">
      <c r="A145" s="40"/>
      <c r="B145" s="41"/>
      <c r="C145" s="42"/>
      <c r="D145" s="218" t="s">
        <v>150</v>
      </c>
      <c r="E145" s="42"/>
      <c r="F145" s="219" t="s">
        <v>1127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150</v>
      </c>
      <c r="AU145" s="19" t="s">
        <v>84</v>
      </c>
    </row>
    <row r="146" spans="1:51" s="13" customFormat="1" ht="12">
      <c r="A146" s="13"/>
      <c r="B146" s="223"/>
      <c r="C146" s="224"/>
      <c r="D146" s="218" t="s">
        <v>152</v>
      </c>
      <c r="E146" s="225" t="s">
        <v>19</v>
      </c>
      <c r="F146" s="226" t="s">
        <v>1129</v>
      </c>
      <c r="G146" s="224"/>
      <c r="H146" s="227">
        <v>1</v>
      </c>
      <c r="I146" s="228"/>
      <c r="J146" s="224"/>
      <c r="K146" s="224"/>
      <c r="L146" s="229"/>
      <c r="M146" s="268"/>
      <c r="N146" s="269"/>
      <c r="O146" s="269"/>
      <c r="P146" s="269"/>
      <c r="Q146" s="269"/>
      <c r="R146" s="269"/>
      <c r="S146" s="269"/>
      <c r="T146" s="27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152</v>
      </c>
      <c r="AU146" s="233" t="s">
        <v>84</v>
      </c>
      <c r="AV146" s="13" t="s">
        <v>84</v>
      </c>
      <c r="AW146" s="13" t="s">
        <v>36</v>
      </c>
      <c r="AX146" s="13" t="s">
        <v>82</v>
      </c>
      <c r="AY146" s="233" t="s">
        <v>141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84:K14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1130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1131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1132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1133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1134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1135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1136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1137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1138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1139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1140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81</v>
      </c>
      <c r="F18" s="297" t="s">
        <v>1141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1142</v>
      </c>
      <c r="F19" s="297" t="s">
        <v>1143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1144</v>
      </c>
      <c r="F20" s="297" t="s">
        <v>1145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1146</v>
      </c>
      <c r="F21" s="297" t="s">
        <v>107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1047</v>
      </c>
      <c r="F22" s="297" t="s">
        <v>1048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1147</v>
      </c>
      <c r="F23" s="297" t="s">
        <v>1148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1149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1150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1151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1152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1153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1154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1155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1156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1157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127</v>
      </c>
      <c r="F36" s="297"/>
      <c r="G36" s="297" t="s">
        <v>1158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1159</v>
      </c>
      <c r="F37" s="297"/>
      <c r="G37" s="297" t="s">
        <v>1160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55</v>
      </c>
      <c r="F38" s="297"/>
      <c r="G38" s="297" t="s">
        <v>1161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56</v>
      </c>
      <c r="F39" s="297"/>
      <c r="G39" s="297" t="s">
        <v>1162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128</v>
      </c>
      <c r="F40" s="297"/>
      <c r="G40" s="297" t="s">
        <v>1163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129</v>
      </c>
      <c r="F41" s="297"/>
      <c r="G41" s="297" t="s">
        <v>1164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1165</v>
      </c>
      <c r="F42" s="297"/>
      <c r="G42" s="297" t="s">
        <v>1166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1167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1168</v>
      </c>
      <c r="F44" s="297"/>
      <c r="G44" s="297" t="s">
        <v>1169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131</v>
      </c>
      <c r="F45" s="297"/>
      <c r="G45" s="297" t="s">
        <v>1170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1171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1172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1173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1174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1175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1176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1177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1178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1179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1180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1181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1182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1183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1184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1185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1186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1187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1188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1189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1190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1191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1192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1193</v>
      </c>
      <c r="D76" s="315"/>
      <c r="E76" s="315"/>
      <c r="F76" s="315" t="s">
        <v>1194</v>
      </c>
      <c r="G76" s="316"/>
      <c r="H76" s="315" t="s">
        <v>56</v>
      </c>
      <c r="I76" s="315" t="s">
        <v>59</v>
      </c>
      <c r="J76" s="315" t="s">
        <v>1195</v>
      </c>
      <c r="K76" s="314"/>
    </row>
    <row r="77" spans="2:11" s="1" customFormat="1" ht="17.25" customHeight="1">
      <c r="B77" s="312"/>
      <c r="C77" s="317" t="s">
        <v>1196</v>
      </c>
      <c r="D77" s="317"/>
      <c r="E77" s="317"/>
      <c r="F77" s="318" t="s">
        <v>1197</v>
      </c>
      <c r="G77" s="319"/>
      <c r="H77" s="317"/>
      <c r="I77" s="317"/>
      <c r="J77" s="317" t="s">
        <v>1198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55</v>
      </c>
      <c r="D79" s="322"/>
      <c r="E79" s="322"/>
      <c r="F79" s="323" t="s">
        <v>1199</v>
      </c>
      <c r="G79" s="324"/>
      <c r="H79" s="300" t="s">
        <v>1200</v>
      </c>
      <c r="I79" s="300" t="s">
        <v>1201</v>
      </c>
      <c r="J79" s="300">
        <v>20</v>
      </c>
      <c r="K79" s="314"/>
    </row>
    <row r="80" spans="2:11" s="1" customFormat="1" ht="15" customHeight="1">
      <c r="B80" s="312"/>
      <c r="C80" s="300" t="s">
        <v>1202</v>
      </c>
      <c r="D80" s="300"/>
      <c r="E80" s="300"/>
      <c r="F80" s="323" t="s">
        <v>1199</v>
      </c>
      <c r="G80" s="324"/>
      <c r="H80" s="300" t="s">
        <v>1203</v>
      </c>
      <c r="I80" s="300" t="s">
        <v>1201</v>
      </c>
      <c r="J80" s="300">
        <v>120</v>
      </c>
      <c r="K80" s="314"/>
    </row>
    <row r="81" spans="2:11" s="1" customFormat="1" ht="15" customHeight="1">
      <c r="B81" s="325"/>
      <c r="C81" s="300" t="s">
        <v>1204</v>
      </c>
      <c r="D81" s="300"/>
      <c r="E81" s="300"/>
      <c r="F81" s="323" t="s">
        <v>1205</v>
      </c>
      <c r="G81" s="324"/>
      <c r="H81" s="300" t="s">
        <v>1206</v>
      </c>
      <c r="I81" s="300" t="s">
        <v>1201</v>
      </c>
      <c r="J81" s="300">
        <v>50</v>
      </c>
      <c r="K81" s="314"/>
    </row>
    <row r="82" spans="2:11" s="1" customFormat="1" ht="15" customHeight="1">
      <c r="B82" s="325"/>
      <c r="C82" s="300" t="s">
        <v>1207</v>
      </c>
      <c r="D82" s="300"/>
      <c r="E82" s="300"/>
      <c r="F82" s="323" t="s">
        <v>1199</v>
      </c>
      <c r="G82" s="324"/>
      <c r="H82" s="300" t="s">
        <v>1208</v>
      </c>
      <c r="I82" s="300" t="s">
        <v>1209</v>
      </c>
      <c r="J82" s="300"/>
      <c r="K82" s="314"/>
    </row>
    <row r="83" spans="2:11" s="1" customFormat="1" ht="15" customHeight="1">
      <c r="B83" s="325"/>
      <c r="C83" s="326" t="s">
        <v>1210</v>
      </c>
      <c r="D83" s="326"/>
      <c r="E83" s="326"/>
      <c r="F83" s="327" t="s">
        <v>1205</v>
      </c>
      <c r="G83" s="326"/>
      <c r="H83" s="326" t="s">
        <v>1211</v>
      </c>
      <c r="I83" s="326" t="s">
        <v>1201</v>
      </c>
      <c r="J83" s="326">
        <v>15</v>
      </c>
      <c r="K83" s="314"/>
    </row>
    <row r="84" spans="2:11" s="1" customFormat="1" ht="15" customHeight="1">
      <c r="B84" s="325"/>
      <c r="C84" s="326" t="s">
        <v>1212</v>
      </c>
      <c r="D84" s="326"/>
      <c r="E84" s="326"/>
      <c r="F84" s="327" t="s">
        <v>1205</v>
      </c>
      <c r="G84" s="326"/>
      <c r="H84" s="326" t="s">
        <v>1213</v>
      </c>
      <c r="I84" s="326" t="s">
        <v>1201</v>
      </c>
      <c r="J84" s="326">
        <v>15</v>
      </c>
      <c r="K84" s="314"/>
    </row>
    <row r="85" spans="2:11" s="1" customFormat="1" ht="15" customHeight="1">
      <c r="B85" s="325"/>
      <c r="C85" s="326" t="s">
        <v>1214</v>
      </c>
      <c r="D85" s="326"/>
      <c r="E85" s="326"/>
      <c r="F85" s="327" t="s">
        <v>1205</v>
      </c>
      <c r="G85" s="326"/>
      <c r="H85" s="326" t="s">
        <v>1215</v>
      </c>
      <c r="I85" s="326" t="s">
        <v>1201</v>
      </c>
      <c r="J85" s="326">
        <v>20</v>
      </c>
      <c r="K85" s="314"/>
    </row>
    <row r="86" spans="2:11" s="1" customFormat="1" ht="15" customHeight="1">
      <c r="B86" s="325"/>
      <c r="C86" s="326" t="s">
        <v>1216</v>
      </c>
      <c r="D86" s="326"/>
      <c r="E86" s="326"/>
      <c r="F86" s="327" t="s">
        <v>1205</v>
      </c>
      <c r="G86" s="326"/>
      <c r="H86" s="326" t="s">
        <v>1217</v>
      </c>
      <c r="I86" s="326" t="s">
        <v>1201</v>
      </c>
      <c r="J86" s="326">
        <v>20</v>
      </c>
      <c r="K86" s="314"/>
    </row>
    <row r="87" spans="2:11" s="1" customFormat="1" ht="15" customHeight="1">
      <c r="B87" s="325"/>
      <c r="C87" s="300" t="s">
        <v>1218</v>
      </c>
      <c r="D87" s="300"/>
      <c r="E87" s="300"/>
      <c r="F87" s="323" t="s">
        <v>1205</v>
      </c>
      <c r="G87" s="324"/>
      <c r="H87" s="300" t="s">
        <v>1219</v>
      </c>
      <c r="I87" s="300" t="s">
        <v>1201</v>
      </c>
      <c r="J87" s="300">
        <v>50</v>
      </c>
      <c r="K87" s="314"/>
    </row>
    <row r="88" spans="2:11" s="1" customFormat="1" ht="15" customHeight="1">
      <c r="B88" s="325"/>
      <c r="C88" s="300" t="s">
        <v>1220</v>
      </c>
      <c r="D88" s="300"/>
      <c r="E88" s="300"/>
      <c r="F88" s="323" t="s">
        <v>1205</v>
      </c>
      <c r="G88" s="324"/>
      <c r="H88" s="300" t="s">
        <v>1221</v>
      </c>
      <c r="I88" s="300" t="s">
        <v>1201</v>
      </c>
      <c r="J88" s="300">
        <v>20</v>
      </c>
      <c r="K88" s="314"/>
    </row>
    <row r="89" spans="2:11" s="1" customFormat="1" ht="15" customHeight="1">
      <c r="B89" s="325"/>
      <c r="C89" s="300" t="s">
        <v>1222</v>
      </c>
      <c r="D89" s="300"/>
      <c r="E89" s="300"/>
      <c r="F89" s="323" t="s">
        <v>1205</v>
      </c>
      <c r="G89" s="324"/>
      <c r="H89" s="300" t="s">
        <v>1223</v>
      </c>
      <c r="I89" s="300" t="s">
        <v>1201</v>
      </c>
      <c r="J89" s="300">
        <v>20</v>
      </c>
      <c r="K89" s="314"/>
    </row>
    <row r="90" spans="2:11" s="1" customFormat="1" ht="15" customHeight="1">
      <c r="B90" s="325"/>
      <c r="C90" s="300" t="s">
        <v>1224</v>
      </c>
      <c r="D90" s="300"/>
      <c r="E90" s="300"/>
      <c r="F90" s="323" t="s">
        <v>1205</v>
      </c>
      <c r="G90" s="324"/>
      <c r="H90" s="300" t="s">
        <v>1225</v>
      </c>
      <c r="I90" s="300" t="s">
        <v>1201</v>
      </c>
      <c r="J90" s="300">
        <v>50</v>
      </c>
      <c r="K90" s="314"/>
    </row>
    <row r="91" spans="2:11" s="1" customFormat="1" ht="15" customHeight="1">
      <c r="B91" s="325"/>
      <c r="C91" s="300" t="s">
        <v>1226</v>
      </c>
      <c r="D91" s="300"/>
      <c r="E91" s="300"/>
      <c r="F91" s="323" t="s">
        <v>1205</v>
      </c>
      <c r="G91" s="324"/>
      <c r="H91" s="300" t="s">
        <v>1226</v>
      </c>
      <c r="I91" s="300" t="s">
        <v>1201</v>
      </c>
      <c r="J91" s="300">
        <v>50</v>
      </c>
      <c r="K91" s="314"/>
    </row>
    <row r="92" spans="2:11" s="1" customFormat="1" ht="15" customHeight="1">
      <c r="B92" s="325"/>
      <c r="C92" s="300" t="s">
        <v>1227</v>
      </c>
      <c r="D92" s="300"/>
      <c r="E92" s="300"/>
      <c r="F92" s="323" t="s">
        <v>1205</v>
      </c>
      <c r="G92" s="324"/>
      <c r="H92" s="300" t="s">
        <v>1228</v>
      </c>
      <c r="I92" s="300" t="s">
        <v>1201</v>
      </c>
      <c r="J92" s="300">
        <v>255</v>
      </c>
      <c r="K92" s="314"/>
    </row>
    <row r="93" spans="2:11" s="1" customFormat="1" ht="15" customHeight="1">
      <c r="B93" s="325"/>
      <c r="C93" s="300" t="s">
        <v>1229</v>
      </c>
      <c r="D93" s="300"/>
      <c r="E93" s="300"/>
      <c r="F93" s="323" t="s">
        <v>1199</v>
      </c>
      <c r="G93" s="324"/>
      <c r="H93" s="300" t="s">
        <v>1230</v>
      </c>
      <c r="I93" s="300" t="s">
        <v>1231</v>
      </c>
      <c r="J93" s="300"/>
      <c r="K93" s="314"/>
    </row>
    <row r="94" spans="2:11" s="1" customFormat="1" ht="15" customHeight="1">
      <c r="B94" s="325"/>
      <c r="C94" s="300" t="s">
        <v>1232</v>
      </c>
      <c r="D94" s="300"/>
      <c r="E94" s="300"/>
      <c r="F94" s="323" t="s">
        <v>1199</v>
      </c>
      <c r="G94" s="324"/>
      <c r="H94" s="300" t="s">
        <v>1233</v>
      </c>
      <c r="I94" s="300" t="s">
        <v>1234</v>
      </c>
      <c r="J94" s="300"/>
      <c r="K94" s="314"/>
    </row>
    <row r="95" spans="2:11" s="1" customFormat="1" ht="15" customHeight="1">
      <c r="B95" s="325"/>
      <c r="C95" s="300" t="s">
        <v>1235</v>
      </c>
      <c r="D95" s="300"/>
      <c r="E95" s="300"/>
      <c r="F95" s="323" t="s">
        <v>1199</v>
      </c>
      <c r="G95" s="324"/>
      <c r="H95" s="300" t="s">
        <v>1235</v>
      </c>
      <c r="I95" s="300" t="s">
        <v>1234</v>
      </c>
      <c r="J95" s="300"/>
      <c r="K95" s="314"/>
    </row>
    <row r="96" spans="2:11" s="1" customFormat="1" ht="15" customHeight="1">
      <c r="B96" s="325"/>
      <c r="C96" s="300" t="s">
        <v>40</v>
      </c>
      <c r="D96" s="300"/>
      <c r="E96" s="300"/>
      <c r="F96" s="323" t="s">
        <v>1199</v>
      </c>
      <c r="G96" s="324"/>
      <c r="H96" s="300" t="s">
        <v>1236</v>
      </c>
      <c r="I96" s="300" t="s">
        <v>1234</v>
      </c>
      <c r="J96" s="300"/>
      <c r="K96" s="314"/>
    </row>
    <row r="97" spans="2:11" s="1" customFormat="1" ht="15" customHeight="1">
      <c r="B97" s="325"/>
      <c r="C97" s="300" t="s">
        <v>50</v>
      </c>
      <c r="D97" s="300"/>
      <c r="E97" s="300"/>
      <c r="F97" s="323" t="s">
        <v>1199</v>
      </c>
      <c r="G97" s="324"/>
      <c r="H97" s="300" t="s">
        <v>1237</v>
      </c>
      <c r="I97" s="300" t="s">
        <v>1234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1238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1193</v>
      </c>
      <c r="D103" s="315"/>
      <c r="E103" s="315"/>
      <c r="F103" s="315" t="s">
        <v>1194</v>
      </c>
      <c r="G103" s="316"/>
      <c r="H103" s="315" t="s">
        <v>56</v>
      </c>
      <c r="I103" s="315" t="s">
        <v>59</v>
      </c>
      <c r="J103" s="315" t="s">
        <v>1195</v>
      </c>
      <c r="K103" s="314"/>
    </row>
    <row r="104" spans="2:11" s="1" customFormat="1" ht="17.25" customHeight="1">
      <c r="B104" s="312"/>
      <c r="C104" s="317" t="s">
        <v>1196</v>
      </c>
      <c r="D104" s="317"/>
      <c r="E104" s="317"/>
      <c r="F104" s="318" t="s">
        <v>1197</v>
      </c>
      <c r="G104" s="319"/>
      <c r="H104" s="317"/>
      <c r="I104" s="317"/>
      <c r="J104" s="317" t="s">
        <v>1198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55</v>
      </c>
      <c r="D106" s="322"/>
      <c r="E106" s="322"/>
      <c r="F106" s="323" t="s">
        <v>1199</v>
      </c>
      <c r="G106" s="300"/>
      <c r="H106" s="300" t="s">
        <v>1239</v>
      </c>
      <c r="I106" s="300" t="s">
        <v>1201</v>
      </c>
      <c r="J106" s="300">
        <v>20</v>
      </c>
      <c r="K106" s="314"/>
    </row>
    <row r="107" spans="2:11" s="1" customFormat="1" ht="15" customHeight="1">
      <c r="B107" s="312"/>
      <c r="C107" s="300" t="s">
        <v>1202</v>
      </c>
      <c r="D107" s="300"/>
      <c r="E107" s="300"/>
      <c r="F107" s="323" t="s">
        <v>1199</v>
      </c>
      <c r="G107" s="300"/>
      <c r="H107" s="300" t="s">
        <v>1239</v>
      </c>
      <c r="I107" s="300" t="s">
        <v>1201</v>
      </c>
      <c r="J107" s="300">
        <v>120</v>
      </c>
      <c r="K107" s="314"/>
    </row>
    <row r="108" spans="2:11" s="1" customFormat="1" ht="15" customHeight="1">
      <c r="B108" s="325"/>
      <c r="C108" s="300" t="s">
        <v>1204</v>
      </c>
      <c r="D108" s="300"/>
      <c r="E108" s="300"/>
      <c r="F108" s="323" t="s">
        <v>1205</v>
      </c>
      <c r="G108" s="300"/>
      <c r="H108" s="300" t="s">
        <v>1239</v>
      </c>
      <c r="I108" s="300" t="s">
        <v>1201</v>
      </c>
      <c r="J108" s="300">
        <v>50</v>
      </c>
      <c r="K108" s="314"/>
    </row>
    <row r="109" spans="2:11" s="1" customFormat="1" ht="15" customHeight="1">
      <c r="B109" s="325"/>
      <c r="C109" s="300" t="s">
        <v>1207</v>
      </c>
      <c r="D109" s="300"/>
      <c r="E109" s="300"/>
      <c r="F109" s="323" t="s">
        <v>1199</v>
      </c>
      <c r="G109" s="300"/>
      <c r="H109" s="300" t="s">
        <v>1239</v>
      </c>
      <c r="I109" s="300" t="s">
        <v>1209</v>
      </c>
      <c r="J109" s="300"/>
      <c r="K109" s="314"/>
    </row>
    <row r="110" spans="2:11" s="1" customFormat="1" ht="15" customHeight="1">
      <c r="B110" s="325"/>
      <c r="C110" s="300" t="s">
        <v>1218</v>
      </c>
      <c r="D110" s="300"/>
      <c r="E110" s="300"/>
      <c r="F110" s="323" t="s">
        <v>1205</v>
      </c>
      <c r="G110" s="300"/>
      <c r="H110" s="300" t="s">
        <v>1239</v>
      </c>
      <c r="I110" s="300" t="s">
        <v>1201</v>
      </c>
      <c r="J110" s="300">
        <v>50</v>
      </c>
      <c r="K110" s="314"/>
    </row>
    <row r="111" spans="2:11" s="1" customFormat="1" ht="15" customHeight="1">
      <c r="B111" s="325"/>
      <c r="C111" s="300" t="s">
        <v>1226</v>
      </c>
      <c r="D111" s="300"/>
      <c r="E111" s="300"/>
      <c r="F111" s="323" t="s">
        <v>1205</v>
      </c>
      <c r="G111" s="300"/>
      <c r="H111" s="300" t="s">
        <v>1239</v>
      </c>
      <c r="I111" s="300" t="s">
        <v>1201</v>
      </c>
      <c r="J111" s="300">
        <v>50</v>
      </c>
      <c r="K111" s="314"/>
    </row>
    <row r="112" spans="2:11" s="1" customFormat="1" ht="15" customHeight="1">
      <c r="B112" s="325"/>
      <c r="C112" s="300" t="s">
        <v>1224</v>
      </c>
      <c r="D112" s="300"/>
      <c r="E112" s="300"/>
      <c r="F112" s="323" t="s">
        <v>1205</v>
      </c>
      <c r="G112" s="300"/>
      <c r="H112" s="300" t="s">
        <v>1239</v>
      </c>
      <c r="I112" s="300" t="s">
        <v>1201</v>
      </c>
      <c r="J112" s="300">
        <v>50</v>
      </c>
      <c r="K112" s="314"/>
    </row>
    <row r="113" spans="2:11" s="1" customFormat="1" ht="15" customHeight="1">
      <c r="B113" s="325"/>
      <c r="C113" s="300" t="s">
        <v>55</v>
      </c>
      <c r="D113" s="300"/>
      <c r="E113" s="300"/>
      <c r="F113" s="323" t="s">
        <v>1199</v>
      </c>
      <c r="G113" s="300"/>
      <c r="H113" s="300" t="s">
        <v>1240</v>
      </c>
      <c r="I113" s="300" t="s">
        <v>1201</v>
      </c>
      <c r="J113" s="300">
        <v>20</v>
      </c>
      <c r="K113" s="314"/>
    </row>
    <row r="114" spans="2:11" s="1" customFormat="1" ht="15" customHeight="1">
      <c r="B114" s="325"/>
      <c r="C114" s="300" t="s">
        <v>1241</v>
      </c>
      <c r="D114" s="300"/>
      <c r="E114" s="300"/>
      <c r="F114" s="323" t="s">
        <v>1199</v>
      </c>
      <c r="G114" s="300"/>
      <c r="H114" s="300" t="s">
        <v>1242</v>
      </c>
      <c r="I114" s="300" t="s">
        <v>1201</v>
      </c>
      <c r="J114" s="300">
        <v>120</v>
      </c>
      <c r="K114" s="314"/>
    </row>
    <row r="115" spans="2:11" s="1" customFormat="1" ht="15" customHeight="1">
      <c r="B115" s="325"/>
      <c r="C115" s="300" t="s">
        <v>40</v>
      </c>
      <c r="D115" s="300"/>
      <c r="E115" s="300"/>
      <c r="F115" s="323" t="s">
        <v>1199</v>
      </c>
      <c r="G115" s="300"/>
      <c r="H115" s="300" t="s">
        <v>1243</v>
      </c>
      <c r="I115" s="300" t="s">
        <v>1234</v>
      </c>
      <c r="J115" s="300"/>
      <c r="K115" s="314"/>
    </row>
    <row r="116" spans="2:11" s="1" customFormat="1" ht="15" customHeight="1">
      <c r="B116" s="325"/>
      <c r="C116" s="300" t="s">
        <v>50</v>
      </c>
      <c r="D116" s="300"/>
      <c r="E116" s="300"/>
      <c r="F116" s="323" t="s">
        <v>1199</v>
      </c>
      <c r="G116" s="300"/>
      <c r="H116" s="300" t="s">
        <v>1244</v>
      </c>
      <c r="I116" s="300" t="s">
        <v>1234</v>
      </c>
      <c r="J116" s="300"/>
      <c r="K116" s="314"/>
    </row>
    <row r="117" spans="2:11" s="1" customFormat="1" ht="15" customHeight="1">
      <c r="B117" s="325"/>
      <c r="C117" s="300" t="s">
        <v>59</v>
      </c>
      <c r="D117" s="300"/>
      <c r="E117" s="300"/>
      <c r="F117" s="323" t="s">
        <v>1199</v>
      </c>
      <c r="G117" s="300"/>
      <c r="H117" s="300" t="s">
        <v>1245</v>
      </c>
      <c r="I117" s="300" t="s">
        <v>1246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1247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1193</v>
      </c>
      <c r="D123" s="315"/>
      <c r="E123" s="315"/>
      <c r="F123" s="315" t="s">
        <v>1194</v>
      </c>
      <c r="G123" s="316"/>
      <c r="H123" s="315" t="s">
        <v>56</v>
      </c>
      <c r="I123" s="315" t="s">
        <v>59</v>
      </c>
      <c r="J123" s="315" t="s">
        <v>1195</v>
      </c>
      <c r="K123" s="344"/>
    </row>
    <row r="124" spans="2:11" s="1" customFormat="1" ht="17.25" customHeight="1">
      <c r="B124" s="343"/>
      <c r="C124" s="317" t="s">
        <v>1196</v>
      </c>
      <c r="D124" s="317"/>
      <c r="E124" s="317"/>
      <c r="F124" s="318" t="s">
        <v>1197</v>
      </c>
      <c r="G124" s="319"/>
      <c r="H124" s="317"/>
      <c r="I124" s="317"/>
      <c r="J124" s="317" t="s">
        <v>1198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1202</v>
      </c>
      <c r="D126" s="322"/>
      <c r="E126" s="322"/>
      <c r="F126" s="323" t="s">
        <v>1199</v>
      </c>
      <c r="G126" s="300"/>
      <c r="H126" s="300" t="s">
        <v>1239</v>
      </c>
      <c r="I126" s="300" t="s">
        <v>1201</v>
      </c>
      <c r="J126" s="300">
        <v>120</v>
      </c>
      <c r="K126" s="348"/>
    </row>
    <row r="127" spans="2:11" s="1" customFormat="1" ht="15" customHeight="1">
      <c r="B127" s="345"/>
      <c r="C127" s="300" t="s">
        <v>1248</v>
      </c>
      <c r="D127" s="300"/>
      <c r="E127" s="300"/>
      <c r="F127" s="323" t="s">
        <v>1199</v>
      </c>
      <c r="G127" s="300"/>
      <c r="H127" s="300" t="s">
        <v>1249</v>
      </c>
      <c r="I127" s="300" t="s">
        <v>1201</v>
      </c>
      <c r="J127" s="300" t="s">
        <v>1250</v>
      </c>
      <c r="K127" s="348"/>
    </row>
    <row r="128" spans="2:11" s="1" customFormat="1" ht="15" customHeight="1">
      <c r="B128" s="345"/>
      <c r="C128" s="300" t="s">
        <v>1147</v>
      </c>
      <c r="D128" s="300"/>
      <c r="E128" s="300"/>
      <c r="F128" s="323" t="s">
        <v>1199</v>
      </c>
      <c r="G128" s="300"/>
      <c r="H128" s="300" t="s">
        <v>1251</v>
      </c>
      <c r="I128" s="300" t="s">
        <v>1201</v>
      </c>
      <c r="J128" s="300" t="s">
        <v>1250</v>
      </c>
      <c r="K128" s="348"/>
    </row>
    <row r="129" spans="2:11" s="1" customFormat="1" ht="15" customHeight="1">
      <c r="B129" s="345"/>
      <c r="C129" s="300" t="s">
        <v>1210</v>
      </c>
      <c r="D129" s="300"/>
      <c r="E129" s="300"/>
      <c r="F129" s="323" t="s">
        <v>1205</v>
      </c>
      <c r="G129" s="300"/>
      <c r="H129" s="300" t="s">
        <v>1211</v>
      </c>
      <c r="I129" s="300" t="s">
        <v>1201</v>
      </c>
      <c r="J129" s="300">
        <v>15</v>
      </c>
      <c r="K129" s="348"/>
    </row>
    <row r="130" spans="2:11" s="1" customFormat="1" ht="15" customHeight="1">
      <c r="B130" s="345"/>
      <c r="C130" s="326" t="s">
        <v>1212</v>
      </c>
      <c r="D130" s="326"/>
      <c r="E130" s="326"/>
      <c r="F130" s="327" t="s">
        <v>1205</v>
      </c>
      <c r="G130" s="326"/>
      <c r="H130" s="326" t="s">
        <v>1213</v>
      </c>
      <c r="I130" s="326" t="s">
        <v>1201</v>
      </c>
      <c r="J130" s="326">
        <v>15</v>
      </c>
      <c r="K130" s="348"/>
    </row>
    <row r="131" spans="2:11" s="1" customFormat="1" ht="15" customHeight="1">
      <c r="B131" s="345"/>
      <c r="C131" s="326" t="s">
        <v>1214</v>
      </c>
      <c r="D131" s="326"/>
      <c r="E131" s="326"/>
      <c r="F131" s="327" t="s">
        <v>1205</v>
      </c>
      <c r="G131" s="326"/>
      <c r="H131" s="326" t="s">
        <v>1215</v>
      </c>
      <c r="I131" s="326" t="s">
        <v>1201</v>
      </c>
      <c r="J131" s="326">
        <v>20</v>
      </c>
      <c r="K131" s="348"/>
    </row>
    <row r="132" spans="2:11" s="1" customFormat="1" ht="15" customHeight="1">
      <c r="B132" s="345"/>
      <c r="C132" s="326" t="s">
        <v>1216</v>
      </c>
      <c r="D132" s="326"/>
      <c r="E132" s="326"/>
      <c r="F132" s="327" t="s">
        <v>1205</v>
      </c>
      <c r="G132" s="326"/>
      <c r="H132" s="326" t="s">
        <v>1217</v>
      </c>
      <c r="I132" s="326" t="s">
        <v>1201</v>
      </c>
      <c r="J132" s="326">
        <v>20</v>
      </c>
      <c r="K132" s="348"/>
    </row>
    <row r="133" spans="2:11" s="1" customFormat="1" ht="15" customHeight="1">
      <c r="B133" s="345"/>
      <c r="C133" s="300" t="s">
        <v>1204</v>
      </c>
      <c r="D133" s="300"/>
      <c r="E133" s="300"/>
      <c r="F133" s="323" t="s">
        <v>1205</v>
      </c>
      <c r="G133" s="300"/>
      <c r="H133" s="300" t="s">
        <v>1239</v>
      </c>
      <c r="I133" s="300" t="s">
        <v>1201</v>
      </c>
      <c r="J133" s="300">
        <v>50</v>
      </c>
      <c r="K133" s="348"/>
    </row>
    <row r="134" spans="2:11" s="1" customFormat="1" ht="15" customHeight="1">
      <c r="B134" s="345"/>
      <c r="C134" s="300" t="s">
        <v>1218</v>
      </c>
      <c r="D134" s="300"/>
      <c r="E134" s="300"/>
      <c r="F134" s="323" t="s">
        <v>1205</v>
      </c>
      <c r="G134" s="300"/>
      <c r="H134" s="300" t="s">
        <v>1239</v>
      </c>
      <c r="I134" s="300" t="s">
        <v>1201</v>
      </c>
      <c r="J134" s="300">
        <v>50</v>
      </c>
      <c r="K134" s="348"/>
    </row>
    <row r="135" spans="2:11" s="1" customFormat="1" ht="15" customHeight="1">
      <c r="B135" s="345"/>
      <c r="C135" s="300" t="s">
        <v>1224</v>
      </c>
      <c r="D135" s="300"/>
      <c r="E135" s="300"/>
      <c r="F135" s="323" t="s">
        <v>1205</v>
      </c>
      <c r="G135" s="300"/>
      <c r="H135" s="300" t="s">
        <v>1239</v>
      </c>
      <c r="I135" s="300" t="s">
        <v>1201</v>
      </c>
      <c r="J135" s="300">
        <v>50</v>
      </c>
      <c r="K135" s="348"/>
    </row>
    <row r="136" spans="2:11" s="1" customFormat="1" ht="15" customHeight="1">
      <c r="B136" s="345"/>
      <c r="C136" s="300" t="s">
        <v>1226</v>
      </c>
      <c r="D136" s="300"/>
      <c r="E136" s="300"/>
      <c r="F136" s="323" t="s">
        <v>1205</v>
      </c>
      <c r="G136" s="300"/>
      <c r="H136" s="300" t="s">
        <v>1239</v>
      </c>
      <c r="I136" s="300" t="s">
        <v>1201</v>
      </c>
      <c r="J136" s="300">
        <v>50</v>
      </c>
      <c r="K136" s="348"/>
    </row>
    <row r="137" spans="2:11" s="1" customFormat="1" ht="15" customHeight="1">
      <c r="B137" s="345"/>
      <c r="C137" s="300" t="s">
        <v>1227</v>
      </c>
      <c r="D137" s="300"/>
      <c r="E137" s="300"/>
      <c r="F137" s="323" t="s">
        <v>1205</v>
      </c>
      <c r="G137" s="300"/>
      <c r="H137" s="300" t="s">
        <v>1252</v>
      </c>
      <c r="I137" s="300" t="s">
        <v>1201</v>
      </c>
      <c r="J137" s="300">
        <v>255</v>
      </c>
      <c r="K137" s="348"/>
    </row>
    <row r="138" spans="2:11" s="1" customFormat="1" ht="15" customHeight="1">
      <c r="B138" s="345"/>
      <c r="C138" s="300" t="s">
        <v>1229</v>
      </c>
      <c r="D138" s="300"/>
      <c r="E138" s="300"/>
      <c r="F138" s="323" t="s">
        <v>1199</v>
      </c>
      <c r="G138" s="300"/>
      <c r="H138" s="300" t="s">
        <v>1253</v>
      </c>
      <c r="I138" s="300" t="s">
        <v>1231</v>
      </c>
      <c r="J138" s="300"/>
      <c r="K138" s="348"/>
    </row>
    <row r="139" spans="2:11" s="1" customFormat="1" ht="15" customHeight="1">
      <c r="B139" s="345"/>
      <c r="C139" s="300" t="s">
        <v>1232</v>
      </c>
      <c r="D139" s="300"/>
      <c r="E139" s="300"/>
      <c r="F139" s="323" t="s">
        <v>1199</v>
      </c>
      <c r="G139" s="300"/>
      <c r="H139" s="300" t="s">
        <v>1254</v>
      </c>
      <c r="I139" s="300" t="s">
        <v>1234</v>
      </c>
      <c r="J139" s="300"/>
      <c r="K139" s="348"/>
    </row>
    <row r="140" spans="2:11" s="1" customFormat="1" ht="15" customHeight="1">
      <c r="B140" s="345"/>
      <c r="C140" s="300" t="s">
        <v>1235</v>
      </c>
      <c r="D140" s="300"/>
      <c r="E140" s="300"/>
      <c r="F140" s="323" t="s">
        <v>1199</v>
      </c>
      <c r="G140" s="300"/>
      <c r="H140" s="300" t="s">
        <v>1235</v>
      </c>
      <c r="I140" s="300" t="s">
        <v>1234</v>
      </c>
      <c r="J140" s="300"/>
      <c r="K140" s="348"/>
    </row>
    <row r="141" spans="2:11" s="1" customFormat="1" ht="15" customHeight="1">
      <c r="B141" s="345"/>
      <c r="C141" s="300" t="s">
        <v>40</v>
      </c>
      <c r="D141" s="300"/>
      <c r="E141" s="300"/>
      <c r="F141" s="323" t="s">
        <v>1199</v>
      </c>
      <c r="G141" s="300"/>
      <c r="H141" s="300" t="s">
        <v>1255</v>
      </c>
      <c r="I141" s="300" t="s">
        <v>1234</v>
      </c>
      <c r="J141" s="300"/>
      <c r="K141" s="348"/>
    </row>
    <row r="142" spans="2:11" s="1" customFormat="1" ht="15" customHeight="1">
      <c r="B142" s="345"/>
      <c r="C142" s="300" t="s">
        <v>1256</v>
      </c>
      <c r="D142" s="300"/>
      <c r="E142" s="300"/>
      <c r="F142" s="323" t="s">
        <v>1199</v>
      </c>
      <c r="G142" s="300"/>
      <c r="H142" s="300" t="s">
        <v>1257</v>
      </c>
      <c r="I142" s="300" t="s">
        <v>1234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1258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1193</v>
      </c>
      <c r="D148" s="315"/>
      <c r="E148" s="315"/>
      <c r="F148" s="315" t="s">
        <v>1194</v>
      </c>
      <c r="G148" s="316"/>
      <c r="H148" s="315" t="s">
        <v>56</v>
      </c>
      <c r="I148" s="315" t="s">
        <v>59</v>
      </c>
      <c r="J148" s="315" t="s">
        <v>1195</v>
      </c>
      <c r="K148" s="314"/>
    </row>
    <row r="149" spans="2:11" s="1" customFormat="1" ht="17.25" customHeight="1">
      <c r="B149" s="312"/>
      <c r="C149" s="317" t="s">
        <v>1196</v>
      </c>
      <c r="D149" s="317"/>
      <c r="E149" s="317"/>
      <c r="F149" s="318" t="s">
        <v>1197</v>
      </c>
      <c r="G149" s="319"/>
      <c r="H149" s="317"/>
      <c r="I149" s="317"/>
      <c r="J149" s="317" t="s">
        <v>1198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1202</v>
      </c>
      <c r="D151" s="300"/>
      <c r="E151" s="300"/>
      <c r="F151" s="353" t="s">
        <v>1199</v>
      </c>
      <c r="G151" s="300"/>
      <c r="H151" s="352" t="s">
        <v>1239</v>
      </c>
      <c r="I151" s="352" t="s">
        <v>1201</v>
      </c>
      <c r="J151" s="352">
        <v>120</v>
      </c>
      <c r="K151" s="348"/>
    </row>
    <row r="152" spans="2:11" s="1" customFormat="1" ht="15" customHeight="1">
      <c r="B152" s="325"/>
      <c r="C152" s="352" t="s">
        <v>1248</v>
      </c>
      <c r="D152" s="300"/>
      <c r="E152" s="300"/>
      <c r="F152" s="353" t="s">
        <v>1199</v>
      </c>
      <c r="G152" s="300"/>
      <c r="H152" s="352" t="s">
        <v>1259</v>
      </c>
      <c r="I152" s="352" t="s">
        <v>1201</v>
      </c>
      <c r="J152" s="352" t="s">
        <v>1250</v>
      </c>
      <c r="K152" s="348"/>
    </row>
    <row r="153" spans="2:11" s="1" customFormat="1" ht="15" customHeight="1">
      <c r="B153" s="325"/>
      <c r="C153" s="352" t="s">
        <v>1147</v>
      </c>
      <c r="D153" s="300"/>
      <c r="E153" s="300"/>
      <c r="F153" s="353" t="s">
        <v>1199</v>
      </c>
      <c r="G153" s="300"/>
      <c r="H153" s="352" t="s">
        <v>1260</v>
      </c>
      <c r="I153" s="352" t="s">
        <v>1201</v>
      </c>
      <c r="J153" s="352" t="s">
        <v>1250</v>
      </c>
      <c r="K153" s="348"/>
    </row>
    <row r="154" spans="2:11" s="1" customFormat="1" ht="15" customHeight="1">
      <c r="B154" s="325"/>
      <c r="C154" s="352" t="s">
        <v>1204</v>
      </c>
      <c r="D154" s="300"/>
      <c r="E154" s="300"/>
      <c r="F154" s="353" t="s">
        <v>1205</v>
      </c>
      <c r="G154" s="300"/>
      <c r="H154" s="352" t="s">
        <v>1239</v>
      </c>
      <c r="I154" s="352" t="s">
        <v>1201</v>
      </c>
      <c r="J154" s="352">
        <v>50</v>
      </c>
      <c r="K154" s="348"/>
    </row>
    <row r="155" spans="2:11" s="1" customFormat="1" ht="15" customHeight="1">
      <c r="B155" s="325"/>
      <c r="C155" s="352" t="s">
        <v>1207</v>
      </c>
      <c r="D155" s="300"/>
      <c r="E155" s="300"/>
      <c r="F155" s="353" t="s">
        <v>1199</v>
      </c>
      <c r="G155" s="300"/>
      <c r="H155" s="352" t="s">
        <v>1239</v>
      </c>
      <c r="I155" s="352" t="s">
        <v>1209</v>
      </c>
      <c r="J155" s="352"/>
      <c r="K155" s="348"/>
    </row>
    <row r="156" spans="2:11" s="1" customFormat="1" ht="15" customHeight="1">
      <c r="B156" s="325"/>
      <c r="C156" s="352" t="s">
        <v>1218</v>
      </c>
      <c r="D156" s="300"/>
      <c r="E156" s="300"/>
      <c r="F156" s="353" t="s">
        <v>1205</v>
      </c>
      <c r="G156" s="300"/>
      <c r="H156" s="352" t="s">
        <v>1239</v>
      </c>
      <c r="I156" s="352" t="s">
        <v>1201</v>
      </c>
      <c r="J156" s="352">
        <v>50</v>
      </c>
      <c r="K156" s="348"/>
    </row>
    <row r="157" spans="2:11" s="1" customFormat="1" ht="15" customHeight="1">
      <c r="B157" s="325"/>
      <c r="C157" s="352" t="s">
        <v>1226</v>
      </c>
      <c r="D157" s="300"/>
      <c r="E157" s="300"/>
      <c r="F157" s="353" t="s">
        <v>1205</v>
      </c>
      <c r="G157" s="300"/>
      <c r="H157" s="352" t="s">
        <v>1239</v>
      </c>
      <c r="I157" s="352" t="s">
        <v>1201</v>
      </c>
      <c r="J157" s="352">
        <v>50</v>
      </c>
      <c r="K157" s="348"/>
    </row>
    <row r="158" spans="2:11" s="1" customFormat="1" ht="15" customHeight="1">
      <c r="B158" s="325"/>
      <c r="C158" s="352" t="s">
        <v>1224</v>
      </c>
      <c r="D158" s="300"/>
      <c r="E158" s="300"/>
      <c r="F158" s="353" t="s">
        <v>1205</v>
      </c>
      <c r="G158" s="300"/>
      <c r="H158" s="352" t="s">
        <v>1239</v>
      </c>
      <c r="I158" s="352" t="s">
        <v>1201</v>
      </c>
      <c r="J158" s="352">
        <v>50</v>
      </c>
      <c r="K158" s="348"/>
    </row>
    <row r="159" spans="2:11" s="1" customFormat="1" ht="15" customHeight="1">
      <c r="B159" s="325"/>
      <c r="C159" s="352" t="s">
        <v>114</v>
      </c>
      <c r="D159" s="300"/>
      <c r="E159" s="300"/>
      <c r="F159" s="353" t="s">
        <v>1199</v>
      </c>
      <c r="G159" s="300"/>
      <c r="H159" s="352" t="s">
        <v>1261</v>
      </c>
      <c r="I159" s="352" t="s">
        <v>1201</v>
      </c>
      <c r="J159" s="352" t="s">
        <v>1262</v>
      </c>
      <c r="K159" s="348"/>
    </row>
    <row r="160" spans="2:11" s="1" customFormat="1" ht="15" customHeight="1">
      <c r="B160" s="325"/>
      <c r="C160" s="352" t="s">
        <v>1263</v>
      </c>
      <c r="D160" s="300"/>
      <c r="E160" s="300"/>
      <c r="F160" s="353" t="s">
        <v>1199</v>
      </c>
      <c r="G160" s="300"/>
      <c r="H160" s="352" t="s">
        <v>1264</v>
      </c>
      <c r="I160" s="352" t="s">
        <v>1234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1265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1193</v>
      </c>
      <c r="D166" s="315"/>
      <c r="E166" s="315"/>
      <c r="F166" s="315" t="s">
        <v>1194</v>
      </c>
      <c r="G166" s="357"/>
      <c r="H166" s="358" t="s">
        <v>56</v>
      </c>
      <c r="I166" s="358" t="s">
        <v>59</v>
      </c>
      <c r="J166" s="315" t="s">
        <v>1195</v>
      </c>
      <c r="K166" s="292"/>
    </row>
    <row r="167" spans="2:11" s="1" customFormat="1" ht="17.25" customHeight="1">
      <c r="B167" s="293"/>
      <c r="C167" s="317" t="s">
        <v>1196</v>
      </c>
      <c r="D167" s="317"/>
      <c r="E167" s="317"/>
      <c r="F167" s="318" t="s">
        <v>1197</v>
      </c>
      <c r="G167" s="359"/>
      <c r="H167" s="360"/>
      <c r="I167" s="360"/>
      <c r="J167" s="317" t="s">
        <v>1198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1202</v>
      </c>
      <c r="D169" s="300"/>
      <c r="E169" s="300"/>
      <c r="F169" s="323" t="s">
        <v>1199</v>
      </c>
      <c r="G169" s="300"/>
      <c r="H169" s="300" t="s">
        <v>1239</v>
      </c>
      <c r="I169" s="300" t="s">
        <v>1201</v>
      </c>
      <c r="J169" s="300">
        <v>120</v>
      </c>
      <c r="K169" s="348"/>
    </row>
    <row r="170" spans="2:11" s="1" customFormat="1" ht="15" customHeight="1">
      <c r="B170" s="325"/>
      <c r="C170" s="300" t="s">
        <v>1248</v>
      </c>
      <c r="D170" s="300"/>
      <c r="E170" s="300"/>
      <c r="F170" s="323" t="s">
        <v>1199</v>
      </c>
      <c r="G170" s="300"/>
      <c r="H170" s="300" t="s">
        <v>1249</v>
      </c>
      <c r="I170" s="300" t="s">
        <v>1201</v>
      </c>
      <c r="J170" s="300" t="s">
        <v>1250</v>
      </c>
      <c r="K170" s="348"/>
    </row>
    <row r="171" spans="2:11" s="1" customFormat="1" ht="15" customHeight="1">
      <c r="B171" s="325"/>
      <c r="C171" s="300" t="s">
        <v>1147</v>
      </c>
      <c r="D171" s="300"/>
      <c r="E171" s="300"/>
      <c r="F171" s="323" t="s">
        <v>1199</v>
      </c>
      <c r="G171" s="300"/>
      <c r="H171" s="300" t="s">
        <v>1266</v>
      </c>
      <c r="I171" s="300" t="s">
        <v>1201</v>
      </c>
      <c r="J171" s="300" t="s">
        <v>1250</v>
      </c>
      <c r="K171" s="348"/>
    </row>
    <row r="172" spans="2:11" s="1" customFormat="1" ht="15" customHeight="1">
      <c r="B172" s="325"/>
      <c r="C172" s="300" t="s">
        <v>1204</v>
      </c>
      <c r="D172" s="300"/>
      <c r="E172" s="300"/>
      <c r="F172" s="323" t="s">
        <v>1205</v>
      </c>
      <c r="G172" s="300"/>
      <c r="H172" s="300" t="s">
        <v>1266</v>
      </c>
      <c r="I172" s="300" t="s">
        <v>1201</v>
      </c>
      <c r="J172" s="300">
        <v>50</v>
      </c>
      <c r="K172" s="348"/>
    </row>
    <row r="173" spans="2:11" s="1" customFormat="1" ht="15" customHeight="1">
      <c r="B173" s="325"/>
      <c r="C173" s="300" t="s">
        <v>1207</v>
      </c>
      <c r="D173" s="300"/>
      <c r="E173" s="300"/>
      <c r="F173" s="323" t="s">
        <v>1199</v>
      </c>
      <c r="G173" s="300"/>
      <c r="H173" s="300" t="s">
        <v>1266</v>
      </c>
      <c r="I173" s="300" t="s">
        <v>1209</v>
      </c>
      <c r="J173" s="300"/>
      <c r="K173" s="348"/>
    </row>
    <row r="174" spans="2:11" s="1" customFormat="1" ht="15" customHeight="1">
      <c r="B174" s="325"/>
      <c r="C174" s="300" t="s">
        <v>1218</v>
      </c>
      <c r="D174" s="300"/>
      <c r="E174" s="300"/>
      <c r="F174" s="323" t="s">
        <v>1205</v>
      </c>
      <c r="G174" s="300"/>
      <c r="H174" s="300" t="s">
        <v>1266</v>
      </c>
      <c r="I174" s="300" t="s">
        <v>1201</v>
      </c>
      <c r="J174" s="300">
        <v>50</v>
      </c>
      <c r="K174" s="348"/>
    </row>
    <row r="175" spans="2:11" s="1" customFormat="1" ht="15" customHeight="1">
      <c r="B175" s="325"/>
      <c r="C175" s="300" t="s">
        <v>1226</v>
      </c>
      <c r="D175" s="300"/>
      <c r="E175" s="300"/>
      <c r="F175" s="323" t="s">
        <v>1205</v>
      </c>
      <c r="G175" s="300"/>
      <c r="H175" s="300" t="s">
        <v>1266</v>
      </c>
      <c r="I175" s="300" t="s">
        <v>1201</v>
      </c>
      <c r="J175" s="300">
        <v>50</v>
      </c>
      <c r="K175" s="348"/>
    </row>
    <row r="176" spans="2:11" s="1" customFormat="1" ht="15" customHeight="1">
      <c r="B176" s="325"/>
      <c r="C176" s="300" t="s">
        <v>1224</v>
      </c>
      <c r="D176" s="300"/>
      <c r="E176" s="300"/>
      <c r="F176" s="323" t="s">
        <v>1205</v>
      </c>
      <c r="G176" s="300"/>
      <c r="H176" s="300" t="s">
        <v>1266</v>
      </c>
      <c r="I176" s="300" t="s">
        <v>1201</v>
      </c>
      <c r="J176" s="300">
        <v>50</v>
      </c>
      <c r="K176" s="348"/>
    </row>
    <row r="177" spans="2:11" s="1" customFormat="1" ht="15" customHeight="1">
      <c r="B177" s="325"/>
      <c r="C177" s="300" t="s">
        <v>127</v>
      </c>
      <c r="D177" s="300"/>
      <c r="E177" s="300"/>
      <c r="F177" s="323" t="s">
        <v>1199</v>
      </c>
      <c r="G177" s="300"/>
      <c r="H177" s="300" t="s">
        <v>1267</v>
      </c>
      <c r="I177" s="300" t="s">
        <v>1268</v>
      </c>
      <c r="J177" s="300"/>
      <c r="K177" s="348"/>
    </row>
    <row r="178" spans="2:11" s="1" customFormat="1" ht="15" customHeight="1">
      <c r="B178" s="325"/>
      <c r="C178" s="300" t="s">
        <v>59</v>
      </c>
      <c r="D178" s="300"/>
      <c r="E178" s="300"/>
      <c r="F178" s="323" t="s">
        <v>1199</v>
      </c>
      <c r="G178" s="300"/>
      <c r="H178" s="300" t="s">
        <v>1269</v>
      </c>
      <c r="I178" s="300" t="s">
        <v>1270</v>
      </c>
      <c r="J178" s="300">
        <v>1</v>
      </c>
      <c r="K178" s="348"/>
    </row>
    <row r="179" spans="2:11" s="1" customFormat="1" ht="15" customHeight="1">
      <c r="B179" s="325"/>
      <c r="C179" s="300" t="s">
        <v>55</v>
      </c>
      <c r="D179" s="300"/>
      <c r="E179" s="300"/>
      <c r="F179" s="323" t="s">
        <v>1199</v>
      </c>
      <c r="G179" s="300"/>
      <c r="H179" s="300" t="s">
        <v>1271</v>
      </c>
      <c r="I179" s="300" t="s">
        <v>1201</v>
      </c>
      <c r="J179" s="300">
        <v>20</v>
      </c>
      <c r="K179" s="348"/>
    </row>
    <row r="180" spans="2:11" s="1" customFormat="1" ht="15" customHeight="1">
      <c r="B180" s="325"/>
      <c r="C180" s="300" t="s">
        <v>56</v>
      </c>
      <c r="D180" s="300"/>
      <c r="E180" s="300"/>
      <c r="F180" s="323" t="s">
        <v>1199</v>
      </c>
      <c r="G180" s="300"/>
      <c r="H180" s="300" t="s">
        <v>1272</v>
      </c>
      <c r="I180" s="300" t="s">
        <v>1201</v>
      </c>
      <c r="J180" s="300">
        <v>255</v>
      </c>
      <c r="K180" s="348"/>
    </row>
    <row r="181" spans="2:11" s="1" customFormat="1" ht="15" customHeight="1">
      <c r="B181" s="325"/>
      <c r="C181" s="300" t="s">
        <v>128</v>
      </c>
      <c r="D181" s="300"/>
      <c r="E181" s="300"/>
      <c r="F181" s="323" t="s">
        <v>1199</v>
      </c>
      <c r="G181" s="300"/>
      <c r="H181" s="300" t="s">
        <v>1163</v>
      </c>
      <c r="I181" s="300" t="s">
        <v>1201</v>
      </c>
      <c r="J181" s="300">
        <v>10</v>
      </c>
      <c r="K181" s="348"/>
    </row>
    <row r="182" spans="2:11" s="1" customFormat="1" ht="15" customHeight="1">
      <c r="B182" s="325"/>
      <c r="C182" s="300" t="s">
        <v>129</v>
      </c>
      <c r="D182" s="300"/>
      <c r="E182" s="300"/>
      <c r="F182" s="323" t="s">
        <v>1199</v>
      </c>
      <c r="G182" s="300"/>
      <c r="H182" s="300" t="s">
        <v>1273</v>
      </c>
      <c r="I182" s="300" t="s">
        <v>1234</v>
      </c>
      <c r="J182" s="300"/>
      <c r="K182" s="348"/>
    </row>
    <row r="183" spans="2:11" s="1" customFormat="1" ht="15" customHeight="1">
      <c r="B183" s="325"/>
      <c r="C183" s="300" t="s">
        <v>1274</v>
      </c>
      <c r="D183" s="300"/>
      <c r="E183" s="300"/>
      <c r="F183" s="323" t="s">
        <v>1199</v>
      </c>
      <c r="G183" s="300"/>
      <c r="H183" s="300" t="s">
        <v>1275</v>
      </c>
      <c r="I183" s="300" t="s">
        <v>1234</v>
      </c>
      <c r="J183" s="300"/>
      <c r="K183" s="348"/>
    </row>
    <row r="184" spans="2:11" s="1" customFormat="1" ht="15" customHeight="1">
      <c r="B184" s="325"/>
      <c r="C184" s="300" t="s">
        <v>1263</v>
      </c>
      <c r="D184" s="300"/>
      <c r="E184" s="300"/>
      <c r="F184" s="323" t="s">
        <v>1199</v>
      </c>
      <c r="G184" s="300"/>
      <c r="H184" s="300" t="s">
        <v>1276</v>
      </c>
      <c r="I184" s="300" t="s">
        <v>1234</v>
      </c>
      <c r="J184" s="300"/>
      <c r="K184" s="348"/>
    </row>
    <row r="185" spans="2:11" s="1" customFormat="1" ht="15" customHeight="1">
      <c r="B185" s="325"/>
      <c r="C185" s="300" t="s">
        <v>131</v>
      </c>
      <c r="D185" s="300"/>
      <c r="E185" s="300"/>
      <c r="F185" s="323" t="s">
        <v>1205</v>
      </c>
      <c r="G185" s="300"/>
      <c r="H185" s="300" t="s">
        <v>1277</v>
      </c>
      <c r="I185" s="300" t="s">
        <v>1201</v>
      </c>
      <c r="J185" s="300">
        <v>50</v>
      </c>
      <c r="K185" s="348"/>
    </row>
    <row r="186" spans="2:11" s="1" customFormat="1" ht="15" customHeight="1">
      <c r="B186" s="325"/>
      <c r="C186" s="300" t="s">
        <v>1278</v>
      </c>
      <c r="D186" s="300"/>
      <c r="E186" s="300"/>
      <c r="F186" s="323" t="s">
        <v>1205</v>
      </c>
      <c r="G186" s="300"/>
      <c r="H186" s="300" t="s">
        <v>1279</v>
      </c>
      <c r="I186" s="300" t="s">
        <v>1280</v>
      </c>
      <c r="J186" s="300"/>
      <c r="K186" s="348"/>
    </row>
    <row r="187" spans="2:11" s="1" customFormat="1" ht="15" customHeight="1">
      <c r="B187" s="325"/>
      <c r="C187" s="300" t="s">
        <v>1281</v>
      </c>
      <c r="D187" s="300"/>
      <c r="E187" s="300"/>
      <c r="F187" s="323" t="s">
        <v>1205</v>
      </c>
      <c r="G187" s="300"/>
      <c r="H187" s="300" t="s">
        <v>1282</v>
      </c>
      <c r="I187" s="300" t="s">
        <v>1280</v>
      </c>
      <c r="J187" s="300"/>
      <c r="K187" s="348"/>
    </row>
    <row r="188" spans="2:11" s="1" customFormat="1" ht="15" customHeight="1">
      <c r="B188" s="325"/>
      <c r="C188" s="300" t="s">
        <v>1283</v>
      </c>
      <c r="D188" s="300"/>
      <c r="E188" s="300"/>
      <c r="F188" s="323" t="s">
        <v>1205</v>
      </c>
      <c r="G188" s="300"/>
      <c r="H188" s="300" t="s">
        <v>1284</v>
      </c>
      <c r="I188" s="300" t="s">
        <v>1280</v>
      </c>
      <c r="J188" s="300"/>
      <c r="K188" s="348"/>
    </row>
    <row r="189" spans="2:11" s="1" customFormat="1" ht="15" customHeight="1">
      <c r="B189" s="325"/>
      <c r="C189" s="361" t="s">
        <v>1285</v>
      </c>
      <c r="D189" s="300"/>
      <c r="E189" s="300"/>
      <c r="F189" s="323" t="s">
        <v>1205</v>
      </c>
      <c r="G189" s="300"/>
      <c r="H189" s="300" t="s">
        <v>1286</v>
      </c>
      <c r="I189" s="300" t="s">
        <v>1287</v>
      </c>
      <c r="J189" s="362" t="s">
        <v>1288</v>
      </c>
      <c r="K189" s="348"/>
    </row>
    <row r="190" spans="2:11" s="1" customFormat="1" ht="15" customHeight="1">
      <c r="B190" s="325"/>
      <c r="C190" s="361" t="s">
        <v>44</v>
      </c>
      <c r="D190" s="300"/>
      <c r="E190" s="300"/>
      <c r="F190" s="323" t="s">
        <v>1199</v>
      </c>
      <c r="G190" s="300"/>
      <c r="H190" s="297" t="s">
        <v>1289</v>
      </c>
      <c r="I190" s="300" t="s">
        <v>1290</v>
      </c>
      <c r="J190" s="300"/>
      <c r="K190" s="348"/>
    </row>
    <row r="191" spans="2:11" s="1" customFormat="1" ht="15" customHeight="1">
      <c r="B191" s="325"/>
      <c r="C191" s="361" t="s">
        <v>1291</v>
      </c>
      <c r="D191" s="300"/>
      <c r="E191" s="300"/>
      <c r="F191" s="323" t="s">
        <v>1199</v>
      </c>
      <c r="G191" s="300"/>
      <c r="H191" s="300" t="s">
        <v>1292</v>
      </c>
      <c r="I191" s="300" t="s">
        <v>1234</v>
      </c>
      <c r="J191" s="300"/>
      <c r="K191" s="348"/>
    </row>
    <row r="192" spans="2:11" s="1" customFormat="1" ht="15" customHeight="1">
      <c r="B192" s="325"/>
      <c r="C192" s="361" t="s">
        <v>1293</v>
      </c>
      <c r="D192" s="300"/>
      <c r="E192" s="300"/>
      <c r="F192" s="323" t="s">
        <v>1199</v>
      </c>
      <c r="G192" s="300"/>
      <c r="H192" s="300" t="s">
        <v>1294</v>
      </c>
      <c r="I192" s="300" t="s">
        <v>1234</v>
      </c>
      <c r="J192" s="300"/>
      <c r="K192" s="348"/>
    </row>
    <row r="193" spans="2:11" s="1" customFormat="1" ht="15" customHeight="1">
      <c r="B193" s="325"/>
      <c r="C193" s="361" t="s">
        <v>1295</v>
      </c>
      <c r="D193" s="300"/>
      <c r="E193" s="300"/>
      <c r="F193" s="323" t="s">
        <v>1205</v>
      </c>
      <c r="G193" s="300"/>
      <c r="H193" s="300" t="s">
        <v>1296</v>
      </c>
      <c r="I193" s="300" t="s">
        <v>1234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1297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1298</v>
      </c>
      <c r="D200" s="364"/>
      <c r="E200" s="364"/>
      <c r="F200" s="364" t="s">
        <v>1299</v>
      </c>
      <c r="G200" s="365"/>
      <c r="H200" s="364" t="s">
        <v>1300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1290</v>
      </c>
      <c r="D202" s="300"/>
      <c r="E202" s="300"/>
      <c r="F202" s="323" t="s">
        <v>45</v>
      </c>
      <c r="G202" s="300"/>
      <c r="H202" s="300" t="s">
        <v>1301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46</v>
      </c>
      <c r="G203" s="300"/>
      <c r="H203" s="300" t="s">
        <v>1302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49</v>
      </c>
      <c r="G204" s="300"/>
      <c r="H204" s="300" t="s">
        <v>1303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47</v>
      </c>
      <c r="G205" s="300"/>
      <c r="H205" s="300" t="s">
        <v>1304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48</v>
      </c>
      <c r="G206" s="300"/>
      <c r="H206" s="300" t="s">
        <v>1305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1246</v>
      </c>
      <c r="D208" s="300"/>
      <c r="E208" s="300"/>
      <c r="F208" s="323" t="s">
        <v>81</v>
      </c>
      <c r="G208" s="300"/>
      <c r="H208" s="300" t="s">
        <v>1306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1144</v>
      </c>
      <c r="G209" s="300"/>
      <c r="H209" s="300" t="s">
        <v>1145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1142</v>
      </c>
      <c r="G210" s="300"/>
      <c r="H210" s="300" t="s">
        <v>1307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1146</v>
      </c>
      <c r="G211" s="361"/>
      <c r="H211" s="352" t="s">
        <v>107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1047</v>
      </c>
      <c r="G212" s="361"/>
      <c r="H212" s="352" t="s">
        <v>1308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1270</v>
      </c>
      <c r="D214" s="300"/>
      <c r="E214" s="300"/>
      <c r="F214" s="323">
        <v>1</v>
      </c>
      <c r="G214" s="361"/>
      <c r="H214" s="352" t="s">
        <v>1309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1310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1311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1312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ROUND((SUM(BE88:BE277)),2)</f>
        <v>0</v>
      </c>
      <c r="G33" s="40"/>
      <c r="H33" s="40"/>
      <c r="I33" s="150">
        <v>0.21</v>
      </c>
      <c r="J33" s="149">
        <f>ROUND(((SUM(BE88:BE277))*I33),2)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ROUND((SUM(BF88:BF277)),2)</f>
        <v>0</v>
      </c>
      <c r="G34" s="40"/>
      <c r="H34" s="40"/>
      <c r="I34" s="150">
        <v>0.15</v>
      </c>
      <c r="J34" s="149">
        <f>ROUND(((SUM(BF88:BF277))*I34),2)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ROUND((SUM(BG88:BG277)),2)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ROUND((SUM(BH88:BH277)),2)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ROUND((SUM(BI88:BI277)),2)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187052-01 - SO101 Hlavní polní cesta P1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J175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J179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121</v>
      </c>
      <c r="E64" s="176"/>
      <c r="F64" s="176"/>
      <c r="G64" s="176"/>
      <c r="H64" s="176"/>
      <c r="I64" s="176"/>
      <c r="J64" s="177">
        <f>J192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122</v>
      </c>
      <c r="E65" s="176"/>
      <c r="F65" s="176"/>
      <c r="G65" s="176"/>
      <c r="H65" s="176"/>
      <c r="I65" s="176"/>
      <c r="J65" s="177">
        <f>J223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123</v>
      </c>
      <c r="E66" s="176"/>
      <c r="F66" s="176"/>
      <c r="G66" s="176"/>
      <c r="H66" s="176"/>
      <c r="I66" s="176"/>
      <c r="J66" s="177">
        <f>J254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124</v>
      </c>
      <c r="E67" s="170"/>
      <c r="F67" s="170"/>
      <c r="G67" s="170"/>
      <c r="H67" s="170"/>
      <c r="I67" s="170"/>
      <c r="J67" s="171">
        <f>J260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125</v>
      </c>
      <c r="E68" s="176"/>
      <c r="F68" s="176"/>
      <c r="G68" s="176"/>
      <c r="H68" s="176"/>
      <c r="I68" s="176"/>
      <c r="J68" s="177">
        <f>J267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Svodné příkopy, ÚSES a polní cesty v k. ú. Pravlov - stavba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110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187052-01 - SO101 Hlavní polní cesta P1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Pravlov</v>
      </c>
      <c r="G82" s="42"/>
      <c r="H82" s="42"/>
      <c r="I82" s="34" t="s">
        <v>23</v>
      </c>
      <c r="J82" s="74" t="str">
        <f>IF(J12="","",J12)</f>
        <v>19. 2. 2021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ČR - SPÚ, KPÚ pro JmK, Pobočka Brno</v>
      </c>
      <c r="G84" s="42"/>
      <c r="H84" s="42"/>
      <c r="I84" s="34" t="s">
        <v>32</v>
      </c>
      <c r="J84" s="38" t="str">
        <f>E21</f>
        <v>GEOtest, a.s.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30</v>
      </c>
      <c r="D85" s="42"/>
      <c r="E85" s="42"/>
      <c r="F85" s="29" t="str">
        <f>IF(E18="","",E18)</f>
        <v>Vyplň údaj</v>
      </c>
      <c r="G85" s="42"/>
      <c r="H85" s="42"/>
      <c r="I85" s="34" t="s">
        <v>37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127</v>
      </c>
      <c r="D87" s="182" t="s">
        <v>59</v>
      </c>
      <c r="E87" s="182" t="s">
        <v>55</v>
      </c>
      <c r="F87" s="182" t="s">
        <v>56</v>
      </c>
      <c r="G87" s="182" t="s">
        <v>128</v>
      </c>
      <c r="H87" s="182" t="s">
        <v>129</v>
      </c>
      <c r="I87" s="182" t="s">
        <v>130</v>
      </c>
      <c r="J87" s="182" t="s">
        <v>115</v>
      </c>
      <c r="K87" s="183" t="s">
        <v>131</v>
      </c>
      <c r="L87" s="184"/>
      <c r="M87" s="94" t="s">
        <v>19</v>
      </c>
      <c r="N87" s="95" t="s">
        <v>44</v>
      </c>
      <c r="O87" s="95" t="s">
        <v>132</v>
      </c>
      <c r="P87" s="95" t="s">
        <v>133</v>
      </c>
      <c r="Q87" s="95" t="s">
        <v>134</v>
      </c>
      <c r="R87" s="95" t="s">
        <v>135</v>
      </c>
      <c r="S87" s="95" t="s">
        <v>136</v>
      </c>
      <c r="T87" s="96" t="s">
        <v>137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138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P89+P260</f>
        <v>0</v>
      </c>
      <c r="Q88" s="98"/>
      <c r="R88" s="187">
        <f>R89+R260</f>
        <v>1008.287886</v>
      </c>
      <c r="S88" s="98"/>
      <c r="T88" s="188">
        <f>T89+T260</f>
        <v>284.4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73</v>
      </c>
      <c r="AU88" s="19" t="s">
        <v>116</v>
      </c>
      <c r="BK88" s="189">
        <f>BK89+BK260</f>
        <v>0</v>
      </c>
    </row>
    <row r="89" spans="1:63" s="12" customFormat="1" ht="25.9" customHeight="1">
      <c r="A89" s="12"/>
      <c r="B89" s="190"/>
      <c r="C89" s="191"/>
      <c r="D89" s="192" t="s">
        <v>73</v>
      </c>
      <c r="E89" s="193" t="s">
        <v>139</v>
      </c>
      <c r="F89" s="193" t="s">
        <v>140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P90+P175+P179+P192+P223+P254</f>
        <v>0</v>
      </c>
      <c r="Q89" s="198"/>
      <c r="R89" s="199">
        <f>R90+R175+R179+R192+R223+R254</f>
        <v>1008.287886</v>
      </c>
      <c r="S89" s="198"/>
      <c r="T89" s="200">
        <f>T90+T175+T179+T192+T223+T254</f>
        <v>284.4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73</v>
      </c>
      <c r="AU89" s="202" t="s">
        <v>74</v>
      </c>
      <c r="AY89" s="201" t="s">
        <v>141</v>
      </c>
      <c r="BK89" s="203">
        <f>BK90+BK175+BK179+BK192+BK223+BK254</f>
        <v>0</v>
      </c>
    </row>
    <row r="90" spans="1:63" s="12" customFormat="1" ht="22.8" customHeight="1">
      <c r="A90" s="12"/>
      <c r="B90" s="190"/>
      <c r="C90" s="191"/>
      <c r="D90" s="192" t="s">
        <v>73</v>
      </c>
      <c r="E90" s="204" t="s">
        <v>82</v>
      </c>
      <c r="F90" s="204" t="s">
        <v>142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SUM(P91:P174)</f>
        <v>0</v>
      </c>
      <c r="Q90" s="198"/>
      <c r="R90" s="199">
        <f>SUM(R91:R174)</f>
        <v>6.0724</v>
      </c>
      <c r="S90" s="198"/>
      <c r="T90" s="200">
        <f>SUM(T91:T174)</f>
        <v>284.4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82</v>
      </c>
      <c r="AT90" s="202" t="s">
        <v>73</v>
      </c>
      <c r="AU90" s="202" t="s">
        <v>82</v>
      </c>
      <c r="AY90" s="201" t="s">
        <v>141</v>
      </c>
      <c r="BK90" s="203">
        <f>SUM(BK91:BK174)</f>
        <v>0</v>
      </c>
    </row>
    <row r="91" spans="1:65" s="2" customFormat="1" ht="14.4" customHeight="1">
      <c r="A91" s="40"/>
      <c r="B91" s="41"/>
      <c r="C91" s="206" t="s">
        <v>82</v>
      </c>
      <c r="D91" s="206" t="s">
        <v>143</v>
      </c>
      <c r="E91" s="207" t="s">
        <v>144</v>
      </c>
      <c r="F91" s="208" t="s">
        <v>145</v>
      </c>
      <c r="G91" s="209" t="s">
        <v>146</v>
      </c>
      <c r="H91" s="210">
        <v>800</v>
      </c>
      <c r="I91" s="211"/>
      <c r="J91" s="210">
        <f>ROUND(I91*H91,2)</f>
        <v>0</v>
      </c>
      <c r="K91" s="208" t="s">
        <v>147</v>
      </c>
      <c r="L91" s="46"/>
      <c r="M91" s="212" t="s">
        <v>19</v>
      </c>
      <c r="N91" s="213" t="s">
        <v>45</v>
      </c>
      <c r="O91" s="86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6" t="s">
        <v>148</v>
      </c>
      <c r="AT91" s="216" t="s">
        <v>143</v>
      </c>
      <c r="AU91" s="216" t="s">
        <v>84</v>
      </c>
      <c r="AY91" s="19" t="s">
        <v>141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9" t="s">
        <v>82</v>
      </c>
      <c r="BK91" s="217">
        <f>ROUND(I91*H91,2)</f>
        <v>0</v>
      </c>
      <c r="BL91" s="19" t="s">
        <v>148</v>
      </c>
      <c r="BM91" s="216" t="s">
        <v>149</v>
      </c>
    </row>
    <row r="92" spans="1:47" s="2" customFormat="1" ht="12">
      <c r="A92" s="40"/>
      <c r="B92" s="41"/>
      <c r="C92" s="42"/>
      <c r="D92" s="218" t="s">
        <v>150</v>
      </c>
      <c r="E92" s="42"/>
      <c r="F92" s="219" t="s">
        <v>151</v>
      </c>
      <c r="G92" s="42"/>
      <c r="H92" s="42"/>
      <c r="I92" s="220"/>
      <c r="J92" s="42"/>
      <c r="K92" s="42"/>
      <c r="L92" s="46"/>
      <c r="M92" s="221"/>
      <c r="N92" s="22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150</v>
      </c>
      <c r="AU92" s="19" t="s">
        <v>84</v>
      </c>
    </row>
    <row r="93" spans="1:51" s="13" customFormat="1" ht="12">
      <c r="A93" s="13"/>
      <c r="B93" s="223"/>
      <c r="C93" s="224"/>
      <c r="D93" s="218" t="s">
        <v>152</v>
      </c>
      <c r="E93" s="225" t="s">
        <v>19</v>
      </c>
      <c r="F93" s="226" t="s">
        <v>153</v>
      </c>
      <c r="G93" s="224"/>
      <c r="H93" s="227">
        <v>800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152</v>
      </c>
      <c r="AU93" s="233" t="s">
        <v>84</v>
      </c>
      <c r="AV93" s="13" t="s">
        <v>84</v>
      </c>
      <c r="AW93" s="13" t="s">
        <v>36</v>
      </c>
      <c r="AX93" s="13" t="s">
        <v>82</v>
      </c>
      <c r="AY93" s="233" t="s">
        <v>141</v>
      </c>
    </row>
    <row r="94" spans="1:65" s="2" customFormat="1" ht="14.4" customHeight="1">
      <c r="A94" s="40"/>
      <c r="B94" s="41"/>
      <c r="C94" s="206" t="s">
        <v>84</v>
      </c>
      <c r="D94" s="206" t="s">
        <v>143</v>
      </c>
      <c r="E94" s="207" t="s">
        <v>154</v>
      </c>
      <c r="F94" s="208" t="s">
        <v>155</v>
      </c>
      <c r="G94" s="209" t="s">
        <v>146</v>
      </c>
      <c r="H94" s="210">
        <v>900</v>
      </c>
      <c r="I94" s="211"/>
      <c r="J94" s="210">
        <f>ROUND(I94*H94,2)</f>
        <v>0</v>
      </c>
      <c r="K94" s="208" t="s">
        <v>147</v>
      </c>
      <c r="L94" s="46"/>
      <c r="M94" s="212" t="s">
        <v>19</v>
      </c>
      <c r="N94" s="213" t="s">
        <v>45</v>
      </c>
      <c r="O94" s="86"/>
      <c r="P94" s="214">
        <f>O94*H94</f>
        <v>0</v>
      </c>
      <c r="Q94" s="214">
        <v>0</v>
      </c>
      <c r="R94" s="214">
        <f>Q94*H94</f>
        <v>0</v>
      </c>
      <c r="S94" s="214">
        <v>0.316</v>
      </c>
      <c r="T94" s="215">
        <f>S94*H94</f>
        <v>284.4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6" t="s">
        <v>148</v>
      </c>
      <c r="AT94" s="216" t="s">
        <v>143</v>
      </c>
      <c r="AU94" s="216" t="s">
        <v>84</v>
      </c>
      <c r="AY94" s="19" t="s">
        <v>141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9" t="s">
        <v>82</v>
      </c>
      <c r="BK94" s="217">
        <f>ROUND(I94*H94,2)</f>
        <v>0</v>
      </c>
      <c r="BL94" s="19" t="s">
        <v>148</v>
      </c>
      <c r="BM94" s="216" t="s">
        <v>156</v>
      </c>
    </row>
    <row r="95" spans="1:47" s="2" customFormat="1" ht="12">
      <c r="A95" s="40"/>
      <c r="B95" s="41"/>
      <c r="C95" s="42"/>
      <c r="D95" s="218" t="s">
        <v>150</v>
      </c>
      <c r="E95" s="42"/>
      <c r="F95" s="219" t="s">
        <v>157</v>
      </c>
      <c r="G95" s="42"/>
      <c r="H95" s="42"/>
      <c r="I95" s="220"/>
      <c r="J95" s="42"/>
      <c r="K95" s="42"/>
      <c r="L95" s="46"/>
      <c r="M95" s="221"/>
      <c r="N95" s="22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150</v>
      </c>
      <c r="AU95" s="19" t="s">
        <v>84</v>
      </c>
    </row>
    <row r="96" spans="1:51" s="13" customFormat="1" ht="12">
      <c r="A96" s="13"/>
      <c r="B96" s="223"/>
      <c r="C96" s="224"/>
      <c r="D96" s="218" t="s">
        <v>152</v>
      </c>
      <c r="E96" s="225" t="s">
        <v>19</v>
      </c>
      <c r="F96" s="226" t="s">
        <v>158</v>
      </c>
      <c r="G96" s="224"/>
      <c r="H96" s="227">
        <v>900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152</v>
      </c>
      <c r="AU96" s="233" t="s">
        <v>84</v>
      </c>
      <c r="AV96" s="13" t="s">
        <v>84</v>
      </c>
      <c r="AW96" s="13" t="s">
        <v>36</v>
      </c>
      <c r="AX96" s="13" t="s">
        <v>82</v>
      </c>
      <c r="AY96" s="233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160</v>
      </c>
      <c r="F97" s="208" t="s">
        <v>161</v>
      </c>
      <c r="G97" s="209" t="s">
        <v>162</v>
      </c>
      <c r="H97" s="210">
        <v>1099.9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163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164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165</v>
      </c>
      <c r="G99" s="224"/>
      <c r="H99" s="227">
        <v>926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74</v>
      </c>
      <c r="AY99" s="233" t="s">
        <v>141</v>
      </c>
    </row>
    <row r="100" spans="1:51" s="13" customFormat="1" ht="12">
      <c r="A100" s="13"/>
      <c r="B100" s="223"/>
      <c r="C100" s="224"/>
      <c r="D100" s="218" t="s">
        <v>152</v>
      </c>
      <c r="E100" s="225" t="s">
        <v>19</v>
      </c>
      <c r="F100" s="226" t="s">
        <v>166</v>
      </c>
      <c r="G100" s="224"/>
      <c r="H100" s="227">
        <v>173.9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152</v>
      </c>
      <c r="AU100" s="233" t="s">
        <v>84</v>
      </c>
      <c r="AV100" s="13" t="s">
        <v>84</v>
      </c>
      <c r="AW100" s="13" t="s">
        <v>36</v>
      </c>
      <c r="AX100" s="13" t="s">
        <v>74</v>
      </c>
      <c r="AY100" s="233" t="s">
        <v>141</v>
      </c>
    </row>
    <row r="101" spans="1:51" s="14" customFormat="1" ht="12">
      <c r="A101" s="14"/>
      <c r="B101" s="234"/>
      <c r="C101" s="235"/>
      <c r="D101" s="218" t="s">
        <v>152</v>
      </c>
      <c r="E101" s="236" t="s">
        <v>19</v>
      </c>
      <c r="F101" s="237" t="s">
        <v>167</v>
      </c>
      <c r="G101" s="235"/>
      <c r="H101" s="238">
        <v>1099.9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152</v>
      </c>
      <c r="AU101" s="244" t="s">
        <v>84</v>
      </c>
      <c r="AV101" s="14" t="s">
        <v>148</v>
      </c>
      <c r="AW101" s="14" t="s">
        <v>36</v>
      </c>
      <c r="AX101" s="14" t="s">
        <v>82</v>
      </c>
      <c r="AY101" s="244" t="s">
        <v>141</v>
      </c>
    </row>
    <row r="102" spans="1:65" s="2" customFormat="1" ht="14.4" customHeight="1">
      <c r="A102" s="40"/>
      <c r="B102" s="41"/>
      <c r="C102" s="206" t="s">
        <v>148</v>
      </c>
      <c r="D102" s="206" t="s">
        <v>143</v>
      </c>
      <c r="E102" s="207" t="s">
        <v>168</v>
      </c>
      <c r="F102" s="208" t="s">
        <v>169</v>
      </c>
      <c r="G102" s="209" t="s">
        <v>162</v>
      </c>
      <c r="H102" s="210">
        <v>463</v>
      </c>
      <c r="I102" s="211"/>
      <c r="J102" s="210">
        <f>ROUND(I102*H102,2)</f>
        <v>0</v>
      </c>
      <c r="K102" s="208" t="s">
        <v>147</v>
      </c>
      <c r="L102" s="46"/>
      <c r="M102" s="212" t="s">
        <v>19</v>
      </c>
      <c r="N102" s="213" t="s">
        <v>45</v>
      </c>
      <c r="O102" s="86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6" t="s">
        <v>148</v>
      </c>
      <c r="AT102" s="216" t="s">
        <v>143</v>
      </c>
      <c r="AU102" s="216" t="s">
        <v>84</v>
      </c>
      <c r="AY102" s="19" t="s">
        <v>141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9" t="s">
        <v>82</v>
      </c>
      <c r="BK102" s="217">
        <f>ROUND(I102*H102,2)</f>
        <v>0</v>
      </c>
      <c r="BL102" s="19" t="s">
        <v>148</v>
      </c>
      <c r="BM102" s="216" t="s">
        <v>170</v>
      </c>
    </row>
    <row r="103" spans="1:47" s="2" customFormat="1" ht="12">
      <c r="A103" s="40"/>
      <c r="B103" s="41"/>
      <c r="C103" s="42"/>
      <c r="D103" s="218" t="s">
        <v>150</v>
      </c>
      <c r="E103" s="42"/>
      <c r="F103" s="219" t="s">
        <v>171</v>
      </c>
      <c r="G103" s="42"/>
      <c r="H103" s="42"/>
      <c r="I103" s="220"/>
      <c r="J103" s="42"/>
      <c r="K103" s="42"/>
      <c r="L103" s="46"/>
      <c r="M103" s="221"/>
      <c r="N103" s="22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150</v>
      </c>
      <c r="AU103" s="19" t="s">
        <v>84</v>
      </c>
    </row>
    <row r="104" spans="1:51" s="13" customFormat="1" ht="12">
      <c r="A104" s="13"/>
      <c r="B104" s="223"/>
      <c r="C104" s="224"/>
      <c r="D104" s="218" t="s">
        <v>152</v>
      </c>
      <c r="E104" s="225" t="s">
        <v>19</v>
      </c>
      <c r="F104" s="226" t="s">
        <v>172</v>
      </c>
      <c r="G104" s="224"/>
      <c r="H104" s="227">
        <v>463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152</v>
      </c>
      <c r="AU104" s="233" t="s">
        <v>84</v>
      </c>
      <c r="AV104" s="13" t="s">
        <v>84</v>
      </c>
      <c r="AW104" s="13" t="s">
        <v>36</v>
      </c>
      <c r="AX104" s="13" t="s">
        <v>82</v>
      </c>
      <c r="AY104" s="233" t="s">
        <v>141</v>
      </c>
    </row>
    <row r="105" spans="1:65" s="2" customFormat="1" ht="14.4" customHeight="1">
      <c r="A105" s="40"/>
      <c r="B105" s="41"/>
      <c r="C105" s="206" t="s">
        <v>173</v>
      </c>
      <c r="D105" s="206" t="s">
        <v>143</v>
      </c>
      <c r="E105" s="207" t="s">
        <v>174</v>
      </c>
      <c r="F105" s="208" t="s">
        <v>175</v>
      </c>
      <c r="G105" s="209" t="s">
        <v>162</v>
      </c>
      <c r="H105" s="210">
        <v>138.9</v>
      </c>
      <c r="I105" s="211"/>
      <c r="J105" s="210">
        <f>ROUND(I105*H105,2)</f>
        <v>0</v>
      </c>
      <c r="K105" s="208" t="s">
        <v>19</v>
      </c>
      <c r="L105" s="46"/>
      <c r="M105" s="212" t="s">
        <v>19</v>
      </c>
      <c r="N105" s="213" t="s">
        <v>45</v>
      </c>
      <c r="O105" s="86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6" t="s">
        <v>148</v>
      </c>
      <c r="AT105" s="216" t="s">
        <v>143</v>
      </c>
      <c r="AU105" s="216" t="s">
        <v>84</v>
      </c>
      <c r="AY105" s="19" t="s">
        <v>141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9" t="s">
        <v>82</v>
      </c>
      <c r="BK105" s="217">
        <f>ROUND(I105*H105,2)</f>
        <v>0</v>
      </c>
      <c r="BL105" s="19" t="s">
        <v>148</v>
      </c>
      <c r="BM105" s="216" t="s">
        <v>176</v>
      </c>
    </row>
    <row r="106" spans="1:47" s="2" customFormat="1" ht="12">
      <c r="A106" s="40"/>
      <c r="B106" s="41"/>
      <c r="C106" s="42"/>
      <c r="D106" s="218" t="s">
        <v>150</v>
      </c>
      <c r="E106" s="42"/>
      <c r="F106" s="219" t="s">
        <v>177</v>
      </c>
      <c r="G106" s="42"/>
      <c r="H106" s="42"/>
      <c r="I106" s="220"/>
      <c r="J106" s="42"/>
      <c r="K106" s="42"/>
      <c r="L106" s="46"/>
      <c r="M106" s="221"/>
      <c r="N106" s="22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150</v>
      </c>
      <c r="AU106" s="19" t="s">
        <v>84</v>
      </c>
    </row>
    <row r="107" spans="1:51" s="13" customFormat="1" ht="12">
      <c r="A107" s="13"/>
      <c r="B107" s="223"/>
      <c r="C107" s="224"/>
      <c r="D107" s="218" t="s">
        <v>152</v>
      </c>
      <c r="E107" s="225" t="s">
        <v>19</v>
      </c>
      <c r="F107" s="226" t="s">
        <v>178</v>
      </c>
      <c r="G107" s="224"/>
      <c r="H107" s="227">
        <v>138.9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152</v>
      </c>
      <c r="AU107" s="233" t="s">
        <v>84</v>
      </c>
      <c r="AV107" s="13" t="s">
        <v>84</v>
      </c>
      <c r="AW107" s="13" t="s">
        <v>36</v>
      </c>
      <c r="AX107" s="13" t="s">
        <v>82</v>
      </c>
      <c r="AY107" s="233" t="s">
        <v>141</v>
      </c>
    </row>
    <row r="108" spans="1:65" s="2" customFormat="1" ht="14.4" customHeight="1">
      <c r="A108" s="40"/>
      <c r="B108" s="41"/>
      <c r="C108" s="206" t="s">
        <v>179</v>
      </c>
      <c r="D108" s="206" t="s">
        <v>143</v>
      </c>
      <c r="E108" s="207" t="s">
        <v>180</v>
      </c>
      <c r="F108" s="208" t="s">
        <v>181</v>
      </c>
      <c r="G108" s="209" t="s">
        <v>162</v>
      </c>
      <c r="H108" s="210">
        <v>154.3</v>
      </c>
      <c r="I108" s="211"/>
      <c r="J108" s="210">
        <f>ROUND(I108*H108,2)</f>
        <v>0</v>
      </c>
      <c r="K108" s="208" t="s">
        <v>147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84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182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183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84</v>
      </c>
    </row>
    <row r="110" spans="1:51" s="13" customFormat="1" ht="12">
      <c r="A110" s="13"/>
      <c r="B110" s="223"/>
      <c r="C110" s="224"/>
      <c r="D110" s="218" t="s">
        <v>152</v>
      </c>
      <c r="E110" s="225" t="s">
        <v>19</v>
      </c>
      <c r="F110" s="226" t="s">
        <v>184</v>
      </c>
      <c r="G110" s="224"/>
      <c r="H110" s="227">
        <v>154.3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152</v>
      </c>
      <c r="AU110" s="233" t="s">
        <v>84</v>
      </c>
      <c r="AV110" s="13" t="s">
        <v>84</v>
      </c>
      <c r="AW110" s="13" t="s">
        <v>36</v>
      </c>
      <c r="AX110" s="13" t="s">
        <v>82</v>
      </c>
      <c r="AY110" s="233" t="s">
        <v>141</v>
      </c>
    </row>
    <row r="111" spans="1:65" s="2" customFormat="1" ht="14.4" customHeight="1">
      <c r="A111" s="40"/>
      <c r="B111" s="41"/>
      <c r="C111" s="206" t="s">
        <v>185</v>
      </c>
      <c r="D111" s="206" t="s">
        <v>143</v>
      </c>
      <c r="E111" s="207" t="s">
        <v>186</v>
      </c>
      <c r="F111" s="208" t="s">
        <v>187</v>
      </c>
      <c r="G111" s="209" t="s">
        <v>162</v>
      </c>
      <c r="H111" s="210">
        <v>46.3</v>
      </c>
      <c r="I111" s="211"/>
      <c r="J111" s="210">
        <f>ROUND(I111*H111,2)</f>
        <v>0</v>
      </c>
      <c r="K111" s="208" t="s">
        <v>19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188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189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190</v>
      </c>
      <c r="G113" s="224"/>
      <c r="H113" s="227">
        <v>46.3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82</v>
      </c>
      <c r="AY113" s="233" t="s">
        <v>141</v>
      </c>
    </row>
    <row r="114" spans="1:65" s="2" customFormat="1" ht="14.4" customHeight="1">
      <c r="A114" s="40"/>
      <c r="B114" s="41"/>
      <c r="C114" s="206" t="s">
        <v>191</v>
      </c>
      <c r="D114" s="206" t="s">
        <v>143</v>
      </c>
      <c r="E114" s="207" t="s">
        <v>192</v>
      </c>
      <c r="F114" s="208" t="s">
        <v>193</v>
      </c>
      <c r="G114" s="209" t="s">
        <v>162</v>
      </c>
      <c r="H114" s="210">
        <v>1731.3</v>
      </c>
      <c r="I114" s="211"/>
      <c r="J114" s="210">
        <f>ROUND(I114*H114,2)</f>
        <v>0</v>
      </c>
      <c r="K114" s="208" t="s">
        <v>147</v>
      </c>
      <c r="L114" s="46"/>
      <c r="M114" s="212" t="s">
        <v>19</v>
      </c>
      <c r="N114" s="213" t="s">
        <v>45</v>
      </c>
      <c r="O114" s="86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6" t="s">
        <v>148</v>
      </c>
      <c r="AT114" s="216" t="s">
        <v>143</v>
      </c>
      <c r="AU114" s="216" t="s">
        <v>84</v>
      </c>
      <c r="AY114" s="19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9" t="s">
        <v>82</v>
      </c>
      <c r="BK114" s="217">
        <f>ROUND(I114*H114,2)</f>
        <v>0</v>
      </c>
      <c r="BL114" s="19" t="s">
        <v>148</v>
      </c>
      <c r="BM114" s="216" t="s">
        <v>194</v>
      </c>
    </row>
    <row r="115" spans="1:47" s="2" customFormat="1" ht="12">
      <c r="A115" s="40"/>
      <c r="B115" s="41"/>
      <c r="C115" s="42"/>
      <c r="D115" s="218" t="s">
        <v>150</v>
      </c>
      <c r="E115" s="42"/>
      <c r="F115" s="219" t="s">
        <v>195</v>
      </c>
      <c r="G115" s="42"/>
      <c r="H115" s="42"/>
      <c r="I115" s="220"/>
      <c r="J115" s="42"/>
      <c r="K115" s="42"/>
      <c r="L115" s="46"/>
      <c r="M115" s="221"/>
      <c r="N115" s="22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150</v>
      </c>
      <c r="AU115" s="19" t="s">
        <v>84</v>
      </c>
    </row>
    <row r="116" spans="1:51" s="13" customFormat="1" ht="12">
      <c r="A116" s="13"/>
      <c r="B116" s="223"/>
      <c r="C116" s="224"/>
      <c r="D116" s="218" t="s">
        <v>152</v>
      </c>
      <c r="E116" s="225" t="s">
        <v>19</v>
      </c>
      <c r="F116" s="226" t="s">
        <v>196</v>
      </c>
      <c r="G116" s="224"/>
      <c r="H116" s="227">
        <v>1543.4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152</v>
      </c>
      <c r="AU116" s="233" t="s">
        <v>84</v>
      </c>
      <c r="AV116" s="13" t="s">
        <v>84</v>
      </c>
      <c r="AW116" s="13" t="s">
        <v>36</v>
      </c>
      <c r="AX116" s="13" t="s">
        <v>74</v>
      </c>
      <c r="AY116" s="233" t="s">
        <v>141</v>
      </c>
    </row>
    <row r="117" spans="1:51" s="13" customFormat="1" ht="12">
      <c r="A117" s="13"/>
      <c r="B117" s="223"/>
      <c r="C117" s="224"/>
      <c r="D117" s="218" t="s">
        <v>152</v>
      </c>
      <c r="E117" s="225" t="s">
        <v>19</v>
      </c>
      <c r="F117" s="226" t="s">
        <v>197</v>
      </c>
      <c r="G117" s="224"/>
      <c r="H117" s="227">
        <v>14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152</v>
      </c>
      <c r="AU117" s="233" t="s">
        <v>84</v>
      </c>
      <c r="AV117" s="13" t="s">
        <v>84</v>
      </c>
      <c r="AW117" s="13" t="s">
        <v>36</v>
      </c>
      <c r="AX117" s="13" t="s">
        <v>74</v>
      </c>
      <c r="AY117" s="233" t="s">
        <v>141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166</v>
      </c>
      <c r="G118" s="224"/>
      <c r="H118" s="227">
        <v>173.9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74</v>
      </c>
      <c r="AY118" s="233" t="s">
        <v>141</v>
      </c>
    </row>
    <row r="119" spans="1:51" s="14" customFormat="1" ht="12">
      <c r="A119" s="14"/>
      <c r="B119" s="234"/>
      <c r="C119" s="235"/>
      <c r="D119" s="218" t="s">
        <v>152</v>
      </c>
      <c r="E119" s="236" t="s">
        <v>19</v>
      </c>
      <c r="F119" s="237" t="s">
        <v>167</v>
      </c>
      <c r="G119" s="235"/>
      <c r="H119" s="238">
        <v>1731.3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152</v>
      </c>
      <c r="AU119" s="244" t="s">
        <v>84</v>
      </c>
      <c r="AV119" s="14" t="s">
        <v>148</v>
      </c>
      <c r="AW119" s="14" t="s">
        <v>36</v>
      </c>
      <c r="AX119" s="14" t="s">
        <v>82</v>
      </c>
      <c r="AY119" s="244" t="s">
        <v>141</v>
      </c>
    </row>
    <row r="120" spans="1:65" s="2" customFormat="1" ht="14.4" customHeight="1">
      <c r="A120" s="40"/>
      <c r="B120" s="41"/>
      <c r="C120" s="206" t="s">
        <v>198</v>
      </c>
      <c r="D120" s="206" t="s">
        <v>143</v>
      </c>
      <c r="E120" s="207" t="s">
        <v>199</v>
      </c>
      <c r="F120" s="208" t="s">
        <v>200</v>
      </c>
      <c r="G120" s="209" t="s">
        <v>162</v>
      </c>
      <c r="H120" s="210">
        <v>1703.3</v>
      </c>
      <c r="I120" s="211"/>
      <c r="J120" s="210">
        <f>ROUND(I120*H120,2)</f>
        <v>0</v>
      </c>
      <c r="K120" s="208" t="s">
        <v>147</v>
      </c>
      <c r="L120" s="46"/>
      <c r="M120" s="212" t="s">
        <v>19</v>
      </c>
      <c r="N120" s="213" t="s">
        <v>45</v>
      </c>
      <c r="O120" s="86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6" t="s">
        <v>148</v>
      </c>
      <c r="AT120" s="216" t="s">
        <v>143</v>
      </c>
      <c r="AU120" s="216" t="s">
        <v>84</v>
      </c>
      <c r="AY120" s="19" t="s">
        <v>141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9" t="s">
        <v>82</v>
      </c>
      <c r="BK120" s="217">
        <f>ROUND(I120*H120,2)</f>
        <v>0</v>
      </c>
      <c r="BL120" s="19" t="s">
        <v>148</v>
      </c>
      <c r="BM120" s="216" t="s">
        <v>201</v>
      </c>
    </row>
    <row r="121" spans="1:47" s="2" customFormat="1" ht="12">
      <c r="A121" s="40"/>
      <c r="B121" s="41"/>
      <c r="C121" s="42"/>
      <c r="D121" s="218" t="s">
        <v>150</v>
      </c>
      <c r="E121" s="42"/>
      <c r="F121" s="219" t="s">
        <v>202</v>
      </c>
      <c r="G121" s="42"/>
      <c r="H121" s="42"/>
      <c r="I121" s="220"/>
      <c r="J121" s="42"/>
      <c r="K121" s="42"/>
      <c r="L121" s="46"/>
      <c r="M121" s="221"/>
      <c r="N121" s="22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150</v>
      </c>
      <c r="AU121" s="19" t="s">
        <v>84</v>
      </c>
    </row>
    <row r="122" spans="1:51" s="15" customFormat="1" ht="12">
      <c r="A122" s="15"/>
      <c r="B122" s="245"/>
      <c r="C122" s="246"/>
      <c r="D122" s="218" t="s">
        <v>152</v>
      </c>
      <c r="E122" s="247" t="s">
        <v>19</v>
      </c>
      <c r="F122" s="248" t="s">
        <v>203</v>
      </c>
      <c r="G122" s="246"/>
      <c r="H122" s="247" t="s">
        <v>19</v>
      </c>
      <c r="I122" s="249"/>
      <c r="J122" s="246"/>
      <c r="K122" s="246"/>
      <c r="L122" s="250"/>
      <c r="M122" s="251"/>
      <c r="N122" s="252"/>
      <c r="O122" s="252"/>
      <c r="P122" s="252"/>
      <c r="Q122" s="252"/>
      <c r="R122" s="252"/>
      <c r="S122" s="252"/>
      <c r="T122" s="25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4" t="s">
        <v>152</v>
      </c>
      <c r="AU122" s="254" t="s">
        <v>84</v>
      </c>
      <c r="AV122" s="15" t="s">
        <v>82</v>
      </c>
      <c r="AW122" s="15" t="s">
        <v>36</v>
      </c>
      <c r="AX122" s="15" t="s">
        <v>74</v>
      </c>
      <c r="AY122" s="254" t="s">
        <v>141</v>
      </c>
    </row>
    <row r="123" spans="1:51" s="13" customFormat="1" ht="12">
      <c r="A123" s="13"/>
      <c r="B123" s="223"/>
      <c r="C123" s="224"/>
      <c r="D123" s="218" t="s">
        <v>152</v>
      </c>
      <c r="E123" s="225" t="s">
        <v>19</v>
      </c>
      <c r="F123" s="226" t="s">
        <v>204</v>
      </c>
      <c r="G123" s="224"/>
      <c r="H123" s="227">
        <v>1543.4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152</v>
      </c>
      <c r="AU123" s="233" t="s">
        <v>84</v>
      </c>
      <c r="AV123" s="13" t="s">
        <v>84</v>
      </c>
      <c r="AW123" s="13" t="s">
        <v>36</v>
      </c>
      <c r="AX123" s="13" t="s">
        <v>74</v>
      </c>
      <c r="AY123" s="233" t="s">
        <v>141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205</v>
      </c>
      <c r="G124" s="224"/>
      <c r="H124" s="227">
        <v>-14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74</v>
      </c>
      <c r="AY124" s="233" t="s">
        <v>141</v>
      </c>
    </row>
    <row r="125" spans="1:51" s="13" customFormat="1" ht="12">
      <c r="A125" s="13"/>
      <c r="B125" s="223"/>
      <c r="C125" s="224"/>
      <c r="D125" s="218" t="s">
        <v>152</v>
      </c>
      <c r="E125" s="225" t="s">
        <v>19</v>
      </c>
      <c r="F125" s="226" t="s">
        <v>166</v>
      </c>
      <c r="G125" s="224"/>
      <c r="H125" s="227">
        <v>173.9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152</v>
      </c>
      <c r="AU125" s="233" t="s">
        <v>84</v>
      </c>
      <c r="AV125" s="13" t="s">
        <v>84</v>
      </c>
      <c r="AW125" s="13" t="s">
        <v>36</v>
      </c>
      <c r="AX125" s="13" t="s">
        <v>74</v>
      </c>
      <c r="AY125" s="233" t="s">
        <v>141</v>
      </c>
    </row>
    <row r="126" spans="1:51" s="14" customFormat="1" ht="12">
      <c r="A126" s="14"/>
      <c r="B126" s="234"/>
      <c r="C126" s="235"/>
      <c r="D126" s="218" t="s">
        <v>152</v>
      </c>
      <c r="E126" s="236" t="s">
        <v>19</v>
      </c>
      <c r="F126" s="237" t="s">
        <v>167</v>
      </c>
      <c r="G126" s="235"/>
      <c r="H126" s="238">
        <v>1703.3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152</v>
      </c>
      <c r="AU126" s="244" t="s">
        <v>84</v>
      </c>
      <c r="AV126" s="14" t="s">
        <v>148</v>
      </c>
      <c r="AW126" s="14" t="s">
        <v>36</v>
      </c>
      <c r="AX126" s="14" t="s">
        <v>82</v>
      </c>
      <c r="AY126" s="244" t="s">
        <v>141</v>
      </c>
    </row>
    <row r="127" spans="1:65" s="2" customFormat="1" ht="14.4" customHeight="1">
      <c r="A127" s="40"/>
      <c r="B127" s="41"/>
      <c r="C127" s="206" t="s">
        <v>206</v>
      </c>
      <c r="D127" s="206" t="s">
        <v>143</v>
      </c>
      <c r="E127" s="207" t="s">
        <v>207</v>
      </c>
      <c r="F127" s="208" t="s">
        <v>208</v>
      </c>
      <c r="G127" s="209" t="s">
        <v>162</v>
      </c>
      <c r="H127" s="210">
        <v>1717.3</v>
      </c>
      <c r="I127" s="211"/>
      <c r="J127" s="210">
        <f>ROUND(I127*H127,2)</f>
        <v>0</v>
      </c>
      <c r="K127" s="208" t="s">
        <v>147</v>
      </c>
      <c r="L127" s="46"/>
      <c r="M127" s="212" t="s">
        <v>19</v>
      </c>
      <c r="N127" s="213" t="s">
        <v>45</v>
      </c>
      <c r="O127" s="86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6" t="s">
        <v>148</v>
      </c>
      <c r="AT127" s="216" t="s">
        <v>143</v>
      </c>
      <c r="AU127" s="216" t="s">
        <v>84</v>
      </c>
      <c r="AY127" s="19" t="s">
        <v>141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9" t="s">
        <v>82</v>
      </c>
      <c r="BK127" s="217">
        <f>ROUND(I127*H127,2)</f>
        <v>0</v>
      </c>
      <c r="BL127" s="19" t="s">
        <v>148</v>
      </c>
      <c r="BM127" s="216" t="s">
        <v>209</v>
      </c>
    </row>
    <row r="128" spans="1:47" s="2" customFormat="1" ht="12">
      <c r="A128" s="40"/>
      <c r="B128" s="41"/>
      <c r="C128" s="42"/>
      <c r="D128" s="218" t="s">
        <v>150</v>
      </c>
      <c r="E128" s="42"/>
      <c r="F128" s="219" t="s">
        <v>210</v>
      </c>
      <c r="G128" s="42"/>
      <c r="H128" s="42"/>
      <c r="I128" s="220"/>
      <c r="J128" s="42"/>
      <c r="K128" s="42"/>
      <c r="L128" s="46"/>
      <c r="M128" s="221"/>
      <c r="N128" s="22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150</v>
      </c>
      <c r="AU128" s="19" t="s">
        <v>84</v>
      </c>
    </row>
    <row r="129" spans="1:51" s="13" customFormat="1" ht="12">
      <c r="A129" s="13"/>
      <c r="B129" s="223"/>
      <c r="C129" s="224"/>
      <c r="D129" s="218" t="s">
        <v>152</v>
      </c>
      <c r="E129" s="225" t="s">
        <v>19</v>
      </c>
      <c r="F129" s="226" t="s">
        <v>211</v>
      </c>
      <c r="G129" s="224"/>
      <c r="H129" s="227">
        <v>1543.4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152</v>
      </c>
      <c r="AU129" s="233" t="s">
        <v>84</v>
      </c>
      <c r="AV129" s="13" t="s">
        <v>84</v>
      </c>
      <c r="AW129" s="13" t="s">
        <v>36</v>
      </c>
      <c r="AX129" s="13" t="s">
        <v>74</v>
      </c>
      <c r="AY129" s="233" t="s">
        <v>141</v>
      </c>
    </row>
    <row r="130" spans="1:51" s="13" customFormat="1" ht="12">
      <c r="A130" s="13"/>
      <c r="B130" s="223"/>
      <c r="C130" s="224"/>
      <c r="D130" s="218" t="s">
        <v>152</v>
      </c>
      <c r="E130" s="225" t="s">
        <v>19</v>
      </c>
      <c r="F130" s="226" t="s">
        <v>166</v>
      </c>
      <c r="G130" s="224"/>
      <c r="H130" s="227">
        <v>173.9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152</v>
      </c>
      <c r="AU130" s="233" t="s">
        <v>84</v>
      </c>
      <c r="AV130" s="13" t="s">
        <v>84</v>
      </c>
      <c r="AW130" s="13" t="s">
        <v>36</v>
      </c>
      <c r="AX130" s="13" t="s">
        <v>74</v>
      </c>
      <c r="AY130" s="233" t="s">
        <v>141</v>
      </c>
    </row>
    <row r="131" spans="1:51" s="14" customFormat="1" ht="12">
      <c r="A131" s="14"/>
      <c r="B131" s="234"/>
      <c r="C131" s="235"/>
      <c r="D131" s="218" t="s">
        <v>152</v>
      </c>
      <c r="E131" s="236" t="s">
        <v>19</v>
      </c>
      <c r="F131" s="237" t="s">
        <v>167</v>
      </c>
      <c r="G131" s="235"/>
      <c r="H131" s="238">
        <v>1717.3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152</v>
      </c>
      <c r="AU131" s="244" t="s">
        <v>84</v>
      </c>
      <c r="AV131" s="14" t="s">
        <v>148</v>
      </c>
      <c r="AW131" s="14" t="s">
        <v>36</v>
      </c>
      <c r="AX131" s="14" t="s">
        <v>82</v>
      </c>
      <c r="AY131" s="244" t="s">
        <v>141</v>
      </c>
    </row>
    <row r="132" spans="1:65" s="2" customFormat="1" ht="14.4" customHeight="1">
      <c r="A132" s="40"/>
      <c r="B132" s="41"/>
      <c r="C132" s="206" t="s">
        <v>212</v>
      </c>
      <c r="D132" s="206" t="s">
        <v>143</v>
      </c>
      <c r="E132" s="207" t="s">
        <v>213</v>
      </c>
      <c r="F132" s="208" t="s">
        <v>214</v>
      </c>
      <c r="G132" s="209" t="s">
        <v>162</v>
      </c>
      <c r="H132" s="210">
        <v>14</v>
      </c>
      <c r="I132" s="211"/>
      <c r="J132" s="210">
        <f>ROUND(I132*H132,2)</f>
        <v>0</v>
      </c>
      <c r="K132" s="208" t="s">
        <v>147</v>
      </c>
      <c r="L132" s="46"/>
      <c r="M132" s="212" t="s">
        <v>19</v>
      </c>
      <c r="N132" s="213" t="s">
        <v>45</v>
      </c>
      <c r="O132" s="86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6" t="s">
        <v>148</v>
      </c>
      <c r="AT132" s="216" t="s">
        <v>143</v>
      </c>
      <c r="AU132" s="216" t="s">
        <v>84</v>
      </c>
      <c r="AY132" s="19" t="s">
        <v>141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9" t="s">
        <v>82</v>
      </c>
      <c r="BK132" s="217">
        <f>ROUND(I132*H132,2)</f>
        <v>0</v>
      </c>
      <c r="BL132" s="19" t="s">
        <v>148</v>
      </c>
      <c r="BM132" s="216" t="s">
        <v>215</v>
      </c>
    </row>
    <row r="133" spans="1:47" s="2" customFormat="1" ht="12">
      <c r="A133" s="40"/>
      <c r="B133" s="41"/>
      <c r="C133" s="42"/>
      <c r="D133" s="218" t="s">
        <v>150</v>
      </c>
      <c r="E133" s="42"/>
      <c r="F133" s="219" t="s">
        <v>216</v>
      </c>
      <c r="G133" s="42"/>
      <c r="H133" s="42"/>
      <c r="I133" s="220"/>
      <c r="J133" s="42"/>
      <c r="K133" s="42"/>
      <c r="L133" s="46"/>
      <c r="M133" s="221"/>
      <c r="N133" s="22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150</v>
      </c>
      <c r="AU133" s="19" t="s">
        <v>84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217</v>
      </c>
      <c r="G134" s="224"/>
      <c r="H134" s="227">
        <v>14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82</v>
      </c>
      <c r="AY134" s="233" t="s">
        <v>141</v>
      </c>
    </row>
    <row r="135" spans="1:65" s="2" customFormat="1" ht="14.4" customHeight="1">
      <c r="A135" s="40"/>
      <c r="B135" s="41"/>
      <c r="C135" s="206" t="s">
        <v>218</v>
      </c>
      <c r="D135" s="206" t="s">
        <v>143</v>
      </c>
      <c r="E135" s="207" t="s">
        <v>219</v>
      </c>
      <c r="F135" s="208" t="s">
        <v>220</v>
      </c>
      <c r="G135" s="209" t="s">
        <v>162</v>
      </c>
      <c r="H135" s="210">
        <v>3246.7</v>
      </c>
      <c r="I135" s="211"/>
      <c r="J135" s="210">
        <f>ROUND(I135*H135,2)</f>
        <v>0</v>
      </c>
      <c r="K135" s="208" t="s">
        <v>147</v>
      </c>
      <c r="L135" s="46"/>
      <c r="M135" s="212" t="s">
        <v>19</v>
      </c>
      <c r="N135" s="213" t="s">
        <v>45</v>
      </c>
      <c r="O135" s="86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6" t="s">
        <v>148</v>
      </c>
      <c r="AT135" s="216" t="s">
        <v>143</v>
      </c>
      <c r="AU135" s="216" t="s">
        <v>84</v>
      </c>
      <c r="AY135" s="19" t="s">
        <v>141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9" t="s">
        <v>82</v>
      </c>
      <c r="BK135" s="217">
        <f>ROUND(I135*H135,2)</f>
        <v>0</v>
      </c>
      <c r="BL135" s="19" t="s">
        <v>148</v>
      </c>
      <c r="BM135" s="216" t="s">
        <v>221</v>
      </c>
    </row>
    <row r="136" spans="1:47" s="2" customFormat="1" ht="12">
      <c r="A136" s="40"/>
      <c r="B136" s="41"/>
      <c r="C136" s="42"/>
      <c r="D136" s="218" t="s">
        <v>150</v>
      </c>
      <c r="E136" s="42"/>
      <c r="F136" s="219" t="s">
        <v>222</v>
      </c>
      <c r="G136" s="42"/>
      <c r="H136" s="42"/>
      <c r="I136" s="220"/>
      <c r="J136" s="42"/>
      <c r="K136" s="42"/>
      <c r="L136" s="46"/>
      <c r="M136" s="221"/>
      <c r="N136" s="22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150</v>
      </c>
      <c r="AU136" s="19" t="s">
        <v>84</v>
      </c>
    </row>
    <row r="137" spans="1:51" s="13" customFormat="1" ht="12">
      <c r="A137" s="13"/>
      <c r="B137" s="223"/>
      <c r="C137" s="224"/>
      <c r="D137" s="218" t="s">
        <v>152</v>
      </c>
      <c r="E137" s="225" t="s">
        <v>19</v>
      </c>
      <c r="F137" s="226" t="s">
        <v>223</v>
      </c>
      <c r="G137" s="224"/>
      <c r="H137" s="227">
        <v>1543.4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152</v>
      </c>
      <c r="AU137" s="233" t="s">
        <v>84</v>
      </c>
      <c r="AV137" s="13" t="s">
        <v>84</v>
      </c>
      <c r="AW137" s="13" t="s">
        <v>36</v>
      </c>
      <c r="AX137" s="13" t="s">
        <v>74</v>
      </c>
      <c r="AY137" s="233" t="s">
        <v>141</v>
      </c>
    </row>
    <row r="138" spans="1:51" s="13" customFormat="1" ht="12">
      <c r="A138" s="13"/>
      <c r="B138" s="223"/>
      <c r="C138" s="224"/>
      <c r="D138" s="218" t="s">
        <v>152</v>
      </c>
      <c r="E138" s="225" t="s">
        <v>19</v>
      </c>
      <c r="F138" s="226" t="s">
        <v>224</v>
      </c>
      <c r="G138" s="224"/>
      <c r="H138" s="227">
        <v>1529.4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152</v>
      </c>
      <c r="AU138" s="233" t="s">
        <v>84</v>
      </c>
      <c r="AV138" s="13" t="s">
        <v>84</v>
      </c>
      <c r="AW138" s="13" t="s">
        <v>36</v>
      </c>
      <c r="AX138" s="13" t="s">
        <v>74</v>
      </c>
      <c r="AY138" s="233" t="s">
        <v>141</v>
      </c>
    </row>
    <row r="139" spans="1:51" s="13" customFormat="1" ht="12">
      <c r="A139" s="13"/>
      <c r="B139" s="223"/>
      <c r="C139" s="224"/>
      <c r="D139" s="218" t="s">
        <v>152</v>
      </c>
      <c r="E139" s="225" t="s">
        <v>19</v>
      </c>
      <c r="F139" s="226" t="s">
        <v>166</v>
      </c>
      <c r="G139" s="224"/>
      <c r="H139" s="227">
        <v>173.9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152</v>
      </c>
      <c r="AU139" s="233" t="s">
        <v>84</v>
      </c>
      <c r="AV139" s="13" t="s">
        <v>84</v>
      </c>
      <c r="AW139" s="13" t="s">
        <v>36</v>
      </c>
      <c r="AX139" s="13" t="s">
        <v>74</v>
      </c>
      <c r="AY139" s="233" t="s">
        <v>141</v>
      </c>
    </row>
    <row r="140" spans="1:51" s="14" customFormat="1" ht="12">
      <c r="A140" s="14"/>
      <c r="B140" s="234"/>
      <c r="C140" s="235"/>
      <c r="D140" s="218" t="s">
        <v>152</v>
      </c>
      <c r="E140" s="236" t="s">
        <v>19</v>
      </c>
      <c r="F140" s="237" t="s">
        <v>167</v>
      </c>
      <c r="G140" s="235"/>
      <c r="H140" s="238">
        <v>3246.7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152</v>
      </c>
      <c r="AU140" s="244" t="s">
        <v>84</v>
      </c>
      <c r="AV140" s="14" t="s">
        <v>148</v>
      </c>
      <c r="AW140" s="14" t="s">
        <v>36</v>
      </c>
      <c r="AX140" s="14" t="s">
        <v>82</v>
      </c>
      <c r="AY140" s="244" t="s">
        <v>141</v>
      </c>
    </row>
    <row r="141" spans="1:65" s="2" customFormat="1" ht="14.4" customHeight="1">
      <c r="A141" s="40"/>
      <c r="B141" s="41"/>
      <c r="C141" s="206" t="s">
        <v>225</v>
      </c>
      <c r="D141" s="206" t="s">
        <v>143</v>
      </c>
      <c r="E141" s="207" t="s">
        <v>226</v>
      </c>
      <c r="F141" s="208" t="s">
        <v>227</v>
      </c>
      <c r="G141" s="209" t="s">
        <v>162</v>
      </c>
      <c r="H141" s="210">
        <v>108</v>
      </c>
      <c r="I141" s="211"/>
      <c r="J141" s="210">
        <f>ROUND(I141*H141,2)</f>
        <v>0</v>
      </c>
      <c r="K141" s="208" t="s">
        <v>19</v>
      </c>
      <c r="L141" s="46"/>
      <c r="M141" s="212" t="s">
        <v>19</v>
      </c>
      <c r="N141" s="213" t="s">
        <v>45</v>
      </c>
      <c r="O141" s="86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6" t="s">
        <v>148</v>
      </c>
      <c r="AT141" s="216" t="s">
        <v>143</v>
      </c>
      <c r="AU141" s="216" t="s">
        <v>84</v>
      </c>
      <c r="AY141" s="19" t="s">
        <v>141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9" t="s">
        <v>82</v>
      </c>
      <c r="BK141" s="217">
        <f>ROUND(I141*H141,2)</f>
        <v>0</v>
      </c>
      <c r="BL141" s="19" t="s">
        <v>148</v>
      </c>
      <c r="BM141" s="216" t="s">
        <v>228</v>
      </c>
    </row>
    <row r="142" spans="1:47" s="2" customFormat="1" ht="12">
      <c r="A142" s="40"/>
      <c r="B142" s="41"/>
      <c r="C142" s="42"/>
      <c r="D142" s="218" t="s">
        <v>150</v>
      </c>
      <c r="E142" s="42"/>
      <c r="F142" s="219" t="s">
        <v>227</v>
      </c>
      <c r="G142" s="42"/>
      <c r="H142" s="42"/>
      <c r="I142" s="220"/>
      <c r="J142" s="42"/>
      <c r="K142" s="42"/>
      <c r="L142" s="46"/>
      <c r="M142" s="221"/>
      <c r="N142" s="22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150</v>
      </c>
      <c r="AU142" s="19" t="s">
        <v>84</v>
      </c>
    </row>
    <row r="143" spans="1:47" s="2" customFormat="1" ht="12">
      <c r="A143" s="40"/>
      <c r="B143" s="41"/>
      <c r="C143" s="42"/>
      <c r="D143" s="218" t="s">
        <v>229</v>
      </c>
      <c r="E143" s="42"/>
      <c r="F143" s="255" t="s">
        <v>230</v>
      </c>
      <c r="G143" s="42"/>
      <c r="H143" s="42"/>
      <c r="I143" s="220"/>
      <c r="J143" s="42"/>
      <c r="K143" s="42"/>
      <c r="L143" s="46"/>
      <c r="M143" s="221"/>
      <c r="N143" s="22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229</v>
      </c>
      <c r="AU143" s="19" t="s">
        <v>84</v>
      </c>
    </row>
    <row r="144" spans="1:51" s="13" customFormat="1" ht="12">
      <c r="A144" s="13"/>
      <c r="B144" s="223"/>
      <c r="C144" s="224"/>
      <c r="D144" s="218" t="s">
        <v>152</v>
      </c>
      <c r="E144" s="225" t="s">
        <v>19</v>
      </c>
      <c r="F144" s="226" t="s">
        <v>231</v>
      </c>
      <c r="G144" s="224"/>
      <c r="H144" s="227">
        <v>108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152</v>
      </c>
      <c r="AU144" s="233" t="s">
        <v>84</v>
      </c>
      <c r="AV144" s="13" t="s">
        <v>84</v>
      </c>
      <c r="AW144" s="13" t="s">
        <v>36</v>
      </c>
      <c r="AX144" s="13" t="s">
        <v>82</v>
      </c>
      <c r="AY144" s="233" t="s">
        <v>141</v>
      </c>
    </row>
    <row r="145" spans="1:65" s="2" customFormat="1" ht="14.4" customHeight="1">
      <c r="A145" s="40"/>
      <c r="B145" s="41"/>
      <c r="C145" s="206" t="s">
        <v>232</v>
      </c>
      <c r="D145" s="206" t="s">
        <v>143</v>
      </c>
      <c r="E145" s="207" t="s">
        <v>233</v>
      </c>
      <c r="F145" s="208" t="s">
        <v>234</v>
      </c>
      <c r="G145" s="209" t="s">
        <v>162</v>
      </c>
      <c r="H145" s="210">
        <v>1703.3</v>
      </c>
      <c r="I145" s="211"/>
      <c r="J145" s="210">
        <f>ROUND(I145*H145,2)</f>
        <v>0</v>
      </c>
      <c r="K145" s="208" t="s">
        <v>19</v>
      </c>
      <c r="L145" s="46"/>
      <c r="M145" s="212" t="s">
        <v>19</v>
      </c>
      <c r="N145" s="213" t="s">
        <v>45</v>
      </c>
      <c r="O145" s="86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6" t="s">
        <v>148</v>
      </c>
      <c r="AT145" s="216" t="s">
        <v>143</v>
      </c>
      <c r="AU145" s="216" t="s">
        <v>84</v>
      </c>
      <c r="AY145" s="19" t="s">
        <v>141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9" t="s">
        <v>82</v>
      </c>
      <c r="BK145" s="217">
        <f>ROUND(I145*H145,2)</f>
        <v>0</v>
      </c>
      <c r="BL145" s="19" t="s">
        <v>148</v>
      </c>
      <c r="BM145" s="216" t="s">
        <v>235</v>
      </c>
    </row>
    <row r="146" spans="1:47" s="2" customFormat="1" ht="12">
      <c r="A146" s="40"/>
      <c r="B146" s="41"/>
      <c r="C146" s="42"/>
      <c r="D146" s="218" t="s">
        <v>150</v>
      </c>
      <c r="E146" s="42"/>
      <c r="F146" s="219" t="s">
        <v>236</v>
      </c>
      <c r="G146" s="42"/>
      <c r="H146" s="42"/>
      <c r="I146" s="220"/>
      <c r="J146" s="42"/>
      <c r="K146" s="42"/>
      <c r="L146" s="46"/>
      <c r="M146" s="221"/>
      <c r="N146" s="22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150</v>
      </c>
      <c r="AU146" s="19" t="s">
        <v>84</v>
      </c>
    </row>
    <row r="147" spans="1:47" s="2" customFormat="1" ht="12">
      <c r="A147" s="40"/>
      <c r="B147" s="41"/>
      <c r="C147" s="42"/>
      <c r="D147" s="218" t="s">
        <v>229</v>
      </c>
      <c r="E147" s="42"/>
      <c r="F147" s="255" t="s">
        <v>237</v>
      </c>
      <c r="G147" s="42"/>
      <c r="H147" s="42"/>
      <c r="I147" s="220"/>
      <c r="J147" s="42"/>
      <c r="K147" s="42"/>
      <c r="L147" s="46"/>
      <c r="M147" s="221"/>
      <c r="N147" s="22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229</v>
      </c>
      <c r="AU147" s="19" t="s">
        <v>84</v>
      </c>
    </row>
    <row r="148" spans="1:51" s="13" customFormat="1" ht="12">
      <c r="A148" s="13"/>
      <c r="B148" s="223"/>
      <c r="C148" s="224"/>
      <c r="D148" s="218" t="s">
        <v>152</v>
      </c>
      <c r="E148" s="225" t="s">
        <v>19</v>
      </c>
      <c r="F148" s="226" t="s">
        <v>238</v>
      </c>
      <c r="G148" s="224"/>
      <c r="H148" s="227">
        <v>1543.4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152</v>
      </c>
      <c r="AU148" s="233" t="s">
        <v>84</v>
      </c>
      <c r="AV148" s="13" t="s">
        <v>84</v>
      </c>
      <c r="AW148" s="13" t="s">
        <v>36</v>
      </c>
      <c r="AX148" s="13" t="s">
        <v>74</v>
      </c>
      <c r="AY148" s="233" t="s">
        <v>141</v>
      </c>
    </row>
    <row r="149" spans="1:51" s="13" customFormat="1" ht="12">
      <c r="A149" s="13"/>
      <c r="B149" s="223"/>
      <c r="C149" s="224"/>
      <c r="D149" s="218" t="s">
        <v>152</v>
      </c>
      <c r="E149" s="225" t="s">
        <v>19</v>
      </c>
      <c r="F149" s="226" t="s">
        <v>239</v>
      </c>
      <c r="G149" s="224"/>
      <c r="H149" s="227">
        <v>-14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152</v>
      </c>
      <c r="AU149" s="233" t="s">
        <v>84</v>
      </c>
      <c r="AV149" s="13" t="s">
        <v>84</v>
      </c>
      <c r="AW149" s="13" t="s">
        <v>36</v>
      </c>
      <c r="AX149" s="13" t="s">
        <v>74</v>
      </c>
      <c r="AY149" s="233" t="s">
        <v>141</v>
      </c>
    </row>
    <row r="150" spans="1:51" s="13" customFormat="1" ht="12">
      <c r="A150" s="13"/>
      <c r="B150" s="223"/>
      <c r="C150" s="224"/>
      <c r="D150" s="218" t="s">
        <v>152</v>
      </c>
      <c r="E150" s="225" t="s">
        <v>19</v>
      </c>
      <c r="F150" s="226" t="s">
        <v>166</v>
      </c>
      <c r="G150" s="224"/>
      <c r="H150" s="227">
        <v>173.9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152</v>
      </c>
      <c r="AU150" s="233" t="s">
        <v>84</v>
      </c>
      <c r="AV150" s="13" t="s">
        <v>84</v>
      </c>
      <c r="AW150" s="13" t="s">
        <v>36</v>
      </c>
      <c r="AX150" s="13" t="s">
        <v>74</v>
      </c>
      <c r="AY150" s="233" t="s">
        <v>141</v>
      </c>
    </row>
    <row r="151" spans="1:51" s="14" customFormat="1" ht="12">
      <c r="A151" s="14"/>
      <c r="B151" s="234"/>
      <c r="C151" s="235"/>
      <c r="D151" s="218" t="s">
        <v>152</v>
      </c>
      <c r="E151" s="236" t="s">
        <v>19</v>
      </c>
      <c r="F151" s="237" t="s">
        <v>167</v>
      </c>
      <c r="G151" s="235"/>
      <c r="H151" s="238">
        <v>1703.3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152</v>
      </c>
      <c r="AU151" s="244" t="s">
        <v>84</v>
      </c>
      <c r="AV151" s="14" t="s">
        <v>148</v>
      </c>
      <c r="AW151" s="14" t="s">
        <v>36</v>
      </c>
      <c r="AX151" s="14" t="s">
        <v>82</v>
      </c>
      <c r="AY151" s="244" t="s">
        <v>141</v>
      </c>
    </row>
    <row r="152" spans="1:65" s="2" customFormat="1" ht="24.15" customHeight="1">
      <c r="A152" s="40"/>
      <c r="B152" s="41"/>
      <c r="C152" s="206" t="s">
        <v>8</v>
      </c>
      <c r="D152" s="206" t="s">
        <v>143</v>
      </c>
      <c r="E152" s="207" t="s">
        <v>240</v>
      </c>
      <c r="F152" s="208" t="s">
        <v>241</v>
      </c>
      <c r="G152" s="209" t="s">
        <v>162</v>
      </c>
      <c r="H152" s="210">
        <v>300</v>
      </c>
      <c r="I152" s="211"/>
      <c r="J152" s="210">
        <f>ROUND(I152*H152,2)</f>
        <v>0</v>
      </c>
      <c r="K152" s="208" t="s">
        <v>19</v>
      </c>
      <c r="L152" s="46"/>
      <c r="M152" s="212" t="s">
        <v>19</v>
      </c>
      <c r="N152" s="213" t="s">
        <v>45</v>
      </c>
      <c r="O152" s="86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6" t="s">
        <v>148</v>
      </c>
      <c r="AT152" s="216" t="s">
        <v>143</v>
      </c>
      <c r="AU152" s="216" t="s">
        <v>84</v>
      </c>
      <c r="AY152" s="19" t="s">
        <v>141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9" t="s">
        <v>82</v>
      </c>
      <c r="BK152" s="217">
        <f>ROUND(I152*H152,2)</f>
        <v>0</v>
      </c>
      <c r="BL152" s="19" t="s">
        <v>148</v>
      </c>
      <c r="BM152" s="216" t="s">
        <v>242</v>
      </c>
    </row>
    <row r="153" spans="1:47" s="2" customFormat="1" ht="12">
      <c r="A153" s="40"/>
      <c r="B153" s="41"/>
      <c r="C153" s="42"/>
      <c r="D153" s="218" t="s">
        <v>150</v>
      </c>
      <c r="E153" s="42"/>
      <c r="F153" s="219" t="s">
        <v>241</v>
      </c>
      <c r="G153" s="42"/>
      <c r="H153" s="42"/>
      <c r="I153" s="220"/>
      <c r="J153" s="42"/>
      <c r="K153" s="42"/>
      <c r="L153" s="46"/>
      <c r="M153" s="221"/>
      <c r="N153" s="22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150</v>
      </c>
      <c r="AU153" s="19" t="s">
        <v>84</v>
      </c>
    </row>
    <row r="154" spans="1:47" s="2" customFormat="1" ht="12">
      <c r="A154" s="40"/>
      <c r="B154" s="41"/>
      <c r="C154" s="42"/>
      <c r="D154" s="218" t="s">
        <v>229</v>
      </c>
      <c r="E154" s="42"/>
      <c r="F154" s="255" t="s">
        <v>243</v>
      </c>
      <c r="G154" s="42"/>
      <c r="H154" s="42"/>
      <c r="I154" s="220"/>
      <c r="J154" s="42"/>
      <c r="K154" s="42"/>
      <c r="L154" s="46"/>
      <c r="M154" s="221"/>
      <c r="N154" s="22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229</v>
      </c>
      <c r="AU154" s="19" t="s">
        <v>84</v>
      </c>
    </row>
    <row r="155" spans="1:51" s="13" customFormat="1" ht="12">
      <c r="A155" s="13"/>
      <c r="B155" s="223"/>
      <c r="C155" s="224"/>
      <c r="D155" s="218" t="s">
        <v>152</v>
      </c>
      <c r="E155" s="225" t="s">
        <v>19</v>
      </c>
      <c r="F155" s="226" t="s">
        <v>244</v>
      </c>
      <c r="G155" s="224"/>
      <c r="H155" s="227">
        <v>300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84</v>
      </c>
      <c r="AV155" s="13" t="s">
        <v>84</v>
      </c>
      <c r="AW155" s="13" t="s">
        <v>36</v>
      </c>
      <c r="AX155" s="13" t="s">
        <v>82</v>
      </c>
      <c r="AY155" s="233" t="s">
        <v>141</v>
      </c>
    </row>
    <row r="156" spans="1:65" s="2" customFormat="1" ht="14.4" customHeight="1">
      <c r="A156" s="40"/>
      <c r="B156" s="41"/>
      <c r="C156" s="206" t="s">
        <v>245</v>
      </c>
      <c r="D156" s="206" t="s">
        <v>143</v>
      </c>
      <c r="E156" s="207" t="s">
        <v>246</v>
      </c>
      <c r="F156" s="208" t="s">
        <v>247</v>
      </c>
      <c r="G156" s="209" t="s">
        <v>146</v>
      </c>
      <c r="H156" s="210">
        <v>3048.2</v>
      </c>
      <c r="I156" s="211"/>
      <c r="J156" s="210">
        <f>ROUND(I156*H156,2)</f>
        <v>0</v>
      </c>
      <c r="K156" s="208" t="s">
        <v>147</v>
      </c>
      <c r="L156" s="46"/>
      <c r="M156" s="212" t="s">
        <v>19</v>
      </c>
      <c r="N156" s="213" t="s">
        <v>45</v>
      </c>
      <c r="O156" s="86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6" t="s">
        <v>148</v>
      </c>
      <c r="AT156" s="216" t="s">
        <v>143</v>
      </c>
      <c r="AU156" s="216" t="s">
        <v>84</v>
      </c>
      <c r="AY156" s="19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9" t="s">
        <v>82</v>
      </c>
      <c r="BK156" s="217">
        <f>ROUND(I156*H156,2)</f>
        <v>0</v>
      </c>
      <c r="BL156" s="19" t="s">
        <v>148</v>
      </c>
      <c r="BM156" s="216" t="s">
        <v>248</v>
      </c>
    </row>
    <row r="157" spans="1:47" s="2" customFormat="1" ht="12">
      <c r="A157" s="40"/>
      <c r="B157" s="41"/>
      <c r="C157" s="42"/>
      <c r="D157" s="218" t="s">
        <v>150</v>
      </c>
      <c r="E157" s="42"/>
      <c r="F157" s="219" t="s">
        <v>249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150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250</v>
      </c>
      <c r="G158" s="224"/>
      <c r="H158" s="227">
        <v>3048.2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251</v>
      </c>
      <c r="D159" s="206" t="s">
        <v>143</v>
      </c>
      <c r="E159" s="207" t="s">
        <v>252</v>
      </c>
      <c r="F159" s="208" t="s">
        <v>253</v>
      </c>
      <c r="G159" s="209" t="s">
        <v>146</v>
      </c>
      <c r="H159" s="210">
        <v>2500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254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255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256</v>
      </c>
      <c r="G161" s="224"/>
      <c r="H161" s="227">
        <v>2500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82</v>
      </c>
      <c r="AY161" s="233" t="s">
        <v>141</v>
      </c>
    </row>
    <row r="162" spans="1:65" s="2" customFormat="1" ht="14.4" customHeight="1">
      <c r="A162" s="40"/>
      <c r="B162" s="41"/>
      <c r="C162" s="206" t="s">
        <v>257</v>
      </c>
      <c r="D162" s="206" t="s">
        <v>143</v>
      </c>
      <c r="E162" s="207" t="s">
        <v>258</v>
      </c>
      <c r="F162" s="208" t="s">
        <v>259</v>
      </c>
      <c r="G162" s="209" t="s">
        <v>146</v>
      </c>
      <c r="H162" s="210">
        <v>379.8</v>
      </c>
      <c r="I162" s="211"/>
      <c r="J162" s="210">
        <f>ROUND(I162*H162,2)</f>
        <v>0</v>
      </c>
      <c r="K162" s="208" t="s">
        <v>147</v>
      </c>
      <c r="L162" s="46"/>
      <c r="M162" s="212" t="s">
        <v>19</v>
      </c>
      <c r="N162" s="213" t="s">
        <v>45</v>
      </c>
      <c r="O162" s="86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148</v>
      </c>
      <c r="AT162" s="216" t="s">
        <v>143</v>
      </c>
      <c r="AU162" s="216" t="s">
        <v>84</v>
      </c>
      <c r="AY162" s="19" t="s">
        <v>141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9" t="s">
        <v>82</v>
      </c>
      <c r="BK162" s="217">
        <f>ROUND(I162*H162,2)</f>
        <v>0</v>
      </c>
      <c r="BL162" s="19" t="s">
        <v>148</v>
      </c>
      <c r="BM162" s="216" t="s">
        <v>260</v>
      </c>
    </row>
    <row r="163" spans="1:47" s="2" customFormat="1" ht="12">
      <c r="A163" s="40"/>
      <c r="B163" s="41"/>
      <c r="C163" s="42"/>
      <c r="D163" s="218" t="s">
        <v>150</v>
      </c>
      <c r="E163" s="42"/>
      <c r="F163" s="219" t="s">
        <v>261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150</v>
      </c>
      <c r="AU163" s="19" t="s">
        <v>84</v>
      </c>
    </row>
    <row r="164" spans="1:51" s="13" customFormat="1" ht="12">
      <c r="A164" s="13"/>
      <c r="B164" s="223"/>
      <c r="C164" s="224"/>
      <c r="D164" s="218" t="s">
        <v>152</v>
      </c>
      <c r="E164" s="225" t="s">
        <v>19</v>
      </c>
      <c r="F164" s="226" t="s">
        <v>262</v>
      </c>
      <c r="G164" s="224"/>
      <c r="H164" s="227">
        <v>379.8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152</v>
      </c>
      <c r="AU164" s="233" t="s">
        <v>84</v>
      </c>
      <c r="AV164" s="13" t="s">
        <v>84</v>
      </c>
      <c r="AW164" s="13" t="s">
        <v>36</v>
      </c>
      <c r="AX164" s="13" t="s">
        <v>82</v>
      </c>
      <c r="AY164" s="233" t="s">
        <v>141</v>
      </c>
    </row>
    <row r="165" spans="1:65" s="2" customFormat="1" ht="14.4" customHeight="1">
      <c r="A165" s="40"/>
      <c r="B165" s="41"/>
      <c r="C165" s="206" t="s">
        <v>263</v>
      </c>
      <c r="D165" s="206" t="s">
        <v>143</v>
      </c>
      <c r="E165" s="207" t="s">
        <v>264</v>
      </c>
      <c r="F165" s="208" t="s">
        <v>265</v>
      </c>
      <c r="G165" s="209" t="s">
        <v>146</v>
      </c>
      <c r="H165" s="210">
        <v>760</v>
      </c>
      <c r="I165" s="211"/>
      <c r="J165" s="210">
        <f>ROUND(I165*H165,2)</f>
        <v>0</v>
      </c>
      <c r="K165" s="208" t="s">
        <v>147</v>
      </c>
      <c r="L165" s="46"/>
      <c r="M165" s="212" t="s">
        <v>19</v>
      </c>
      <c r="N165" s="213" t="s">
        <v>45</v>
      </c>
      <c r="O165" s="86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6" t="s">
        <v>148</v>
      </c>
      <c r="AT165" s="216" t="s">
        <v>143</v>
      </c>
      <c r="AU165" s="216" t="s">
        <v>84</v>
      </c>
      <c r="AY165" s="19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9" t="s">
        <v>82</v>
      </c>
      <c r="BK165" s="217">
        <f>ROUND(I165*H165,2)</f>
        <v>0</v>
      </c>
      <c r="BL165" s="19" t="s">
        <v>148</v>
      </c>
      <c r="BM165" s="216" t="s">
        <v>266</v>
      </c>
    </row>
    <row r="166" spans="1:47" s="2" customFormat="1" ht="12">
      <c r="A166" s="40"/>
      <c r="B166" s="41"/>
      <c r="C166" s="42"/>
      <c r="D166" s="218" t="s">
        <v>150</v>
      </c>
      <c r="E166" s="42"/>
      <c r="F166" s="219" t="s">
        <v>267</v>
      </c>
      <c r="G166" s="42"/>
      <c r="H166" s="42"/>
      <c r="I166" s="220"/>
      <c r="J166" s="42"/>
      <c r="K166" s="42"/>
      <c r="L166" s="46"/>
      <c r="M166" s="221"/>
      <c r="N166" s="22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150</v>
      </c>
      <c r="AU166" s="19" t="s">
        <v>84</v>
      </c>
    </row>
    <row r="167" spans="1:51" s="13" customFormat="1" ht="12">
      <c r="A167" s="13"/>
      <c r="B167" s="223"/>
      <c r="C167" s="224"/>
      <c r="D167" s="218" t="s">
        <v>152</v>
      </c>
      <c r="E167" s="225" t="s">
        <v>19</v>
      </c>
      <c r="F167" s="226" t="s">
        <v>268</v>
      </c>
      <c r="G167" s="224"/>
      <c r="H167" s="227">
        <v>760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152</v>
      </c>
      <c r="AU167" s="233" t="s">
        <v>84</v>
      </c>
      <c r="AV167" s="13" t="s">
        <v>84</v>
      </c>
      <c r="AW167" s="13" t="s">
        <v>36</v>
      </c>
      <c r="AX167" s="13" t="s">
        <v>82</v>
      </c>
      <c r="AY167" s="233" t="s">
        <v>141</v>
      </c>
    </row>
    <row r="168" spans="1:65" s="2" customFormat="1" ht="14.4" customHeight="1">
      <c r="A168" s="40"/>
      <c r="B168" s="41"/>
      <c r="C168" s="206" t="s">
        <v>269</v>
      </c>
      <c r="D168" s="206" t="s">
        <v>143</v>
      </c>
      <c r="E168" s="207" t="s">
        <v>270</v>
      </c>
      <c r="F168" s="208" t="s">
        <v>271</v>
      </c>
      <c r="G168" s="209" t="s">
        <v>146</v>
      </c>
      <c r="H168" s="210">
        <v>1520</v>
      </c>
      <c r="I168" s="211"/>
      <c r="J168" s="210">
        <f>ROUND(I168*H168,2)</f>
        <v>0</v>
      </c>
      <c r="K168" s="208" t="s">
        <v>147</v>
      </c>
      <c r="L168" s="46"/>
      <c r="M168" s="212" t="s">
        <v>19</v>
      </c>
      <c r="N168" s="213" t="s">
        <v>45</v>
      </c>
      <c r="O168" s="86"/>
      <c r="P168" s="214">
        <f>O168*H168</f>
        <v>0</v>
      </c>
      <c r="Q168" s="214">
        <v>0.00397</v>
      </c>
      <c r="R168" s="214">
        <f>Q168*H168</f>
        <v>6.0344</v>
      </c>
      <c r="S168" s="214">
        <v>0</v>
      </c>
      <c r="T168" s="21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6" t="s">
        <v>148</v>
      </c>
      <c r="AT168" s="216" t="s">
        <v>143</v>
      </c>
      <c r="AU168" s="216" t="s">
        <v>84</v>
      </c>
      <c r="AY168" s="19" t="s">
        <v>141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9" t="s">
        <v>82</v>
      </c>
      <c r="BK168" s="217">
        <f>ROUND(I168*H168,2)</f>
        <v>0</v>
      </c>
      <c r="BL168" s="19" t="s">
        <v>148</v>
      </c>
      <c r="BM168" s="216" t="s">
        <v>272</v>
      </c>
    </row>
    <row r="169" spans="1:47" s="2" customFormat="1" ht="12">
      <c r="A169" s="40"/>
      <c r="B169" s="41"/>
      <c r="C169" s="42"/>
      <c r="D169" s="218" t="s">
        <v>150</v>
      </c>
      <c r="E169" s="42"/>
      <c r="F169" s="219" t="s">
        <v>271</v>
      </c>
      <c r="G169" s="42"/>
      <c r="H169" s="42"/>
      <c r="I169" s="220"/>
      <c r="J169" s="42"/>
      <c r="K169" s="42"/>
      <c r="L169" s="46"/>
      <c r="M169" s="221"/>
      <c r="N169" s="22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150</v>
      </c>
      <c r="AU169" s="19" t="s">
        <v>84</v>
      </c>
    </row>
    <row r="170" spans="1:51" s="13" customFormat="1" ht="12">
      <c r="A170" s="13"/>
      <c r="B170" s="223"/>
      <c r="C170" s="224"/>
      <c r="D170" s="218" t="s">
        <v>152</v>
      </c>
      <c r="E170" s="225" t="s">
        <v>19</v>
      </c>
      <c r="F170" s="226" t="s">
        <v>273</v>
      </c>
      <c r="G170" s="224"/>
      <c r="H170" s="227">
        <v>1520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152</v>
      </c>
      <c r="AU170" s="233" t="s">
        <v>84</v>
      </c>
      <c r="AV170" s="13" t="s">
        <v>84</v>
      </c>
      <c r="AW170" s="13" t="s">
        <v>36</v>
      </c>
      <c r="AX170" s="13" t="s">
        <v>82</v>
      </c>
      <c r="AY170" s="233" t="s">
        <v>141</v>
      </c>
    </row>
    <row r="171" spans="1:65" s="2" customFormat="1" ht="14.4" customHeight="1">
      <c r="A171" s="40"/>
      <c r="B171" s="41"/>
      <c r="C171" s="256" t="s">
        <v>7</v>
      </c>
      <c r="D171" s="256" t="s">
        <v>274</v>
      </c>
      <c r="E171" s="257" t="s">
        <v>275</v>
      </c>
      <c r="F171" s="258" t="s">
        <v>276</v>
      </c>
      <c r="G171" s="259" t="s">
        <v>277</v>
      </c>
      <c r="H171" s="260">
        <v>38</v>
      </c>
      <c r="I171" s="261"/>
      <c r="J171" s="260">
        <f>ROUND(I171*H171,2)</f>
        <v>0</v>
      </c>
      <c r="K171" s="258" t="s">
        <v>19</v>
      </c>
      <c r="L171" s="262"/>
      <c r="M171" s="263" t="s">
        <v>19</v>
      </c>
      <c r="N171" s="264" t="s">
        <v>45</v>
      </c>
      <c r="O171" s="86"/>
      <c r="P171" s="214">
        <f>O171*H171</f>
        <v>0</v>
      </c>
      <c r="Q171" s="214">
        <v>0.001</v>
      </c>
      <c r="R171" s="214">
        <f>Q171*H171</f>
        <v>0.038</v>
      </c>
      <c r="S171" s="214">
        <v>0</v>
      </c>
      <c r="T171" s="21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6" t="s">
        <v>191</v>
      </c>
      <c r="AT171" s="216" t="s">
        <v>274</v>
      </c>
      <c r="AU171" s="216" t="s">
        <v>84</v>
      </c>
      <c r="AY171" s="19" t="s">
        <v>141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9" t="s">
        <v>82</v>
      </c>
      <c r="BK171" s="217">
        <f>ROUND(I171*H171,2)</f>
        <v>0</v>
      </c>
      <c r="BL171" s="19" t="s">
        <v>148</v>
      </c>
      <c r="BM171" s="216" t="s">
        <v>278</v>
      </c>
    </row>
    <row r="172" spans="1:47" s="2" customFormat="1" ht="12">
      <c r="A172" s="40"/>
      <c r="B172" s="41"/>
      <c r="C172" s="42"/>
      <c r="D172" s="218" t="s">
        <v>150</v>
      </c>
      <c r="E172" s="42"/>
      <c r="F172" s="219" t="s">
        <v>279</v>
      </c>
      <c r="G172" s="42"/>
      <c r="H172" s="42"/>
      <c r="I172" s="220"/>
      <c r="J172" s="42"/>
      <c r="K172" s="42"/>
      <c r="L172" s="46"/>
      <c r="M172" s="221"/>
      <c r="N172" s="22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150</v>
      </c>
      <c r="AU172" s="19" t="s">
        <v>84</v>
      </c>
    </row>
    <row r="173" spans="1:47" s="2" customFormat="1" ht="12">
      <c r="A173" s="40"/>
      <c r="B173" s="41"/>
      <c r="C173" s="42"/>
      <c r="D173" s="218" t="s">
        <v>229</v>
      </c>
      <c r="E173" s="42"/>
      <c r="F173" s="255" t="s">
        <v>280</v>
      </c>
      <c r="G173" s="42"/>
      <c r="H173" s="42"/>
      <c r="I173" s="220"/>
      <c r="J173" s="42"/>
      <c r="K173" s="42"/>
      <c r="L173" s="46"/>
      <c r="M173" s="221"/>
      <c r="N173" s="22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229</v>
      </c>
      <c r="AU173" s="19" t="s">
        <v>84</v>
      </c>
    </row>
    <row r="174" spans="1:51" s="13" customFormat="1" ht="12">
      <c r="A174" s="13"/>
      <c r="B174" s="223"/>
      <c r="C174" s="224"/>
      <c r="D174" s="218" t="s">
        <v>152</v>
      </c>
      <c r="E174" s="224"/>
      <c r="F174" s="226" t="s">
        <v>281</v>
      </c>
      <c r="G174" s="224"/>
      <c r="H174" s="227">
        <v>38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152</v>
      </c>
      <c r="AU174" s="233" t="s">
        <v>84</v>
      </c>
      <c r="AV174" s="13" t="s">
        <v>84</v>
      </c>
      <c r="AW174" s="13" t="s">
        <v>4</v>
      </c>
      <c r="AX174" s="13" t="s">
        <v>82</v>
      </c>
      <c r="AY174" s="233" t="s">
        <v>141</v>
      </c>
    </row>
    <row r="175" spans="1:63" s="12" customFormat="1" ht="22.8" customHeight="1">
      <c r="A175" s="12"/>
      <c r="B175" s="190"/>
      <c r="C175" s="191"/>
      <c r="D175" s="192" t="s">
        <v>73</v>
      </c>
      <c r="E175" s="204" t="s">
        <v>159</v>
      </c>
      <c r="F175" s="204" t="s">
        <v>282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SUM(P176:P178)</f>
        <v>0</v>
      </c>
      <c r="Q175" s="198"/>
      <c r="R175" s="199">
        <f>SUM(R176:R178)</f>
        <v>0.21293</v>
      </c>
      <c r="S175" s="198"/>
      <c r="T175" s="200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82</v>
      </c>
      <c r="AT175" s="202" t="s">
        <v>73</v>
      </c>
      <c r="AU175" s="202" t="s">
        <v>82</v>
      </c>
      <c r="AY175" s="201" t="s">
        <v>141</v>
      </c>
      <c r="BK175" s="203">
        <f>SUM(BK176:BK178)</f>
        <v>0</v>
      </c>
    </row>
    <row r="176" spans="1:65" s="2" customFormat="1" ht="14.4" customHeight="1">
      <c r="A176" s="40"/>
      <c r="B176" s="41"/>
      <c r="C176" s="206" t="s">
        <v>283</v>
      </c>
      <c r="D176" s="206" t="s">
        <v>143</v>
      </c>
      <c r="E176" s="207" t="s">
        <v>284</v>
      </c>
      <c r="F176" s="208" t="s">
        <v>285</v>
      </c>
      <c r="G176" s="209" t="s">
        <v>286</v>
      </c>
      <c r="H176" s="210">
        <v>199</v>
      </c>
      <c r="I176" s="211"/>
      <c r="J176" s="210">
        <f>ROUND(I176*H176,2)</f>
        <v>0</v>
      </c>
      <c r="K176" s="208" t="s">
        <v>19</v>
      </c>
      <c r="L176" s="46"/>
      <c r="M176" s="212" t="s">
        <v>19</v>
      </c>
      <c r="N176" s="213" t="s">
        <v>45</v>
      </c>
      <c r="O176" s="86"/>
      <c r="P176" s="214">
        <f>O176*H176</f>
        <v>0</v>
      </c>
      <c r="Q176" s="214">
        <v>0.00107</v>
      </c>
      <c r="R176" s="214">
        <f>Q176*H176</f>
        <v>0.21293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148</v>
      </c>
      <c r="AT176" s="216" t="s">
        <v>143</v>
      </c>
      <c r="AU176" s="216" t="s">
        <v>84</v>
      </c>
      <c r="AY176" s="19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9" t="s">
        <v>82</v>
      </c>
      <c r="BK176" s="217">
        <f>ROUND(I176*H176,2)</f>
        <v>0</v>
      </c>
      <c r="BL176" s="19" t="s">
        <v>148</v>
      </c>
      <c r="BM176" s="216" t="s">
        <v>287</v>
      </c>
    </row>
    <row r="177" spans="1:47" s="2" customFormat="1" ht="12">
      <c r="A177" s="40"/>
      <c r="B177" s="41"/>
      <c r="C177" s="42"/>
      <c r="D177" s="218" t="s">
        <v>150</v>
      </c>
      <c r="E177" s="42"/>
      <c r="F177" s="219" t="s">
        <v>285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51" s="13" customFormat="1" ht="12">
      <c r="A178" s="13"/>
      <c r="B178" s="223"/>
      <c r="C178" s="224"/>
      <c r="D178" s="218" t="s">
        <v>152</v>
      </c>
      <c r="E178" s="225" t="s">
        <v>19</v>
      </c>
      <c r="F178" s="226" t="s">
        <v>288</v>
      </c>
      <c r="G178" s="224"/>
      <c r="H178" s="227">
        <v>199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84</v>
      </c>
      <c r="AV178" s="13" t="s">
        <v>84</v>
      </c>
      <c r="AW178" s="13" t="s">
        <v>36</v>
      </c>
      <c r="AX178" s="13" t="s">
        <v>82</v>
      </c>
      <c r="AY178" s="233" t="s">
        <v>141</v>
      </c>
    </row>
    <row r="179" spans="1:63" s="12" customFormat="1" ht="22.8" customHeight="1">
      <c r="A179" s="12"/>
      <c r="B179" s="190"/>
      <c r="C179" s="191"/>
      <c r="D179" s="192" t="s">
        <v>73</v>
      </c>
      <c r="E179" s="204" t="s">
        <v>148</v>
      </c>
      <c r="F179" s="204" t="s">
        <v>289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SUM(P180:P191)</f>
        <v>0</v>
      </c>
      <c r="Q179" s="198"/>
      <c r="R179" s="199">
        <f>SUM(R180:R191)</f>
        <v>143.64</v>
      </c>
      <c r="S179" s="198"/>
      <c r="T179" s="200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82</v>
      </c>
      <c r="AT179" s="202" t="s">
        <v>73</v>
      </c>
      <c r="AU179" s="202" t="s">
        <v>82</v>
      </c>
      <c r="AY179" s="201" t="s">
        <v>141</v>
      </c>
      <c r="BK179" s="203">
        <f>SUM(BK180:BK191)</f>
        <v>0</v>
      </c>
    </row>
    <row r="180" spans="1:65" s="2" customFormat="1" ht="14.4" customHeight="1">
      <c r="A180" s="40"/>
      <c r="B180" s="41"/>
      <c r="C180" s="206" t="s">
        <v>290</v>
      </c>
      <c r="D180" s="206" t="s">
        <v>143</v>
      </c>
      <c r="E180" s="207" t="s">
        <v>291</v>
      </c>
      <c r="F180" s="208" t="s">
        <v>292</v>
      </c>
      <c r="G180" s="209" t="s">
        <v>146</v>
      </c>
      <c r="H180" s="210">
        <v>1520</v>
      </c>
      <c r="I180" s="211"/>
      <c r="J180" s="210">
        <f>ROUND(I180*H180,2)</f>
        <v>0</v>
      </c>
      <c r="K180" s="208" t="s">
        <v>19</v>
      </c>
      <c r="L180" s="46"/>
      <c r="M180" s="212" t="s">
        <v>19</v>
      </c>
      <c r="N180" s="213" t="s">
        <v>45</v>
      </c>
      <c r="O180" s="86"/>
      <c r="P180" s="214">
        <f>O180*H180</f>
        <v>0</v>
      </c>
      <c r="Q180" s="214">
        <v>0.04</v>
      </c>
      <c r="R180" s="214">
        <f>Q180*H180</f>
        <v>60.800000000000004</v>
      </c>
      <c r="S180" s="214">
        <v>0</v>
      </c>
      <c r="T180" s="21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6" t="s">
        <v>148</v>
      </c>
      <c r="AT180" s="216" t="s">
        <v>143</v>
      </c>
      <c r="AU180" s="216" t="s">
        <v>84</v>
      </c>
      <c r="AY180" s="19" t="s">
        <v>141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9" t="s">
        <v>82</v>
      </c>
      <c r="BK180" s="217">
        <f>ROUND(I180*H180,2)</f>
        <v>0</v>
      </c>
      <c r="BL180" s="19" t="s">
        <v>148</v>
      </c>
      <c r="BM180" s="216" t="s">
        <v>293</v>
      </c>
    </row>
    <row r="181" spans="1:47" s="2" customFormat="1" ht="12">
      <c r="A181" s="40"/>
      <c r="B181" s="41"/>
      <c r="C181" s="42"/>
      <c r="D181" s="218" t="s">
        <v>150</v>
      </c>
      <c r="E181" s="42"/>
      <c r="F181" s="219" t="s">
        <v>294</v>
      </c>
      <c r="G181" s="42"/>
      <c r="H181" s="42"/>
      <c r="I181" s="220"/>
      <c r="J181" s="42"/>
      <c r="K181" s="42"/>
      <c r="L181" s="46"/>
      <c r="M181" s="221"/>
      <c r="N181" s="22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150</v>
      </c>
      <c r="AU181" s="19" t="s">
        <v>84</v>
      </c>
    </row>
    <row r="182" spans="1:51" s="13" customFormat="1" ht="12">
      <c r="A182" s="13"/>
      <c r="B182" s="223"/>
      <c r="C182" s="224"/>
      <c r="D182" s="218" t="s">
        <v>152</v>
      </c>
      <c r="E182" s="225" t="s">
        <v>19</v>
      </c>
      <c r="F182" s="226" t="s">
        <v>295</v>
      </c>
      <c r="G182" s="224"/>
      <c r="H182" s="227">
        <v>1520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152</v>
      </c>
      <c r="AU182" s="233" t="s">
        <v>84</v>
      </c>
      <c r="AV182" s="13" t="s">
        <v>84</v>
      </c>
      <c r="AW182" s="13" t="s">
        <v>36</v>
      </c>
      <c r="AX182" s="13" t="s">
        <v>82</v>
      </c>
      <c r="AY182" s="233" t="s">
        <v>141</v>
      </c>
    </row>
    <row r="183" spans="1:65" s="2" customFormat="1" ht="14.4" customHeight="1">
      <c r="A183" s="40"/>
      <c r="B183" s="41"/>
      <c r="C183" s="256" t="s">
        <v>296</v>
      </c>
      <c r="D183" s="256" t="s">
        <v>274</v>
      </c>
      <c r="E183" s="257" t="s">
        <v>297</v>
      </c>
      <c r="F183" s="258" t="s">
        <v>298</v>
      </c>
      <c r="G183" s="259" t="s">
        <v>146</v>
      </c>
      <c r="H183" s="260">
        <v>1824</v>
      </c>
      <c r="I183" s="261"/>
      <c r="J183" s="260">
        <f>ROUND(I183*H183,2)</f>
        <v>0</v>
      </c>
      <c r="K183" s="258" t="s">
        <v>19</v>
      </c>
      <c r="L183" s="262"/>
      <c r="M183" s="263" t="s">
        <v>19</v>
      </c>
      <c r="N183" s="264" t="s">
        <v>45</v>
      </c>
      <c r="O183" s="86"/>
      <c r="P183" s="214">
        <f>O183*H183</f>
        <v>0</v>
      </c>
      <c r="Q183" s="214">
        <v>0.045</v>
      </c>
      <c r="R183" s="214">
        <f>Q183*H183</f>
        <v>82.08</v>
      </c>
      <c r="S183" s="214">
        <v>0</v>
      </c>
      <c r="T183" s="21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6" t="s">
        <v>191</v>
      </c>
      <c r="AT183" s="216" t="s">
        <v>274</v>
      </c>
      <c r="AU183" s="216" t="s">
        <v>84</v>
      </c>
      <c r="AY183" s="19" t="s">
        <v>141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9" t="s">
        <v>82</v>
      </c>
      <c r="BK183" s="217">
        <f>ROUND(I183*H183,2)</f>
        <v>0</v>
      </c>
      <c r="BL183" s="19" t="s">
        <v>148</v>
      </c>
      <c r="BM183" s="216" t="s">
        <v>299</v>
      </c>
    </row>
    <row r="184" spans="1:47" s="2" customFormat="1" ht="12">
      <c r="A184" s="40"/>
      <c r="B184" s="41"/>
      <c r="C184" s="42"/>
      <c r="D184" s="218" t="s">
        <v>150</v>
      </c>
      <c r="E184" s="42"/>
      <c r="F184" s="219" t="s">
        <v>298</v>
      </c>
      <c r="G184" s="42"/>
      <c r="H184" s="42"/>
      <c r="I184" s="220"/>
      <c r="J184" s="42"/>
      <c r="K184" s="42"/>
      <c r="L184" s="46"/>
      <c r="M184" s="221"/>
      <c r="N184" s="22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150</v>
      </c>
      <c r="AU184" s="19" t="s">
        <v>84</v>
      </c>
    </row>
    <row r="185" spans="1:51" s="13" customFormat="1" ht="12">
      <c r="A185" s="13"/>
      <c r="B185" s="223"/>
      <c r="C185" s="224"/>
      <c r="D185" s="218" t="s">
        <v>152</v>
      </c>
      <c r="E185" s="225" t="s">
        <v>19</v>
      </c>
      <c r="F185" s="226" t="s">
        <v>300</v>
      </c>
      <c r="G185" s="224"/>
      <c r="H185" s="227">
        <v>1824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152</v>
      </c>
      <c r="AU185" s="233" t="s">
        <v>84</v>
      </c>
      <c r="AV185" s="13" t="s">
        <v>84</v>
      </c>
      <c r="AW185" s="13" t="s">
        <v>36</v>
      </c>
      <c r="AX185" s="13" t="s">
        <v>82</v>
      </c>
      <c r="AY185" s="233" t="s">
        <v>141</v>
      </c>
    </row>
    <row r="186" spans="1:65" s="2" customFormat="1" ht="24.15" customHeight="1">
      <c r="A186" s="40"/>
      <c r="B186" s="41"/>
      <c r="C186" s="206" t="s">
        <v>301</v>
      </c>
      <c r="D186" s="206" t="s">
        <v>143</v>
      </c>
      <c r="E186" s="207" t="s">
        <v>302</v>
      </c>
      <c r="F186" s="208" t="s">
        <v>303</v>
      </c>
      <c r="G186" s="209" t="s">
        <v>146</v>
      </c>
      <c r="H186" s="210">
        <v>1520</v>
      </c>
      <c r="I186" s="211"/>
      <c r="J186" s="210">
        <f>ROUND(I186*H186,2)</f>
        <v>0</v>
      </c>
      <c r="K186" s="208" t="s">
        <v>19</v>
      </c>
      <c r="L186" s="46"/>
      <c r="M186" s="212" t="s">
        <v>19</v>
      </c>
      <c r="N186" s="213" t="s">
        <v>45</v>
      </c>
      <c r="O186" s="86"/>
      <c r="P186" s="214">
        <f>O186*H186</f>
        <v>0</v>
      </c>
      <c r="Q186" s="214">
        <v>0.00038</v>
      </c>
      <c r="R186" s="214">
        <f>Q186*H186</f>
        <v>0.5776</v>
      </c>
      <c r="S186" s="214">
        <v>0</v>
      </c>
      <c r="T186" s="21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6" t="s">
        <v>148</v>
      </c>
      <c r="AT186" s="216" t="s">
        <v>143</v>
      </c>
      <c r="AU186" s="216" t="s">
        <v>84</v>
      </c>
      <c r="AY186" s="19" t="s">
        <v>141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9" t="s">
        <v>82</v>
      </c>
      <c r="BK186" s="217">
        <f>ROUND(I186*H186,2)</f>
        <v>0</v>
      </c>
      <c r="BL186" s="19" t="s">
        <v>148</v>
      </c>
      <c r="BM186" s="216" t="s">
        <v>304</v>
      </c>
    </row>
    <row r="187" spans="1:47" s="2" customFormat="1" ht="12">
      <c r="A187" s="40"/>
      <c r="B187" s="41"/>
      <c r="C187" s="42"/>
      <c r="D187" s="218" t="s">
        <v>150</v>
      </c>
      <c r="E187" s="42"/>
      <c r="F187" s="219" t="s">
        <v>305</v>
      </c>
      <c r="G187" s="42"/>
      <c r="H187" s="42"/>
      <c r="I187" s="220"/>
      <c r="J187" s="42"/>
      <c r="K187" s="42"/>
      <c r="L187" s="46"/>
      <c r="M187" s="221"/>
      <c r="N187" s="22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150</v>
      </c>
      <c r="AU187" s="19" t="s">
        <v>84</v>
      </c>
    </row>
    <row r="188" spans="1:47" s="2" customFormat="1" ht="12">
      <c r="A188" s="40"/>
      <c r="B188" s="41"/>
      <c r="C188" s="42"/>
      <c r="D188" s="218" t="s">
        <v>229</v>
      </c>
      <c r="E188" s="42"/>
      <c r="F188" s="255" t="s">
        <v>306</v>
      </c>
      <c r="G188" s="42"/>
      <c r="H188" s="42"/>
      <c r="I188" s="220"/>
      <c r="J188" s="42"/>
      <c r="K188" s="42"/>
      <c r="L188" s="46"/>
      <c r="M188" s="221"/>
      <c r="N188" s="22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229</v>
      </c>
      <c r="AU188" s="19" t="s">
        <v>84</v>
      </c>
    </row>
    <row r="189" spans="1:65" s="2" customFormat="1" ht="14.4" customHeight="1">
      <c r="A189" s="40"/>
      <c r="B189" s="41"/>
      <c r="C189" s="256" t="s">
        <v>307</v>
      </c>
      <c r="D189" s="256" t="s">
        <v>274</v>
      </c>
      <c r="E189" s="257" t="s">
        <v>308</v>
      </c>
      <c r="F189" s="258" t="s">
        <v>309</v>
      </c>
      <c r="G189" s="259" t="s">
        <v>310</v>
      </c>
      <c r="H189" s="260">
        <v>6080</v>
      </c>
      <c r="I189" s="261"/>
      <c r="J189" s="260">
        <f>ROUND(I189*H189,2)</f>
        <v>0</v>
      </c>
      <c r="K189" s="258" t="s">
        <v>147</v>
      </c>
      <c r="L189" s="262"/>
      <c r="M189" s="263" t="s">
        <v>19</v>
      </c>
      <c r="N189" s="264" t="s">
        <v>45</v>
      </c>
      <c r="O189" s="86"/>
      <c r="P189" s="214">
        <f>O189*H189</f>
        <v>0</v>
      </c>
      <c r="Q189" s="214">
        <v>3E-05</v>
      </c>
      <c r="R189" s="214">
        <f>Q189*H189</f>
        <v>0.1824</v>
      </c>
      <c r="S189" s="214">
        <v>0</v>
      </c>
      <c r="T189" s="21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6" t="s">
        <v>191</v>
      </c>
      <c r="AT189" s="216" t="s">
        <v>274</v>
      </c>
      <c r="AU189" s="216" t="s">
        <v>84</v>
      </c>
      <c r="AY189" s="19" t="s">
        <v>141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9" t="s">
        <v>82</v>
      </c>
      <c r="BK189" s="217">
        <f>ROUND(I189*H189,2)</f>
        <v>0</v>
      </c>
      <c r="BL189" s="19" t="s">
        <v>148</v>
      </c>
      <c r="BM189" s="216" t="s">
        <v>311</v>
      </c>
    </row>
    <row r="190" spans="1:47" s="2" customFormat="1" ht="12">
      <c r="A190" s="40"/>
      <c r="B190" s="41"/>
      <c r="C190" s="42"/>
      <c r="D190" s="218" t="s">
        <v>150</v>
      </c>
      <c r="E190" s="42"/>
      <c r="F190" s="219" t="s">
        <v>309</v>
      </c>
      <c r="G190" s="42"/>
      <c r="H190" s="42"/>
      <c r="I190" s="220"/>
      <c r="J190" s="42"/>
      <c r="K190" s="42"/>
      <c r="L190" s="46"/>
      <c r="M190" s="221"/>
      <c r="N190" s="22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150</v>
      </c>
      <c r="AU190" s="19" t="s">
        <v>84</v>
      </c>
    </row>
    <row r="191" spans="1:51" s="13" customFormat="1" ht="12">
      <c r="A191" s="13"/>
      <c r="B191" s="223"/>
      <c r="C191" s="224"/>
      <c r="D191" s="218" t="s">
        <v>152</v>
      </c>
      <c r="E191" s="225" t="s">
        <v>19</v>
      </c>
      <c r="F191" s="226" t="s">
        <v>312</v>
      </c>
      <c r="G191" s="224"/>
      <c r="H191" s="227">
        <v>6080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152</v>
      </c>
      <c r="AU191" s="233" t="s">
        <v>84</v>
      </c>
      <c r="AV191" s="13" t="s">
        <v>84</v>
      </c>
      <c r="AW191" s="13" t="s">
        <v>36</v>
      </c>
      <c r="AX191" s="13" t="s">
        <v>82</v>
      </c>
      <c r="AY191" s="233" t="s">
        <v>141</v>
      </c>
    </row>
    <row r="192" spans="1:63" s="12" customFormat="1" ht="22.8" customHeight="1">
      <c r="A192" s="12"/>
      <c r="B192" s="190"/>
      <c r="C192" s="191"/>
      <c r="D192" s="192" t="s">
        <v>73</v>
      </c>
      <c r="E192" s="204" t="s">
        <v>173</v>
      </c>
      <c r="F192" s="204" t="s">
        <v>313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SUM(P193:P222)</f>
        <v>0</v>
      </c>
      <c r="Q192" s="198"/>
      <c r="R192" s="199">
        <f>SUM(R193:R222)</f>
        <v>84.946848</v>
      </c>
      <c r="S192" s="198"/>
      <c r="T192" s="200">
        <f>SUM(T193:T222)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82</v>
      </c>
      <c r="AT192" s="202" t="s">
        <v>73</v>
      </c>
      <c r="AU192" s="202" t="s">
        <v>82</v>
      </c>
      <c r="AY192" s="201" t="s">
        <v>141</v>
      </c>
      <c r="BK192" s="203">
        <f>SUM(BK193:BK222)</f>
        <v>0</v>
      </c>
    </row>
    <row r="193" spans="1:65" s="2" customFormat="1" ht="14.4" customHeight="1">
      <c r="A193" s="40"/>
      <c r="B193" s="41"/>
      <c r="C193" s="206" t="s">
        <v>314</v>
      </c>
      <c r="D193" s="206" t="s">
        <v>143</v>
      </c>
      <c r="E193" s="207" t="s">
        <v>315</v>
      </c>
      <c r="F193" s="208" t="s">
        <v>316</v>
      </c>
      <c r="G193" s="209" t="s">
        <v>146</v>
      </c>
      <c r="H193" s="210">
        <v>3048.2</v>
      </c>
      <c r="I193" s="211"/>
      <c r="J193" s="210">
        <f>ROUND(I193*H193,2)</f>
        <v>0</v>
      </c>
      <c r="K193" s="208" t="s">
        <v>147</v>
      </c>
      <c r="L193" s="46"/>
      <c r="M193" s="212" t="s">
        <v>19</v>
      </c>
      <c r="N193" s="213" t="s">
        <v>45</v>
      </c>
      <c r="O193" s="86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148</v>
      </c>
      <c r="AT193" s="216" t="s">
        <v>143</v>
      </c>
      <c r="AU193" s="216" t="s">
        <v>84</v>
      </c>
      <c r="AY193" s="19" t="s">
        <v>141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9" t="s">
        <v>82</v>
      </c>
      <c r="BK193" s="217">
        <f>ROUND(I193*H193,2)</f>
        <v>0</v>
      </c>
      <c r="BL193" s="19" t="s">
        <v>148</v>
      </c>
      <c r="BM193" s="216" t="s">
        <v>317</v>
      </c>
    </row>
    <row r="194" spans="1:47" s="2" customFormat="1" ht="12">
      <c r="A194" s="40"/>
      <c r="B194" s="41"/>
      <c r="C194" s="42"/>
      <c r="D194" s="218" t="s">
        <v>150</v>
      </c>
      <c r="E194" s="42"/>
      <c r="F194" s="219" t="s">
        <v>318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51" s="13" customFormat="1" ht="12">
      <c r="A195" s="13"/>
      <c r="B195" s="223"/>
      <c r="C195" s="224"/>
      <c r="D195" s="218" t="s">
        <v>152</v>
      </c>
      <c r="E195" s="225" t="s">
        <v>19</v>
      </c>
      <c r="F195" s="226" t="s">
        <v>319</v>
      </c>
      <c r="G195" s="224"/>
      <c r="H195" s="227">
        <v>3048.2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152</v>
      </c>
      <c r="AU195" s="233" t="s">
        <v>84</v>
      </c>
      <c r="AV195" s="13" t="s">
        <v>84</v>
      </c>
      <c r="AW195" s="13" t="s">
        <v>36</v>
      </c>
      <c r="AX195" s="13" t="s">
        <v>82</v>
      </c>
      <c r="AY195" s="233" t="s">
        <v>141</v>
      </c>
    </row>
    <row r="196" spans="1:65" s="2" customFormat="1" ht="14.4" customHeight="1">
      <c r="A196" s="40"/>
      <c r="B196" s="41"/>
      <c r="C196" s="256" t="s">
        <v>320</v>
      </c>
      <c r="D196" s="256" t="s">
        <v>274</v>
      </c>
      <c r="E196" s="257" t="s">
        <v>321</v>
      </c>
      <c r="F196" s="258" t="s">
        <v>322</v>
      </c>
      <c r="G196" s="259" t="s">
        <v>323</v>
      </c>
      <c r="H196" s="260">
        <v>77.7</v>
      </c>
      <c r="I196" s="261"/>
      <c r="J196" s="260">
        <f>ROUND(I196*H196,2)</f>
        <v>0</v>
      </c>
      <c r="K196" s="258" t="s">
        <v>147</v>
      </c>
      <c r="L196" s="262"/>
      <c r="M196" s="263" t="s">
        <v>19</v>
      </c>
      <c r="N196" s="264" t="s">
        <v>45</v>
      </c>
      <c r="O196" s="86"/>
      <c r="P196" s="214">
        <f>O196*H196</f>
        <v>0</v>
      </c>
      <c r="Q196" s="214">
        <v>1</v>
      </c>
      <c r="R196" s="214">
        <f>Q196*H196</f>
        <v>77.7</v>
      </c>
      <c r="S196" s="214">
        <v>0</v>
      </c>
      <c r="T196" s="21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6" t="s">
        <v>191</v>
      </c>
      <c r="AT196" s="216" t="s">
        <v>274</v>
      </c>
      <c r="AU196" s="216" t="s">
        <v>84</v>
      </c>
      <c r="AY196" s="19" t="s">
        <v>141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9" t="s">
        <v>82</v>
      </c>
      <c r="BK196" s="217">
        <f>ROUND(I196*H196,2)</f>
        <v>0</v>
      </c>
      <c r="BL196" s="19" t="s">
        <v>148</v>
      </c>
      <c r="BM196" s="216" t="s">
        <v>324</v>
      </c>
    </row>
    <row r="197" spans="1:47" s="2" customFormat="1" ht="12">
      <c r="A197" s="40"/>
      <c r="B197" s="41"/>
      <c r="C197" s="42"/>
      <c r="D197" s="218" t="s">
        <v>150</v>
      </c>
      <c r="E197" s="42"/>
      <c r="F197" s="219" t="s">
        <v>322</v>
      </c>
      <c r="G197" s="42"/>
      <c r="H197" s="42"/>
      <c r="I197" s="220"/>
      <c r="J197" s="42"/>
      <c r="K197" s="42"/>
      <c r="L197" s="46"/>
      <c r="M197" s="221"/>
      <c r="N197" s="22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150</v>
      </c>
      <c r="AU197" s="19" t="s">
        <v>84</v>
      </c>
    </row>
    <row r="198" spans="1:65" s="2" customFormat="1" ht="14.4" customHeight="1">
      <c r="A198" s="40"/>
      <c r="B198" s="41"/>
      <c r="C198" s="206" t="s">
        <v>325</v>
      </c>
      <c r="D198" s="206" t="s">
        <v>143</v>
      </c>
      <c r="E198" s="207" t="s">
        <v>326</v>
      </c>
      <c r="F198" s="208" t="s">
        <v>327</v>
      </c>
      <c r="G198" s="209" t="s">
        <v>146</v>
      </c>
      <c r="H198" s="210">
        <v>2799.9</v>
      </c>
      <c r="I198" s="211"/>
      <c r="J198" s="210">
        <f>ROUND(I198*H198,2)</f>
        <v>0</v>
      </c>
      <c r="K198" s="208" t="s">
        <v>147</v>
      </c>
      <c r="L198" s="46"/>
      <c r="M198" s="212" t="s">
        <v>19</v>
      </c>
      <c r="N198" s="213" t="s">
        <v>45</v>
      </c>
      <c r="O198" s="86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6" t="s">
        <v>148</v>
      </c>
      <c r="AT198" s="216" t="s">
        <v>143</v>
      </c>
      <c r="AU198" s="216" t="s">
        <v>84</v>
      </c>
      <c r="AY198" s="19" t="s">
        <v>141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9" t="s">
        <v>82</v>
      </c>
      <c r="BK198" s="217">
        <f>ROUND(I198*H198,2)</f>
        <v>0</v>
      </c>
      <c r="BL198" s="19" t="s">
        <v>148</v>
      </c>
      <c r="BM198" s="216" t="s">
        <v>328</v>
      </c>
    </row>
    <row r="199" spans="1:47" s="2" customFormat="1" ht="12">
      <c r="A199" s="40"/>
      <c r="B199" s="41"/>
      <c r="C199" s="42"/>
      <c r="D199" s="218" t="s">
        <v>150</v>
      </c>
      <c r="E199" s="42"/>
      <c r="F199" s="219" t="s">
        <v>329</v>
      </c>
      <c r="G199" s="42"/>
      <c r="H199" s="42"/>
      <c r="I199" s="220"/>
      <c r="J199" s="42"/>
      <c r="K199" s="42"/>
      <c r="L199" s="46"/>
      <c r="M199" s="221"/>
      <c r="N199" s="222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150</v>
      </c>
      <c r="AU199" s="19" t="s">
        <v>84</v>
      </c>
    </row>
    <row r="200" spans="1:51" s="13" customFormat="1" ht="12">
      <c r="A200" s="13"/>
      <c r="B200" s="223"/>
      <c r="C200" s="224"/>
      <c r="D200" s="218" t="s">
        <v>152</v>
      </c>
      <c r="E200" s="225" t="s">
        <v>19</v>
      </c>
      <c r="F200" s="226" t="s">
        <v>330</v>
      </c>
      <c r="G200" s="224"/>
      <c r="H200" s="227">
        <v>2799.9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152</v>
      </c>
      <c r="AU200" s="233" t="s">
        <v>84</v>
      </c>
      <c r="AV200" s="13" t="s">
        <v>84</v>
      </c>
      <c r="AW200" s="13" t="s">
        <v>36</v>
      </c>
      <c r="AX200" s="13" t="s">
        <v>82</v>
      </c>
      <c r="AY200" s="233" t="s">
        <v>141</v>
      </c>
    </row>
    <row r="201" spans="1:65" s="2" customFormat="1" ht="14.4" customHeight="1">
      <c r="A201" s="40"/>
      <c r="B201" s="41"/>
      <c r="C201" s="206" t="s">
        <v>331</v>
      </c>
      <c r="D201" s="206" t="s">
        <v>143</v>
      </c>
      <c r="E201" s="207" t="s">
        <v>332</v>
      </c>
      <c r="F201" s="208" t="s">
        <v>333</v>
      </c>
      <c r="G201" s="209" t="s">
        <v>146</v>
      </c>
      <c r="H201" s="210">
        <v>2799.9</v>
      </c>
      <c r="I201" s="211"/>
      <c r="J201" s="210">
        <f>ROUND(I201*H201,2)</f>
        <v>0</v>
      </c>
      <c r="K201" s="208" t="s">
        <v>147</v>
      </c>
      <c r="L201" s="46"/>
      <c r="M201" s="212" t="s">
        <v>19</v>
      </c>
      <c r="N201" s="213" t="s">
        <v>45</v>
      </c>
      <c r="O201" s="86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6" t="s">
        <v>148</v>
      </c>
      <c r="AT201" s="216" t="s">
        <v>143</v>
      </c>
      <c r="AU201" s="216" t="s">
        <v>84</v>
      </c>
      <c r="AY201" s="19" t="s">
        <v>141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9" t="s">
        <v>82</v>
      </c>
      <c r="BK201" s="217">
        <f>ROUND(I201*H201,2)</f>
        <v>0</v>
      </c>
      <c r="BL201" s="19" t="s">
        <v>148</v>
      </c>
      <c r="BM201" s="216" t="s">
        <v>334</v>
      </c>
    </row>
    <row r="202" spans="1:47" s="2" customFormat="1" ht="12">
      <c r="A202" s="40"/>
      <c r="B202" s="41"/>
      <c r="C202" s="42"/>
      <c r="D202" s="218" t="s">
        <v>150</v>
      </c>
      <c r="E202" s="42"/>
      <c r="F202" s="219" t="s">
        <v>335</v>
      </c>
      <c r="G202" s="42"/>
      <c r="H202" s="42"/>
      <c r="I202" s="220"/>
      <c r="J202" s="42"/>
      <c r="K202" s="42"/>
      <c r="L202" s="46"/>
      <c r="M202" s="221"/>
      <c r="N202" s="22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150</v>
      </c>
      <c r="AU202" s="19" t="s">
        <v>84</v>
      </c>
    </row>
    <row r="203" spans="1:51" s="13" customFormat="1" ht="12">
      <c r="A203" s="13"/>
      <c r="B203" s="223"/>
      <c r="C203" s="224"/>
      <c r="D203" s="218" t="s">
        <v>152</v>
      </c>
      <c r="E203" s="225" t="s">
        <v>19</v>
      </c>
      <c r="F203" s="226" t="s">
        <v>336</v>
      </c>
      <c r="G203" s="224"/>
      <c r="H203" s="227">
        <v>2799.9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152</v>
      </c>
      <c r="AU203" s="233" t="s">
        <v>84</v>
      </c>
      <c r="AV203" s="13" t="s">
        <v>84</v>
      </c>
      <c r="AW203" s="13" t="s">
        <v>36</v>
      </c>
      <c r="AX203" s="13" t="s">
        <v>82</v>
      </c>
      <c r="AY203" s="233" t="s">
        <v>141</v>
      </c>
    </row>
    <row r="204" spans="1:65" s="2" customFormat="1" ht="14.4" customHeight="1">
      <c r="A204" s="40"/>
      <c r="B204" s="41"/>
      <c r="C204" s="206" t="s">
        <v>337</v>
      </c>
      <c r="D204" s="206" t="s">
        <v>143</v>
      </c>
      <c r="E204" s="207" t="s">
        <v>338</v>
      </c>
      <c r="F204" s="208" t="s">
        <v>339</v>
      </c>
      <c r="G204" s="209" t="s">
        <v>146</v>
      </c>
      <c r="H204" s="210">
        <v>2950.2</v>
      </c>
      <c r="I204" s="211"/>
      <c r="J204" s="210">
        <f>ROUND(I204*H204,2)</f>
        <v>0</v>
      </c>
      <c r="K204" s="208" t="s">
        <v>147</v>
      </c>
      <c r="L204" s="46"/>
      <c r="M204" s="212" t="s">
        <v>19</v>
      </c>
      <c r="N204" s="213" t="s">
        <v>45</v>
      </c>
      <c r="O204" s="86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6" t="s">
        <v>148</v>
      </c>
      <c r="AT204" s="216" t="s">
        <v>143</v>
      </c>
      <c r="AU204" s="216" t="s">
        <v>84</v>
      </c>
      <c r="AY204" s="19" t="s">
        <v>141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9" t="s">
        <v>82</v>
      </c>
      <c r="BK204" s="217">
        <f>ROUND(I204*H204,2)</f>
        <v>0</v>
      </c>
      <c r="BL204" s="19" t="s">
        <v>148</v>
      </c>
      <c r="BM204" s="216" t="s">
        <v>340</v>
      </c>
    </row>
    <row r="205" spans="1:47" s="2" customFormat="1" ht="12">
      <c r="A205" s="40"/>
      <c r="B205" s="41"/>
      <c r="C205" s="42"/>
      <c r="D205" s="218" t="s">
        <v>150</v>
      </c>
      <c r="E205" s="42"/>
      <c r="F205" s="219" t="s">
        <v>341</v>
      </c>
      <c r="G205" s="42"/>
      <c r="H205" s="42"/>
      <c r="I205" s="220"/>
      <c r="J205" s="42"/>
      <c r="K205" s="42"/>
      <c r="L205" s="46"/>
      <c r="M205" s="221"/>
      <c r="N205" s="22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150</v>
      </c>
      <c r="AU205" s="19" t="s">
        <v>84</v>
      </c>
    </row>
    <row r="206" spans="1:51" s="13" customFormat="1" ht="12">
      <c r="A206" s="13"/>
      <c r="B206" s="223"/>
      <c r="C206" s="224"/>
      <c r="D206" s="218" t="s">
        <v>152</v>
      </c>
      <c r="E206" s="225" t="s">
        <v>19</v>
      </c>
      <c r="F206" s="226" t="s">
        <v>342</v>
      </c>
      <c r="G206" s="224"/>
      <c r="H206" s="227">
        <v>2950.2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152</v>
      </c>
      <c r="AU206" s="233" t="s">
        <v>84</v>
      </c>
      <c r="AV206" s="13" t="s">
        <v>84</v>
      </c>
      <c r="AW206" s="13" t="s">
        <v>36</v>
      </c>
      <c r="AX206" s="13" t="s">
        <v>82</v>
      </c>
      <c r="AY206" s="233" t="s">
        <v>141</v>
      </c>
    </row>
    <row r="207" spans="1:65" s="2" customFormat="1" ht="14.4" customHeight="1">
      <c r="A207" s="40"/>
      <c r="B207" s="41"/>
      <c r="C207" s="206" t="s">
        <v>343</v>
      </c>
      <c r="D207" s="206" t="s">
        <v>143</v>
      </c>
      <c r="E207" s="207" t="s">
        <v>344</v>
      </c>
      <c r="F207" s="208" t="s">
        <v>345</v>
      </c>
      <c r="G207" s="209" t="s">
        <v>146</v>
      </c>
      <c r="H207" s="210">
        <v>2950.2</v>
      </c>
      <c r="I207" s="211"/>
      <c r="J207" s="210">
        <f>ROUND(I207*H207,2)</f>
        <v>0</v>
      </c>
      <c r="K207" s="208" t="s">
        <v>147</v>
      </c>
      <c r="L207" s="46"/>
      <c r="M207" s="212" t="s">
        <v>19</v>
      </c>
      <c r="N207" s="213" t="s">
        <v>45</v>
      </c>
      <c r="O207" s="86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6" t="s">
        <v>148</v>
      </c>
      <c r="AT207" s="216" t="s">
        <v>143</v>
      </c>
      <c r="AU207" s="216" t="s">
        <v>84</v>
      </c>
      <c r="AY207" s="19" t="s">
        <v>141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9" t="s">
        <v>82</v>
      </c>
      <c r="BK207" s="217">
        <f>ROUND(I207*H207,2)</f>
        <v>0</v>
      </c>
      <c r="BL207" s="19" t="s">
        <v>148</v>
      </c>
      <c r="BM207" s="216" t="s">
        <v>346</v>
      </c>
    </row>
    <row r="208" spans="1:47" s="2" customFormat="1" ht="12">
      <c r="A208" s="40"/>
      <c r="B208" s="41"/>
      <c r="C208" s="42"/>
      <c r="D208" s="218" t="s">
        <v>150</v>
      </c>
      <c r="E208" s="42"/>
      <c r="F208" s="219" t="s">
        <v>347</v>
      </c>
      <c r="G208" s="42"/>
      <c r="H208" s="42"/>
      <c r="I208" s="220"/>
      <c r="J208" s="42"/>
      <c r="K208" s="42"/>
      <c r="L208" s="46"/>
      <c r="M208" s="221"/>
      <c r="N208" s="22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150</v>
      </c>
      <c r="AU208" s="19" t="s">
        <v>84</v>
      </c>
    </row>
    <row r="209" spans="1:51" s="13" customFormat="1" ht="12">
      <c r="A209" s="13"/>
      <c r="B209" s="223"/>
      <c r="C209" s="224"/>
      <c r="D209" s="218" t="s">
        <v>152</v>
      </c>
      <c r="E209" s="225" t="s">
        <v>19</v>
      </c>
      <c r="F209" s="226" t="s">
        <v>348</v>
      </c>
      <c r="G209" s="224"/>
      <c r="H209" s="227">
        <v>2950.2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152</v>
      </c>
      <c r="AU209" s="233" t="s">
        <v>84</v>
      </c>
      <c r="AV209" s="13" t="s">
        <v>84</v>
      </c>
      <c r="AW209" s="13" t="s">
        <v>36</v>
      </c>
      <c r="AX209" s="13" t="s">
        <v>82</v>
      </c>
      <c r="AY209" s="233" t="s">
        <v>141</v>
      </c>
    </row>
    <row r="210" spans="1:65" s="2" customFormat="1" ht="14.4" customHeight="1">
      <c r="A210" s="40"/>
      <c r="B210" s="41"/>
      <c r="C210" s="206" t="s">
        <v>349</v>
      </c>
      <c r="D210" s="206" t="s">
        <v>143</v>
      </c>
      <c r="E210" s="207" t="s">
        <v>350</v>
      </c>
      <c r="F210" s="208" t="s">
        <v>351</v>
      </c>
      <c r="G210" s="209" t="s">
        <v>146</v>
      </c>
      <c r="H210" s="210">
        <v>2950.2</v>
      </c>
      <c r="I210" s="211"/>
      <c r="J210" s="210">
        <f>ROUND(I210*H210,2)</f>
        <v>0</v>
      </c>
      <c r="K210" s="208" t="s">
        <v>147</v>
      </c>
      <c r="L210" s="46"/>
      <c r="M210" s="212" t="s">
        <v>19</v>
      </c>
      <c r="N210" s="213" t="s">
        <v>45</v>
      </c>
      <c r="O210" s="86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6" t="s">
        <v>148</v>
      </c>
      <c r="AT210" s="216" t="s">
        <v>143</v>
      </c>
      <c r="AU210" s="216" t="s">
        <v>84</v>
      </c>
      <c r="AY210" s="19" t="s">
        <v>141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9" t="s">
        <v>82</v>
      </c>
      <c r="BK210" s="217">
        <f>ROUND(I210*H210,2)</f>
        <v>0</v>
      </c>
      <c r="BL210" s="19" t="s">
        <v>148</v>
      </c>
      <c r="BM210" s="216" t="s">
        <v>352</v>
      </c>
    </row>
    <row r="211" spans="1:47" s="2" customFormat="1" ht="12">
      <c r="A211" s="40"/>
      <c r="B211" s="41"/>
      <c r="C211" s="42"/>
      <c r="D211" s="218" t="s">
        <v>150</v>
      </c>
      <c r="E211" s="42"/>
      <c r="F211" s="219" t="s">
        <v>353</v>
      </c>
      <c r="G211" s="42"/>
      <c r="H211" s="42"/>
      <c r="I211" s="220"/>
      <c r="J211" s="42"/>
      <c r="K211" s="42"/>
      <c r="L211" s="46"/>
      <c r="M211" s="221"/>
      <c r="N211" s="22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150</v>
      </c>
      <c r="AU211" s="19" t="s">
        <v>84</v>
      </c>
    </row>
    <row r="212" spans="1:51" s="13" customFormat="1" ht="12">
      <c r="A212" s="13"/>
      <c r="B212" s="223"/>
      <c r="C212" s="224"/>
      <c r="D212" s="218" t="s">
        <v>152</v>
      </c>
      <c r="E212" s="225" t="s">
        <v>19</v>
      </c>
      <c r="F212" s="226" t="s">
        <v>354</v>
      </c>
      <c r="G212" s="224"/>
      <c r="H212" s="227">
        <v>2950.2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152</v>
      </c>
      <c r="AU212" s="233" t="s">
        <v>84</v>
      </c>
      <c r="AV212" s="13" t="s">
        <v>84</v>
      </c>
      <c r="AW212" s="13" t="s">
        <v>36</v>
      </c>
      <c r="AX212" s="13" t="s">
        <v>82</v>
      </c>
      <c r="AY212" s="233" t="s">
        <v>141</v>
      </c>
    </row>
    <row r="213" spans="1:65" s="2" customFormat="1" ht="14.4" customHeight="1">
      <c r="A213" s="40"/>
      <c r="B213" s="41"/>
      <c r="C213" s="206" t="s">
        <v>355</v>
      </c>
      <c r="D213" s="206" t="s">
        <v>143</v>
      </c>
      <c r="E213" s="207" t="s">
        <v>356</v>
      </c>
      <c r="F213" s="208" t="s">
        <v>357</v>
      </c>
      <c r="G213" s="209" t="s">
        <v>146</v>
      </c>
      <c r="H213" s="210">
        <v>2950.2</v>
      </c>
      <c r="I213" s="211"/>
      <c r="J213" s="210">
        <f>ROUND(I213*H213,2)</f>
        <v>0</v>
      </c>
      <c r="K213" s="208" t="s">
        <v>147</v>
      </c>
      <c r="L213" s="46"/>
      <c r="M213" s="212" t="s">
        <v>19</v>
      </c>
      <c r="N213" s="213" t="s">
        <v>45</v>
      </c>
      <c r="O213" s="86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6" t="s">
        <v>148</v>
      </c>
      <c r="AT213" s="216" t="s">
        <v>143</v>
      </c>
      <c r="AU213" s="216" t="s">
        <v>84</v>
      </c>
      <c r="AY213" s="19" t="s">
        <v>141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9" t="s">
        <v>82</v>
      </c>
      <c r="BK213" s="217">
        <f>ROUND(I213*H213,2)</f>
        <v>0</v>
      </c>
      <c r="BL213" s="19" t="s">
        <v>148</v>
      </c>
      <c r="BM213" s="216" t="s">
        <v>358</v>
      </c>
    </row>
    <row r="214" spans="1:47" s="2" customFormat="1" ht="12">
      <c r="A214" s="40"/>
      <c r="B214" s="41"/>
      <c r="C214" s="42"/>
      <c r="D214" s="218" t="s">
        <v>150</v>
      </c>
      <c r="E214" s="42"/>
      <c r="F214" s="219" t="s">
        <v>359</v>
      </c>
      <c r="G214" s="42"/>
      <c r="H214" s="42"/>
      <c r="I214" s="220"/>
      <c r="J214" s="42"/>
      <c r="K214" s="42"/>
      <c r="L214" s="46"/>
      <c r="M214" s="221"/>
      <c r="N214" s="22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150</v>
      </c>
      <c r="AU214" s="19" t="s">
        <v>84</v>
      </c>
    </row>
    <row r="215" spans="1:51" s="13" customFormat="1" ht="12">
      <c r="A215" s="13"/>
      <c r="B215" s="223"/>
      <c r="C215" s="224"/>
      <c r="D215" s="218" t="s">
        <v>152</v>
      </c>
      <c r="E215" s="225" t="s">
        <v>19</v>
      </c>
      <c r="F215" s="226" t="s">
        <v>342</v>
      </c>
      <c r="G215" s="224"/>
      <c r="H215" s="227">
        <v>2950.2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152</v>
      </c>
      <c r="AU215" s="233" t="s">
        <v>84</v>
      </c>
      <c r="AV215" s="13" t="s">
        <v>84</v>
      </c>
      <c r="AW215" s="13" t="s">
        <v>36</v>
      </c>
      <c r="AX215" s="13" t="s">
        <v>82</v>
      </c>
      <c r="AY215" s="233" t="s">
        <v>141</v>
      </c>
    </row>
    <row r="216" spans="1:65" s="2" customFormat="1" ht="14.4" customHeight="1">
      <c r="A216" s="40"/>
      <c r="B216" s="41"/>
      <c r="C216" s="206" t="s">
        <v>360</v>
      </c>
      <c r="D216" s="206" t="s">
        <v>143</v>
      </c>
      <c r="E216" s="207" t="s">
        <v>361</v>
      </c>
      <c r="F216" s="208" t="s">
        <v>362</v>
      </c>
      <c r="G216" s="209" t="s">
        <v>286</v>
      </c>
      <c r="H216" s="210">
        <v>3235.2</v>
      </c>
      <c r="I216" s="211"/>
      <c r="J216" s="210">
        <f>ROUND(I216*H216,2)</f>
        <v>0</v>
      </c>
      <c r="K216" s="208" t="s">
        <v>147</v>
      </c>
      <c r="L216" s="46"/>
      <c r="M216" s="212" t="s">
        <v>19</v>
      </c>
      <c r="N216" s="213" t="s">
        <v>45</v>
      </c>
      <c r="O216" s="86"/>
      <c r="P216" s="214">
        <f>O216*H216</f>
        <v>0</v>
      </c>
      <c r="Q216" s="214">
        <v>0.00224</v>
      </c>
      <c r="R216" s="214">
        <f>Q216*H216</f>
        <v>7.246847999999999</v>
      </c>
      <c r="S216" s="214">
        <v>0</v>
      </c>
      <c r="T216" s="21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6" t="s">
        <v>148</v>
      </c>
      <c r="AT216" s="216" t="s">
        <v>143</v>
      </c>
      <c r="AU216" s="216" t="s">
        <v>84</v>
      </c>
      <c r="AY216" s="19" t="s">
        <v>141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9" t="s">
        <v>82</v>
      </c>
      <c r="BK216" s="217">
        <f>ROUND(I216*H216,2)</f>
        <v>0</v>
      </c>
      <c r="BL216" s="19" t="s">
        <v>148</v>
      </c>
      <c r="BM216" s="216" t="s">
        <v>363</v>
      </c>
    </row>
    <row r="217" spans="1:47" s="2" customFormat="1" ht="12">
      <c r="A217" s="40"/>
      <c r="B217" s="41"/>
      <c r="C217" s="42"/>
      <c r="D217" s="218" t="s">
        <v>150</v>
      </c>
      <c r="E217" s="42"/>
      <c r="F217" s="219" t="s">
        <v>364</v>
      </c>
      <c r="G217" s="42"/>
      <c r="H217" s="42"/>
      <c r="I217" s="220"/>
      <c r="J217" s="42"/>
      <c r="K217" s="42"/>
      <c r="L217" s="46"/>
      <c r="M217" s="221"/>
      <c r="N217" s="22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150</v>
      </c>
      <c r="AU217" s="19" t="s">
        <v>84</v>
      </c>
    </row>
    <row r="218" spans="1:51" s="13" customFormat="1" ht="12">
      <c r="A218" s="13"/>
      <c r="B218" s="223"/>
      <c r="C218" s="224"/>
      <c r="D218" s="218" t="s">
        <v>152</v>
      </c>
      <c r="E218" s="225" t="s">
        <v>19</v>
      </c>
      <c r="F218" s="226" t="s">
        <v>365</v>
      </c>
      <c r="G218" s="224"/>
      <c r="H218" s="227">
        <v>3235.2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152</v>
      </c>
      <c r="AU218" s="233" t="s">
        <v>84</v>
      </c>
      <c r="AV218" s="13" t="s">
        <v>84</v>
      </c>
      <c r="AW218" s="13" t="s">
        <v>36</v>
      </c>
      <c r="AX218" s="13" t="s">
        <v>82</v>
      </c>
      <c r="AY218" s="233" t="s">
        <v>141</v>
      </c>
    </row>
    <row r="219" spans="1:65" s="2" customFormat="1" ht="24.15" customHeight="1">
      <c r="A219" s="40"/>
      <c r="B219" s="41"/>
      <c r="C219" s="206" t="s">
        <v>366</v>
      </c>
      <c r="D219" s="206" t="s">
        <v>143</v>
      </c>
      <c r="E219" s="207" t="s">
        <v>367</v>
      </c>
      <c r="F219" s="208" t="s">
        <v>368</v>
      </c>
      <c r="G219" s="209" t="s">
        <v>369</v>
      </c>
      <c r="H219" s="210">
        <v>4</v>
      </c>
      <c r="I219" s="211"/>
      <c r="J219" s="210">
        <f>ROUND(I219*H219,2)</f>
        <v>0</v>
      </c>
      <c r="K219" s="208" t="s">
        <v>19</v>
      </c>
      <c r="L219" s="46"/>
      <c r="M219" s="212" t="s">
        <v>19</v>
      </c>
      <c r="N219" s="213" t="s">
        <v>45</v>
      </c>
      <c r="O219" s="86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6" t="s">
        <v>148</v>
      </c>
      <c r="AT219" s="216" t="s">
        <v>143</v>
      </c>
      <c r="AU219" s="216" t="s">
        <v>84</v>
      </c>
      <c r="AY219" s="19" t="s">
        <v>141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9" t="s">
        <v>82</v>
      </c>
      <c r="BK219" s="217">
        <f>ROUND(I219*H219,2)</f>
        <v>0</v>
      </c>
      <c r="BL219" s="19" t="s">
        <v>148</v>
      </c>
      <c r="BM219" s="216" t="s">
        <v>370</v>
      </c>
    </row>
    <row r="220" spans="1:47" s="2" customFormat="1" ht="12">
      <c r="A220" s="40"/>
      <c r="B220" s="41"/>
      <c r="C220" s="42"/>
      <c r="D220" s="218" t="s">
        <v>150</v>
      </c>
      <c r="E220" s="42"/>
      <c r="F220" s="219" t="s">
        <v>368</v>
      </c>
      <c r="G220" s="42"/>
      <c r="H220" s="42"/>
      <c r="I220" s="220"/>
      <c r="J220" s="42"/>
      <c r="K220" s="42"/>
      <c r="L220" s="46"/>
      <c r="M220" s="221"/>
      <c r="N220" s="22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150</v>
      </c>
      <c r="AU220" s="19" t="s">
        <v>84</v>
      </c>
    </row>
    <row r="221" spans="1:47" s="2" customFormat="1" ht="12">
      <c r="A221" s="40"/>
      <c r="B221" s="41"/>
      <c r="C221" s="42"/>
      <c r="D221" s="218" t="s">
        <v>229</v>
      </c>
      <c r="E221" s="42"/>
      <c r="F221" s="255" t="s">
        <v>371</v>
      </c>
      <c r="G221" s="42"/>
      <c r="H221" s="42"/>
      <c r="I221" s="220"/>
      <c r="J221" s="42"/>
      <c r="K221" s="42"/>
      <c r="L221" s="46"/>
      <c r="M221" s="221"/>
      <c r="N221" s="22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229</v>
      </c>
      <c r="AU221" s="19" t="s">
        <v>84</v>
      </c>
    </row>
    <row r="222" spans="1:51" s="13" customFormat="1" ht="12">
      <c r="A222" s="13"/>
      <c r="B222" s="223"/>
      <c r="C222" s="224"/>
      <c r="D222" s="218" t="s">
        <v>152</v>
      </c>
      <c r="E222" s="225" t="s">
        <v>19</v>
      </c>
      <c r="F222" s="226" t="s">
        <v>372</v>
      </c>
      <c r="G222" s="224"/>
      <c r="H222" s="227">
        <v>4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152</v>
      </c>
      <c r="AU222" s="233" t="s">
        <v>84</v>
      </c>
      <c r="AV222" s="13" t="s">
        <v>84</v>
      </c>
      <c r="AW222" s="13" t="s">
        <v>36</v>
      </c>
      <c r="AX222" s="13" t="s">
        <v>82</v>
      </c>
      <c r="AY222" s="233" t="s">
        <v>141</v>
      </c>
    </row>
    <row r="223" spans="1:63" s="12" customFormat="1" ht="22.8" customHeight="1">
      <c r="A223" s="12"/>
      <c r="B223" s="190"/>
      <c r="C223" s="191"/>
      <c r="D223" s="192" t="s">
        <v>73</v>
      </c>
      <c r="E223" s="204" t="s">
        <v>198</v>
      </c>
      <c r="F223" s="204" t="s">
        <v>373</v>
      </c>
      <c r="G223" s="191"/>
      <c r="H223" s="191"/>
      <c r="I223" s="194"/>
      <c r="J223" s="205">
        <f>BK223</f>
        <v>0</v>
      </c>
      <c r="K223" s="191"/>
      <c r="L223" s="196"/>
      <c r="M223" s="197"/>
      <c r="N223" s="198"/>
      <c r="O223" s="198"/>
      <c r="P223" s="199">
        <f>SUM(P224:P253)</f>
        <v>0</v>
      </c>
      <c r="Q223" s="198"/>
      <c r="R223" s="199">
        <f>SUM(R224:R253)</f>
        <v>773.415708</v>
      </c>
      <c r="S223" s="198"/>
      <c r="T223" s="200">
        <f>SUM(T224:T253)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1" t="s">
        <v>82</v>
      </c>
      <c r="AT223" s="202" t="s">
        <v>73</v>
      </c>
      <c r="AU223" s="202" t="s">
        <v>82</v>
      </c>
      <c r="AY223" s="201" t="s">
        <v>141</v>
      </c>
      <c r="BK223" s="203">
        <f>SUM(BK224:BK253)</f>
        <v>0</v>
      </c>
    </row>
    <row r="224" spans="1:65" s="2" customFormat="1" ht="14.4" customHeight="1">
      <c r="A224" s="40"/>
      <c r="B224" s="41"/>
      <c r="C224" s="206" t="s">
        <v>374</v>
      </c>
      <c r="D224" s="206" t="s">
        <v>143</v>
      </c>
      <c r="E224" s="207" t="s">
        <v>375</v>
      </c>
      <c r="F224" s="208" t="s">
        <v>376</v>
      </c>
      <c r="G224" s="209" t="s">
        <v>310</v>
      </c>
      <c r="H224" s="210">
        <v>20</v>
      </c>
      <c r="I224" s="211"/>
      <c r="J224" s="210">
        <f>ROUND(I224*H224,2)</f>
        <v>0</v>
      </c>
      <c r="K224" s="208" t="s">
        <v>147</v>
      </c>
      <c r="L224" s="46"/>
      <c r="M224" s="212" t="s">
        <v>19</v>
      </c>
      <c r="N224" s="213" t="s">
        <v>45</v>
      </c>
      <c r="O224" s="86"/>
      <c r="P224" s="214">
        <f>O224*H224</f>
        <v>0</v>
      </c>
      <c r="Q224" s="214">
        <v>0.0007</v>
      </c>
      <c r="R224" s="214">
        <f>Q224*H224</f>
        <v>0.014</v>
      </c>
      <c r="S224" s="214">
        <v>0</v>
      </c>
      <c r="T224" s="21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6" t="s">
        <v>148</v>
      </c>
      <c r="AT224" s="216" t="s">
        <v>143</v>
      </c>
      <c r="AU224" s="216" t="s">
        <v>84</v>
      </c>
      <c r="AY224" s="19" t="s">
        <v>141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9" t="s">
        <v>82</v>
      </c>
      <c r="BK224" s="217">
        <f>ROUND(I224*H224,2)</f>
        <v>0</v>
      </c>
      <c r="BL224" s="19" t="s">
        <v>148</v>
      </c>
      <c r="BM224" s="216" t="s">
        <v>377</v>
      </c>
    </row>
    <row r="225" spans="1:47" s="2" customFormat="1" ht="12">
      <c r="A225" s="40"/>
      <c r="B225" s="41"/>
      <c r="C225" s="42"/>
      <c r="D225" s="218" t="s">
        <v>150</v>
      </c>
      <c r="E225" s="42"/>
      <c r="F225" s="219" t="s">
        <v>378</v>
      </c>
      <c r="G225" s="42"/>
      <c r="H225" s="42"/>
      <c r="I225" s="220"/>
      <c r="J225" s="42"/>
      <c r="K225" s="42"/>
      <c r="L225" s="46"/>
      <c r="M225" s="221"/>
      <c r="N225" s="22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150</v>
      </c>
      <c r="AU225" s="19" t="s">
        <v>84</v>
      </c>
    </row>
    <row r="226" spans="1:51" s="13" customFormat="1" ht="12">
      <c r="A226" s="13"/>
      <c r="B226" s="223"/>
      <c r="C226" s="224"/>
      <c r="D226" s="218" t="s">
        <v>152</v>
      </c>
      <c r="E226" s="225" t="s">
        <v>19</v>
      </c>
      <c r="F226" s="226" t="s">
        <v>379</v>
      </c>
      <c r="G226" s="224"/>
      <c r="H226" s="227">
        <v>2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152</v>
      </c>
      <c r="AU226" s="233" t="s">
        <v>84</v>
      </c>
      <c r="AV226" s="13" t="s">
        <v>84</v>
      </c>
      <c r="AW226" s="13" t="s">
        <v>36</v>
      </c>
      <c r="AX226" s="13" t="s">
        <v>74</v>
      </c>
      <c r="AY226" s="233" t="s">
        <v>141</v>
      </c>
    </row>
    <row r="227" spans="1:51" s="13" customFormat="1" ht="12">
      <c r="A227" s="13"/>
      <c r="B227" s="223"/>
      <c r="C227" s="224"/>
      <c r="D227" s="218" t="s">
        <v>152</v>
      </c>
      <c r="E227" s="225" t="s">
        <v>19</v>
      </c>
      <c r="F227" s="226" t="s">
        <v>380</v>
      </c>
      <c r="G227" s="224"/>
      <c r="H227" s="227">
        <v>2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152</v>
      </c>
      <c r="AU227" s="233" t="s">
        <v>84</v>
      </c>
      <c r="AV227" s="13" t="s">
        <v>84</v>
      </c>
      <c r="AW227" s="13" t="s">
        <v>36</v>
      </c>
      <c r="AX227" s="13" t="s">
        <v>74</v>
      </c>
      <c r="AY227" s="233" t="s">
        <v>141</v>
      </c>
    </row>
    <row r="228" spans="1:51" s="13" customFormat="1" ht="12">
      <c r="A228" s="13"/>
      <c r="B228" s="223"/>
      <c r="C228" s="224"/>
      <c r="D228" s="218" t="s">
        <v>152</v>
      </c>
      <c r="E228" s="225" t="s">
        <v>19</v>
      </c>
      <c r="F228" s="226" t="s">
        <v>381</v>
      </c>
      <c r="G228" s="224"/>
      <c r="H228" s="227">
        <v>4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152</v>
      </c>
      <c r="AU228" s="233" t="s">
        <v>84</v>
      </c>
      <c r="AV228" s="13" t="s">
        <v>84</v>
      </c>
      <c r="AW228" s="13" t="s">
        <v>36</v>
      </c>
      <c r="AX228" s="13" t="s">
        <v>74</v>
      </c>
      <c r="AY228" s="233" t="s">
        <v>141</v>
      </c>
    </row>
    <row r="229" spans="1:51" s="13" customFormat="1" ht="12">
      <c r="A229" s="13"/>
      <c r="B229" s="223"/>
      <c r="C229" s="224"/>
      <c r="D229" s="218" t="s">
        <v>152</v>
      </c>
      <c r="E229" s="225" t="s">
        <v>19</v>
      </c>
      <c r="F229" s="226" t="s">
        <v>382</v>
      </c>
      <c r="G229" s="224"/>
      <c r="H229" s="227">
        <v>4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152</v>
      </c>
      <c r="AU229" s="233" t="s">
        <v>84</v>
      </c>
      <c r="AV229" s="13" t="s">
        <v>84</v>
      </c>
      <c r="AW229" s="13" t="s">
        <v>36</v>
      </c>
      <c r="AX229" s="13" t="s">
        <v>74</v>
      </c>
      <c r="AY229" s="233" t="s">
        <v>141</v>
      </c>
    </row>
    <row r="230" spans="1:51" s="13" customFormat="1" ht="12">
      <c r="A230" s="13"/>
      <c r="B230" s="223"/>
      <c r="C230" s="224"/>
      <c r="D230" s="218" t="s">
        <v>152</v>
      </c>
      <c r="E230" s="225" t="s">
        <v>19</v>
      </c>
      <c r="F230" s="226" t="s">
        <v>383</v>
      </c>
      <c r="G230" s="224"/>
      <c r="H230" s="227">
        <v>4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152</v>
      </c>
      <c r="AU230" s="233" t="s">
        <v>84</v>
      </c>
      <c r="AV230" s="13" t="s">
        <v>84</v>
      </c>
      <c r="AW230" s="13" t="s">
        <v>36</v>
      </c>
      <c r="AX230" s="13" t="s">
        <v>74</v>
      </c>
      <c r="AY230" s="233" t="s">
        <v>141</v>
      </c>
    </row>
    <row r="231" spans="1:51" s="13" customFormat="1" ht="12">
      <c r="A231" s="13"/>
      <c r="B231" s="223"/>
      <c r="C231" s="224"/>
      <c r="D231" s="218" t="s">
        <v>152</v>
      </c>
      <c r="E231" s="225" t="s">
        <v>19</v>
      </c>
      <c r="F231" s="226" t="s">
        <v>384</v>
      </c>
      <c r="G231" s="224"/>
      <c r="H231" s="227">
        <v>4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152</v>
      </c>
      <c r="AU231" s="233" t="s">
        <v>84</v>
      </c>
      <c r="AV231" s="13" t="s">
        <v>84</v>
      </c>
      <c r="AW231" s="13" t="s">
        <v>36</v>
      </c>
      <c r="AX231" s="13" t="s">
        <v>74</v>
      </c>
      <c r="AY231" s="233" t="s">
        <v>141</v>
      </c>
    </row>
    <row r="232" spans="1:51" s="14" customFormat="1" ht="12">
      <c r="A232" s="14"/>
      <c r="B232" s="234"/>
      <c r="C232" s="235"/>
      <c r="D232" s="218" t="s">
        <v>152</v>
      </c>
      <c r="E232" s="236" t="s">
        <v>19</v>
      </c>
      <c r="F232" s="237" t="s">
        <v>167</v>
      </c>
      <c r="G232" s="235"/>
      <c r="H232" s="238">
        <v>20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152</v>
      </c>
      <c r="AU232" s="244" t="s">
        <v>84</v>
      </c>
      <c r="AV232" s="14" t="s">
        <v>148</v>
      </c>
      <c r="AW232" s="14" t="s">
        <v>36</v>
      </c>
      <c r="AX232" s="14" t="s">
        <v>82</v>
      </c>
      <c r="AY232" s="244" t="s">
        <v>141</v>
      </c>
    </row>
    <row r="233" spans="1:65" s="2" customFormat="1" ht="14.4" customHeight="1">
      <c r="A233" s="40"/>
      <c r="B233" s="41"/>
      <c r="C233" s="256" t="s">
        <v>385</v>
      </c>
      <c r="D233" s="256" t="s">
        <v>274</v>
      </c>
      <c r="E233" s="257" t="s">
        <v>386</v>
      </c>
      <c r="F233" s="258" t="s">
        <v>387</v>
      </c>
      <c r="G233" s="259" t="s">
        <v>310</v>
      </c>
      <c r="H233" s="260">
        <v>20</v>
      </c>
      <c r="I233" s="261"/>
      <c r="J233" s="260">
        <f>ROUND(I233*H233,2)</f>
        <v>0</v>
      </c>
      <c r="K233" s="258" t="s">
        <v>147</v>
      </c>
      <c r="L233" s="262"/>
      <c r="M233" s="263" t="s">
        <v>19</v>
      </c>
      <c r="N233" s="264" t="s">
        <v>45</v>
      </c>
      <c r="O233" s="86"/>
      <c r="P233" s="214">
        <f>O233*H233</f>
        <v>0</v>
      </c>
      <c r="Q233" s="214">
        <v>0.004</v>
      </c>
      <c r="R233" s="214">
        <f>Q233*H233</f>
        <v>0.08</v>
      </c>
      <c r="S233" s="214">
        <v>0</v>
      </c>
      <c r="T233" s="21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6" t="s">
        <v>191</v>
      </c>
      <c r="AT233" s="216" t="s">
        <v>274</v>
      </c>
      <c r="AU233" s="216" t="s">
        <v>84</v>
      </c>
      <c r="AY233" s="19" t="s">
        <v>141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9" t="s">
        <v>82</v>
      </c>
      <c r="BK233" s="217">
        <f>ROUND(I233*H233,2)</f>
        <v>0</v>
      </c>
      <c r="BL233" s="19" t="s">
        <v>148</v>
      </c>
      <c r="BM233" s="216" t="s">
        <v>388</v>
      </c>
    </row>
    <row r="234" spans="1:47" s="2" customFormat="1" ht="12">
      <c r="A234" s="40"/>
      <c r="B234" s="41"/>
      <c r="C234" s="42"/>
      <c r="D234" s="218" t="s">
        <v>150</v>
      </c>
      <c r="E234" s="42"/>
      <c r="F234" s="219" t="s">
        <v>387</v>
      </c>
      <c r="G234" s="42"/>
      <c r="H234" s="42"/>
      <c r="I234" s="220"/>
      <c r="J234" s="42"/>
      <c r="K234" s="42"/>
      <c r="L234" s="46"/>
      <c r="M234" s="221"/>
      <c r="N234" s="222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150</v>
      </c>
      <c r="AU234" s="19" t="s">
        <v>84</v>
      </c>
    </row>
    <row r="235" spans="1:51" s="13" customFormat="1" ht="12">
      <c r="A235" s="13"/>
      <c r="B235" s="223"/>
      <c r="C235" s="224"/>
      <c r="D235" s="218" t="s">
        <v>152</v>
      </c>
      <c r="E235" s="225" t="s">
        <v>19</v>
      </c>
      <c r="F235" s="226" t="s">
        <v>389</v>
      </c>
      <c r="G235" s="224"/>
      <c r="H235" s="227">
        <v>20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152</v>
      </c>
      <c r="AU235" s="233" t="s">
        <v>84</v>
      </c>
      <c r="AV235" s="13" t="s">
        <v>84</v>
      </c>
      <c r="AW235" s="13" t="s">
        <v>36</v>
      </c>
      <c r="AX235" s="13" t="s">
        <v>82</v>
      </c>
      <c r="AY235" s="233" t="s">
        <v>141</v>
      </c>
    </row>
    <row r="236" spans="1:65" s="2" customFormat="1" ht="14.4" customHeight="1">
      <c r="A236" s="40"/>
      <c r="B236" s="41"/>
      <c r="C236" s="206" t="s">
        <v>390</v>
      </c>
      <c r="D236" s="206" t="s">
        <v>143</v>
      </c>
      <c r="E236" s="207" t="s">
        <v>391</v>
      </c>
      <c r="F236" s="208" t="s">
        <v>392</v>
      </c>
      <c r="G236" s="209" t="s">
        <v>286</v>
      </c>
      <c r="H236" s="210">
        <v>1617.6</v>
      </c>
      <c r="I236" s="211"/>
      <c r="J236" s="210">
        <f>ROUND(I236*H236,2)</f>
        <v>0</v>
      </c>
      <c r="K236" s="208" t="s">
        <v>147</v>
      </c>
      <c r="L236" s="46"/>
      <c r="M236" s="212" t="s">
        <v>19</v>
      </c>
      <c r="N236" s="213" t="s">
        <v>45</v>
      </c>
      <c r="O236" s="86"/>
      <c r="P236" s="214">
        <f>O236*H236</f>
        <v>0</v>
      </c>
      <c r="Q236" s="214">
        <v>0.20219</v>
      </c>
      <c r="R236" s="214">
        <f>Q236*H236</f>
        <v>327.062544</v>
      </c>
      <c r="S236" s="214">
        <v>0</v>
      </c>
      <c r="T236" s="21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6" t="s">
        <v>148</v>
      </c>
      <c r="AT236" s="216" t="s">
        <v>143</v>
      </c>
      <c r="AU236" s="216" t="s">
        <v>84</v>
      </c>
      <c r="AY236" s="19" t="s">
        <v>141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9" t="s">
        <v>82</v>
      </c>
      <c r="BK236" s="217">
        <f>ROUND(I236*H236,2)</f>
        <v>0</v>
      </c>
      <c r="BL236" s="19" t="s">
        <v>148</v>
      </c>
      <c r="BM236" s="216" t="s">
        <v>393</v>
      </c>
    </row>
    <row r="237" spans="1:47" s="2" customFormat="1" ht="12">
      <c r="A237" s="40"/>
      <c r="B237" s="41"/>
      <c r="C237" s="42"/>
      <c r="D237" s="218" t="s">
        <v>150</v>
      </c>
      <c r="E237" s="42"/>
      <c r="F237" s="219" t="s">
        <v>394</v>
      </c>
      <c r="G237" s="42"/>
      <c r="H237" s="42"/>
      <c r="I237" s="220"/>
      <c r="J237" s="42"/>
      <c r="K237" s="42"/>
      <c r="L237" s="46"/>
      <c r="M237" s="221"/>
      <c r="N237" s="22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150</v>
      </c>
      <c r="AU237" s="19" t="s">
        <v>84</v>
      </c>
    </row>
    <row r="238" spans="1:51" s="13" customFormat="1" ht="12">
      <c r="A238" s="13"/>
      <c r="B238" s="223"/>
      <c r="C238" s="224"/>
      <c r="D238" s="218" t="s">
        <v>152</v>
      </c>
      <c r="E238" s="225" t="s">
        <v>19</v>
      </c>
      <c r="F238" s="226" t="s">
        <v>395</v>
      </c>
      <c r="G238" s="224"/>
      <c r="H238" s="227">
        <v>1617.6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152</v>
      </c>
      <c r="AU238" s="233" t="s">
        <v>84</v>
      </c>
      <c r="AV238" s="13" t="s">
        <v>84</v>
      </c>
      <c r="AW238" s="13" t="s">
        <v>36</v>
      </c>
      <c r="AX238" s="13" t="s">
        <v>82</v>
      </c>
      <c r="AY238" s="233" t="s">
        <v>141</v>
      </c>
    </row>
    <row r="239" spans="1:65" s="2" customFormat="1" ht="14.4" customHeight="1">
      <c r="A239" s="40"/>
      <c r="B239" s="41"/>
      <c r="C239" s="256" t="s">
        <v>396</v>
      </c>
      <c r="D239" s="256" t="s">
        <v>274</v>
      </c>
      <c r="E239" s="257" t="s">
        <v>397</v>
      </c>
      <c r="F239" s="258" t="s">
        <v>398</v>
      </c>
      <c r="G239" s="259" t="s">
        <v>286</v>
      </c>
      <c r="H239" s="260">
        <v>1617.6</v>
      </c>
      <c r="I239" s="261"/>
      <c r="J239" s="260">
        <f>ROUND(I239*H239,2)</f>
        <v>0</v>
      </c>
      <c r="K239" s="258" t="s">
        <v>147</v>
      </c>
      <c r="L239" s="262"/>
      <c r="M239" s="263" t="s">
        <v>19</v>
      </c>
      <c r="N239" s="264" t="s">
        <v>45</v>
      </c>
      <c r="O239" s="86"/>
      <c r="P239" s="214">
        <f>O239*H239</f>
        <v>0</v>
      </c>
      <c r="Q239" s="214">
        <v>0.102</v>
      </c>
      <c r="R239" s="214">
        <f>Q239*H239</f>
        <v>164.99519999999998</v>
      </c>
      <c r="S239" s="214">
        <v>0</v>
      </c>
      <c r="T239" s="21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6" t="s">
        <v>191</v>
      </c>
      <c r="AT239" s="216" t="s">
        <v>274</v>
      </c>
      <c r="AU239" s="216" t="s">
        <v>84</v>
      </c>
      <c r="AY239" s="19" t="s">
        <v>141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9" t="s">
        <v>82</v>
      </c>
      <c r="BK239" s="217">
        <f>ROUND(I239*H239,2)</f>
        <v>0</v>
      </c>
      <c r="BL239" s="19" t="s">
        <v>148</v>
      </c>
      <c r="BM239" s="216" t="s">
        <v>399</v>
      </c>
    </row>
    <row r="240" spans="1:47" s="2" customFormat="1" ht="12">
      <c r="A240" s="40"/>
      <c r="B240" s="41"/>
      <c r="C240" s="42"/>
      <c r="D240" s="218" t="s">
        <v>150</v>
      </c>
      <c r="E240" s="42"/>
      <c r="F240" s="219" t="s">
        <v>398</v>
      </c>
      <c r="G240" s="42"/>
      <c r="H240" s="42"/>
      <c r="I240" s="220"/>
      <c r="J240" s="42"/>
      <c r="K240" s="42"/>
      <c r="L240" s="46"/>
      <c r="M240" s="221"/>
      <c r="N240" s="222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150</v>
      </c>
      <c r="AU240" s="19" t="s">
        <v>84</v>
      </c>
    </row>
    <row r="241" spans="1:65" s="2" customFormat="1" ht="14.4" customHeight="1">
      <c r="A241" s="40"/>
      <c r="B241" s="41"/>
      <c r="C241" s="206" t="s">
        <v>400</v>
      </c>
      <c r="D241" s="206" t="s">
        <v>143</v>
      </c>
      <c r="E241" s="207" t="s">
        <v>401</v>
      </c>
      <c r="F241" s="208" t="s">
        <v>402</v>
      </c>
      <c r="G241" s="209" t="s">
        <v>162</v>
      </c>
      <c r="H241" s="210">
        <v>124.6</v>
      </c>
      <c r="I241" s="211"/>
      <c r="J241" s="210">
        <f>ROUND(I241*H241,2)</f>
        <v>0</v>
      </c>
      <c r="K241" s="208" t="s">
        <v>19</v>
      </c>
      <c r="L241" s="46"/>
      <c r="M241" s="212" t="s">
        <v>19</v>
      </c>
      <c r="N241" s="213" t="s">
        <v>45</v>
      </c>
      <c r="O241" s="86"/>
      <c r="P241" s="214">
        <f>O241*H241</f>
        <v>0</v>
      </c>
      <c r="Q241" s="214">
        <v>2.25634</v>
      </c>
      <c r="R241" s="214">
        <f>Q241*H241</f>
        <v>281.13996399999996</v>
      </c>
      <c r="S241" s="214">
        <v>0</v>
      </c>
      <c r="T241" s="21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6" t="s">
        <v>148</v>
      </c>
      <c r="AT241" s="216" t="s">
        <v>143</v>
      </c>
      <c r="AU241" s="216" t="s">
        <v>84</v>
      </c>
      <c r="AY241" s="19" t="s">
        <v>141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9" t="s">
        <v>82</v>
      </c>
      <c r="BK241" s="217">
        <f>ROUND(I241*H241,2)</f>
        <v>0</v>
      </c>
      <c r="BL241" s="19" t="s">
        <v>148</v>
      </c>
      <c r="BM241" s="216" t="s">
        <v>403</v>
      </c>
    </row>
    <row r="242" spans="1:47" s="2" customFormat="1" ht="12">
      <c r="A242" s="40"/>
      <c r="B242" s="41"/>
      <c r="C242" s="42"/>
      <c r="D242" s="218" t="s">
        <v>150</v>
      </c>
      <c r="E242" s="42"/>
      <c r="F242" s="219" t="s">
        <v>404</v>
      </c>
      <c r="G242" s="42"/>
      <c r="H242" s="42"/>
      <c r="I242" s="220"/>
      <c r="J242" s="42"/>
      <c r="K242" s="42"/>
      <c r="L242" s="46"/>
      <c r="M242" s="221"/>
      <c r="N242" s="22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150</v>
      </c>
      <c r="AU242" s="19" t="s">
        <v>84</v>
      </c>
    </row>
    <row r="243" spans="1:51" s="13" customFormat="1" ht="12">
      <c r="A243" s="13"/>
      <c r="B243" s="223"/>
      <c r="C243" s="224"/>
      <c r="D243" s="218" t="s">
        <v>152</v>
      </c>
      <c r="E243" s="225" t="s">
        <v>19</v>
      </c>
      <c r="F243" s="226" t="s">
        <v>405</v>
      </c>
      <c r="G243" s="224"/>
      <c r="H243" s="227">
        <v>124.6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152</v>
      </c>
      <c r="AU243" s="233" t="s">
        <v>84</v>
      </c>
      <c r="AV243" s="13" t="s">
        <v>84</v>
      </c>
      <c r="AW243" s="13" t="s">
        <v>36</v>
      </c>
      <c r="AX243" s="13" t="s">
        <v>82</v>
      </c>
      <c r="AY243" s="233" t="s">
        <v>141</v>
      </c>
    </row>
    <row r="244" spans="1:65" s="2" customFormat="1" ht="14.4" customHeight="1">
      <c r="A244" s="40"/>
      <c r="B244" s="41"/>
      <c r="C244" s="206" t="s">
        <v>406</v>
      </c>
      <c r="D244" s="206" t="s">
        <v>143</v>
      </c>
      <c r="E244" s="207" t="s">
        <v>407</v>
      </c>
      <c r="F244" s="208" t="s">
        <v>408</v>
      </c>
      <c r="G244" s="209" t="s">
        <v>310</v>
      </c>
      <c r="H244" s="210">
        <v>2</v>
      </c>
      <c r="I244" s="211"/>
      <c r="J244" s="210">
        <f>ROUND(I244*H244,2)</f>
        <v>0</v>
      </c>
      <c r="K244" s="208" t="s">
        <v>147</v>
      </c>
      <c r="L244" s="46"/>
      <c r="M244" s="212" t="s">
        <v>19</v>
      </c>
      <c r="N244" s="213" t="s">
        <v>45</v>
      </c>
      <c r="O244" s="86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6" t="s">
        <v>148</v>
      </c>
      <c r="AT244" s="216" t="s">
        <v>143</v>
      </c>
      <c r="AU244" s="216" t="s">
        <v>84</v>
      </c>
      <c r="AY244" s="19" t="s">
        <v>141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9" t="s">
        <v>82</v>
      </c>
      <c r="BK244" s="217">
        <f>ROUND(I244*H244,2)</f>
        <v>0</v>
      </c>
      <c r="BL244" s="19" t="s">
        <v>148</v>
      </c>
      <c r="BM244" s="216" t="s">
        <v>409</v>
      </c>
    </row>
    <row r="245" spans="1:47" s="2" customFormat="1" ht="12">
      <c r="A245" s="40"/>
      <c r="B245" s="41"/>
      <c r="C245" s="42"/>
      <c r="D245" s="218" t="s">
        <v>150</v>
      </c>
      <c r="E245" s="42"/>
      <c r="F245" s="219" t="s">
        <v>410</v>
      </c>
      <c r="G245" s="42"/>
      <c r="H245" s="42"/>
      <c r="I245" s="220"/>
      <c r="J245" s="42"/>
      <c r="K245" s="42"/>
      <c r="L245" s="46"/>
      <c r="M245" s="221"/>
      <c r="N245" s="222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150</v>
      </c>
      <c r="AU245" s="19" t="s">
        <v>84</v>
      </c>
    </row>
    <row r="246" spans="1:65" s="2" customFormat="1" ht="14.4" customHeight="1">
      <c r="A246" s="40"/>
      <c r="B246" s="41"/>
      <c r="C246" s="256" t="s">
        <v>411</v>
      </c>
      <c r="D246" s="256" t="s">
        <v>274</v>
      </c>
      <c r="E246" s="257" t="s">
        <v>412</v>
      </c>
      <c r="F246" s="258" t="s">
        <v>413</v>
      </c>
      <c r="G246" s="259" t="s">
        <v>310</v>
      </c>
      <c r="H246" s="260">
        <v>2</v>
      </c>
      <c r="I246" s="261"/>
      <c r="J246" s="260">
        <f>ROUND(I246*H246,2)</f>
        <v>0</v>
      </c>
      <c r="K246" s="258" t="s">
        <v>19</v>
      </c>
      <c r="L246" s="262"/>
      <c r="M246" s="263" t="s">
        <v>19</v>
      </c>
      <c r="N246" s="264" t="s">
        <v>45</v>
      </c>
      <c r="O246" s="86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6" t="s">
        <v>191</v>
      </c>
      <c r="AT246" s="216" t="s">
        <v>274</v>
      </c>
      <c r="AU246" s="216" t="s">
        <v>84</v>
      </c>
      <c r="AY246" s="19" t="s">
        <v>141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9" t="s">
        <v>82</v>
      </c>
      <c r="BK246" s="217">
        <f>ROUND(I246*H246,2)</f>
        <v>0</v>
      </c>
      <c r="BL246" s="19" t="s">
        <v>148</v>
      </c>
      <c r="BM246" s="216" t="s">
        <v>414</v>
      </c>
    </row>
    <row r="247" spans="1:47" s="2" customFormat="1" ht="12">
      <c r="A247" s="40"/>
      <c r="B247" s="41"/>
      <c r="C247" s="42"/>
      <c r="D247" s="218" t="s">
        <v>150</v>
      </c>
      <c r="E247" s="42"/>
      <c r="F247" s="219" t="s">
        <v>413</v>
      </c>
      <c r="G247" s="42"/>
      <c r="H247" s="42"/>
      <c r="I247" s="220"/>
      <c r="J247" s="42"/>
      <c r="K247" s="42"/>
      <c r="L247" s="46"/>
      <c r="M247" s="221"/>
      <c r="N247" s="22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150</v>
      </c>
      <c r="AU247" s="19" t="s">
        <v>84</v>
      </c>
    </row>
    <row r="248" spans="1:65" s="2" customFormat="1" ht="14.4" customHeight="1">
      <c r="A248" s="40"/>
      <c r="B248" s="41"/>
      <c r="C248" s="256" t="s">
        <v>415</v>
      </c>
      <c r="D248" s="256" t="s">
        <v>274</v>
      </c>
      <c r="E248" s="257" t="s">
        <v>416</v>
      </c>
      <c r="F248" s="258" t="s">
        <v>417</v>
      </c>
      <c r="G248" s="259" t="s">
        <v>310</v>
      </c>
      <c r="H248" s="260">
        <v>20</v>
      </c>
      <c r="I248" s="261"/>
      <c r="J248" s="260">
        <f>ROUND(I248*H248,2)</f>
        <v>0</v>
      </c>
      <c r="K248" s="258" t="s">
        <v>147</v>
      </c>
      <c r="L248" s="262"/>
      <c r="M248" s="263" t="s">
        <v>19</v>
      </c>
      <c r="N248" s="264" t="s">
        <v>45</v>
      </c>
      <c r="O248" s="86"/>
      <c r="P248" s="214">
        <f>O248*H248</f>
        <v>0</v>
      </c>
      <c r="Q248" s="214">
        <v>0.0025</v>
      </c>
      <c r="R248" s="214">
        <f>Q248*H248</f>
        <v>0.05</v>
      </c>
      <c r="S248" s="214">
        <v>0</v>
      </c>
      <c r="T248" s="21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6" t="s">
        <v>191</v>
      </c>
      <c r="AT248" s="216" t="s">
        <v>274</v>
      </c>
      <c r="AU248" s="216" t="s">
        <v>84</v>
      </c>
      <c r="AY248" s="19" t="s">
        <v>141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9" t="s">
        <v>82</v>
      </c>
      <c r="BK248" s="217">
        <f>ROUND(I248*H248,2)</f>
        <v>0</v>
      </c>
      <c r="BL248" s="19" t="s">
        <v>148</v>
      </c>
      <c r="BM248" s="216" t="s">
        <v>418</v>
      </c>
    </row>
    <row r="249" spans="1:47" s="2" customFormat="1" ht="12">
      <c r="A249" s="40"/>
      <c r="B249" s="41"/>
      <c r="C249" s="42"/>
      <c r="D249" s="218" t="s">
        <v>150</v>
      </c>
      <c r="E249" s="42"/>
      <c r="F249" s="219" t="s">
        <v>417</v>
      </c>
      <c r="G249" s="42"/>
      <c r="H249" s="42"/>
      <c r="I249" s="220"/>
      <c r="J249" s="42"/>
      <c r="K249" s="42"/>
      <c r="L249" s="46"/>
      <c r="M249" s="221"/>
      <c r="N249" s="22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150</v>
      </c>
      <c r="AU249" s="19" t="s">
        <v>84</v>
      </c>
    </row>
    <row r="250" spans="1:65" s="2" customFormat="1" ht="14.4" customHeight="1">
      <c r="A250" s="40"/>
      <c r="B250" s="41"/>
      <c r="C250" s="256" t="s">
        <v>419</v>
      </c>
      <c r="D250" s="256" t="s">
        <v>274</v>
      </c>
      <c r="E250" s="257" t="s">
        <v>420</v>
      </c>
      <c r="F250" s="258" t="s">
        <v>421</v>
      </c>
      <c r="G250" s="259" t="s">
        <v>310</v>
      </c>
      <c r="H250" s="260">
        <v>20</v>
      </c>
      <c r="I250" s="261"/>
      <c r="J250" s="260">
        <f>ROUND(I250*H250,2)</f>
        <v>0</v>
      </c>
      <c r="K250" s="258" t="s">
        <v>147</v>
      </c>
      <c r="L250" s="262"/>
      <c r="M250" s="263" t="s">
        <v>19</v>
      </c>
      <c r="N250" s="264" t="s">
        <v>45</v>
      </c>
      <c r="O250" s="86"/>
      <c r="P250" s="214">
        <f>O250*H250</f>
        <v>0</v>
      </c>
      <c r="Q250" s="214">
        <v>0.003</v>
      </c>
      <c r="R250" s="214">
        <f>Q250*H250</f>
        <v>0.06</v>
      </c>
      <c r="S250" s="214">
        <v>0</v>
      </c>
      <c r="T250" s="21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6" t="s">
        <v>191</v>
      </c>
      <c r="AT250" s="216" t="s">
        <v>274</v>
      </c>
      <c r="AU250" s="216" t="s">
        <v>84</v>
      </c>
      <c r="AY250" s="19" t="s">
        <v>141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9" t="s">
        <v>82</v>
      </c>
      <c r="BK250" s="217">
        <f>ROUND(I250*H250,2)</f>
        <v>0</v>
      </c>
      <c r="BL250" s="19" t="s">
        <v>148</v>
      </c>
      <c r="BM250" s="216" t="s">
        <v>422</v>
      </c>
    </row>
    <row r="251" spans="1:47" s="2" customFormat="1" ht="12">
      <c r="A251" s="40"/>
      <c r="B251" s="41"/>
      <c r="C251" s="42"/>
      <c r="D251" s="218" t="s">
        <v>150</v>
      </c>
      <c r="E251" s="42"/>
      <c r="F251" s="219" t="s">
        <v>421</v>
      </c>
      <c r="G251" s="42"/>
      <c r="H251" s="42"/>
      <c r="I251" s="220"/>
      <c r="J251" s="42"/>
      <c r="K251" s="42"/>
      <c r="L251" s="46"/>
      <c r="M251" s="221"/>
      <c r="N251" s="22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150</v>
      </c>
      <c r="AU251" s="19" t="s">
        <v>84</v>
      </c>
    </row>
    <row r="252" spans="1:65" s="2" customFormat="1" ht="14.4" customHeight="1">
      <c r="A252" s="40"/>
      <c r="B252" s="41"/>
      <c r="C252" s="256" t="s">
        <v>423</v>
      </c>
      <c r="D252" s="256" t="s">
        <v>274</v>
      </c>
      <c r="E252" s="257" t="s">
        <v>424</v>
      </c>
      <c r="F252" s="258" t="s">
        <v>425</v>
      </c>
      <c r="G252" s="259" t="s">
        <v>310</v>
      </c>
      <c r="H252" s="260">
        <v>40</v>
      </c>
      <c r="I252" s="261"/>
      <c r="J252" s="260">
        <f>ROUND(I252*H252,2)</f>
        <v>0</v>
      </c>
      <c r="K252" s="258" t="s">
        <v>147</v>
      </c>
      <c r="L252" s="262"/>
      <c r="M252" s="263" t="s">
        <v>19</v>
      </c>
      <c r="N252" s="264" t="s">
        <v>45</v>
      </c>
      <c r="O252" s="86"/>
      <c r="P252" s="214">
        <f>O252*H252</f>
        <v>0</v>
      </c>
      <c r="Q252" s="214">
        <v>0.00035</v>
      </c>
      <c r="R252" s="214">
        <f>Q252*H252</f>
        <v>0.014</v>
      </c>
      <c r="S252" s="214">
        <v>0</v>
      </c>
      <c r="T252" s="21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6" t="s">
        <v>191</v>
      </c>
      <c r="AT252" s="216" t="s">
        <v>274</v>
      </c>
      <c r="AU252" s="216" t="s">
        <v>84</v>
      </c>
      <c r="AY252" s="19" t="s">
        <v>141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9" t="s">
        <v>82</v>
      </c>
      <c r="BK252" s="217">
        <f>ROUND(I252*H252,2)</f>
        <v>0</v>
      </c>
      <c r="BL252" s="19" t="s">
        <v>148</v>
      </c>
      <c r="BM252" s="216" t="s">
        <v>426</v>
      </c>
    </row>
    <row r="253" spans="1:47" s="2" customFormat="1" ht="12">
      <c r="A253" s="40"/>
      <c r="B253" s="41"/>
      <c r="C253" s="42"/>
      <c r="D253" s="218" t="s">
        <v>150</v>
      </c>
      <c r="E253" s="42"/>
      <c r="F253" s="219" t="s">
        <v>425</v>
      </c>
      <c r="G253" s="42"/>
      <c r="H253" s="42"/>
      <c r="I253" s="220"/>
      <c r="J253" s="42"/>
      <c r="K253" s="42"/>
      <c r="L253" s="46"/>
      <c r="M253" s="221"/>
      <c r="N253" s="222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150</v>
      </c>
      <c r="AU253" s="19" t="s">
        <v>84</v>
      </c>
    </row>
    <row r="254" spans="1:63" s="12" customFormat="1" ht="22.8" customHeight="1">
      <c r="A254" s="12"/>
      <c r="B254" s="190"/>
      <c r="C254" s="191"/>
      <c r="D254" s="192" t="s">
        <v>73</v>
      </c>
      <c r="E254" s="204" t="s">
        <v>427</v>
      </c>
      <c r="F254" s="204" t="s">
        <v>428</v>
      </c>
      <c r="G254" s="191"/>
      <c r="H254" s="191"/>
      <c r="I254" s="194"/>
      <c r="J254" s="205">
        <f>BK254</f>
        <v>0</v>
      </c>
      <c r="K254" s="191"/>
      <c r="L254" s="196"/>
      <c r="M254" s="197"/>
      <c r="N254" s="198"/>
      <c r="O254" s="198"/>
      <c r="P254" s="199">
        <f>SUM(P255:P259)</f>
        <v>0</v>
      </c>
      <c r="Q254" s="198"/>
      <c r="R254" s="199">
        <f>SUM(R255:R259)</f>
        <v>0</v>
      </c>
      <c r="S254" s="198"/>
      <c r="T254" s="200">
        <f>SUM(T255:T259)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1" t="s">
        <v>82</v>
      </c>
      <c r="AT254" s="202" t="s">
        <v>73</v>
      </c>
      <c r="AU254" s="202" t="s">
        <v>82</v>
      </c>
      <c r="AY254" s="201" t="s">
        <v>141</v>
      </c>
      <c r="BK254" s="203">
        <f>SUM(BK255:BK259)</f>
        <v>0</v>
      </c>
    </row>
    <row r="255" spans="1:65" s="2" customFormat="1" ht="14.4" customHeight="1">
      <c r="A255" s="40"/>
      <c r="B255" s="41"/>
      <c r="C255" s="206" t="s">
        <v>429</v>
      </c>
      <c r="D255" s="206" t="s">
        <v>143</v>
      </c>
      <c r="E255" s="207" t="s">
        <v>430</v>
      </c>
      <c r="F255" s="208" t="s">
        <v>431</v>
      </c>
      <c r="G255" s="209" t="s">
        <v>323</v>
      </c>
      <c r="H255" s="210">
        <v>1008.3</v>
      </c>
      <c r="I255" s="211"/>
      <c r="J255" s="210">
        <f>ROUND(I255*H255,2)</f>
        <v>0</v>
      </c>
      <c r="K255" s="208" t="s">
        <v>147</v>
      </c>
      <c r="L255" s="46"/>
      <c r="M255" s="212" t="s">
        <v>19</v>
      </c>
      <c r="N255" s="213" t="s">
        <v>45</v>
      </c>
      <c r="O255" s="86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6" t="s">
        <v>148</v>
      </c>
      <c r="AT255" s="216" t="s">
        <v>143</v>
      </c>
      <c r="AU255" s="216" t="s">
        <v>84</v>
      </c>
      <c r="AY255" s="19" t="s">
        <v>141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9" t="s">
        <v>82</v>
      </c>
      <c r="BK255" s="217">
        <f>ROUND(I255*H255,2)</f>
        <v>0</v>
      </c>
      <c r="BL255" s="19" t="s">
        <v>148</v>
      </c>
      <c r="BM255" s="216" t="s">
        <v>432</v>
      </c>
    </row>
    <row r="256" spans="1:47" s="2" customFormat="1" ht="12">
      <c r="A256" s="40"/>
      <c r="B256" s="41"/>
      <c r="C256" s="42"/>
      <c r="D256" s="218" t="s">
        <v>150</v>
      </c>
      <c r="E256" s="42"/>
      <c r="F256" s="219" t="s">
        <v>433</v>
      </c>
      <c r="G256" s="42"/>
      <c r="H256" s="42"/>
      <c r="I256" s="220"/>
      <c r="J256" s="42"/>
      <c r="K256" s="42"/>
      <c r="L256" s="46"/>
      <c r="M256" s="221"/>
      <c r="N256" s="222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150</v>
      </c>
      <c r="AU256" s="19" t="s">
        <v>84</v>
      </c>
    </row>
    <row r="257" spans="1:65" s="2" customFormat="1" ht="14.4" customHeight="1">
      <c r="A257" s="40"/>
      <c r="B257" s="41"/>
      <c r="C257" s="206" t="s">
        <v>434</v>
      </c>
      <c r="D257" s="206" t="s">
        <v>143</v>
      </c>
      <c r="E257" s="207" t="s">
        <v>435</v>
      </c>
      <c r="F257" s="208" t="s">
        <v>436</v>
      </c>
      <c r="G257" s="209" t="s">
        <v>323</v>
      </c>
      <c r="H257" s="210">
        <v>504.1</v>
      </c>
      <c r="I257" s="211"/>
      <c r="J257" s="210">
        <f>ROUND(I257*H257,2)</f>
        <v>0</v>
      </c>
      <c r="K257" s="208" t="s">
        <v>147</v>
      </c>
      <c r="L257" s="46"/>
      <c r="M257" s="212" t="s">
        <v>19</v>
      </c>
      <c r="N257" s="213" t="s">
        <v>45</v>
      </c>
      <c r="O257" s="86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6" t="s">
        <v>148</v>
      </c>
      <c r="AT257" s="216" t="s">
        <v>143</v>
      </c>
      <c r="AU257" s="216" t="s">
        <v>84</v>
      </c>
      <c r="AY257" s="19" t="s">
        <v>141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9" t="s">
        <v>82</v>
      </c>
      <c r="BK257" s="217">
        <f>ROUND(I257*H257,2)</f>
        <v>0</v>
      </c>
      <c r="BL257" s="19" t="s">
        <v>148</v>
      </c>
      <c r="BM257" s="216" t="s">
        <v>437</v>
      </c>
    </row>
    <row r="258" spans="1:47" s="2" customFormat="1" ht="12">
      <c r="A258" s="40"/>
      <c r="B258" s="41"/>
      <c r="C258" s="42"/>
      <c r="D258" s="218" t="s">
        <v>150</v>
      </c>
      <c r="E258" s="42"/>
      <c r="F258" s="219" t="s">
        <v>438</v>
      </c>
      <c r="G258" s="42"/>
      <c r="H258" s="42"/>
      <c r="I258" s="220"/>
      <c r="J258" s="42"/>
      <c r="K258" s="42"/>
      <c r="L258" s="46"/>
      <c r="M258" s="221"/>
      <c r="N258" s="22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150</v>
      </c>
      <c r="AU258" s="19" t="s">
        <v>84</v>
      </c>
    </row>
    <row r="259" spans="1:51" s="13" customFormat="1" ht="12">
      <c r="A259" s="13"/>
      <c r="B259" s="223"/>
      <c r="C259" s="224"/>
      <c r="D259" s="218" t="s">
        <v>152</v>
      </c>
      <c r="E259" s="225" t="s">
        <v>19</v>
      </c>
      <c r="F259" s="226" t="s">
        <v>439</v>
      </c>
      <c r="G259" s="224"/>
      <c r="H259" s="227">
        <v>504.1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152</v>
      </c>
      <c r="AU259" s="233" t="s">
        <v>84</v>
      </c>
      <c r="AV259" s="13" t="s">
        <v>84</v>
      </c>
      <c r="AW259" s="13" t="s">
        <v>36</v>
      </c>
      <c r="AX259" s="13" t="s">
        <v>82</v>
      </c>
      <c r="AY259" s="233" t="s">
        <v>141</v>
      </c>
    </row>
    <row r="260" spans="1:63" s="12" customFormat="1" ht="25.9" customHeight="1">
      <c r="A260" s="12"/>
      <c r="B260" s="190"/>
      <c r="C260" s="191"/>
      <c r="D260" s="192" t="s">
        <v>73</v>
      </c>
      <c r="E260" s="193" t="s">
        <v>440</v>
      </c>
      <c r="F260" s="193" t="s">
        <v>441</v>
      </c>
      <c r="G260" s="191"/>
      <c r="H260" s="191"/>
      <c r="I260" s="194"/>
      <c r="J260" s="195">
        <f>BK260</f>
        <v>0</v>
      </c>
      <c r="K260" s="191"/>
      <c r="L260" s="196"/>
      <c r="M260" s="197"/>
      <c r="N260" s="198"/>
      <c r="O260" s="198"/>
      <c r="P260" s="199">
        <f>P261+SUM(P262:P267)</f>
        <v>0</v>
      </c>
      <c r="Q260" s="198"/>
      <c r="R260" s="199">
        <f>R261+SUM(R262:R267)</f>
        <v>0</v>
      </c>
      <c r="S260" s="198"/>
      <c r="T260" s="200">
        <f>T261+SUM(T262:T267)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173</v>
      </c>
      <c r="AT260" s="202" t="s">
        <v>73</v>
      </c>
      <c r="AU260" s="202" t="s">
        <v>74</v>
      </c>
      <c r="AY260" s="201" t="s">
        <v>141</v>
      </c>
      <c r="BK260" s="203">
        <f>BK261+SUM(BK262:BK267)</f>
        <v>0</v>
      </c>
    </row>
    <row r="261" spans="1:65" s="2" customFormat="1" ht="37.8" customHeight="1">
      <c r="A261" s="40"/>
      <c r="B261" s="41"/>
      <c r="C261" s="206" t="s">
        <v>442</v>
      </c>
      <c r="D261" s="206" t="s">
        <v>143</v>
      </c>
      <c r="E261" s="207" t="s">
        <v>443</v>
      </c>
      <c r="F261" s="208" t="s">
        <v>444</v>
      </c>
      <c r="G261" s="209" t="s">
        <v>445</v>
      </c>
      <c r="H261" s="210">
        <v>24</v>
      </c>
      <c r="I261" s="211"/>
      <c r="J261" s="210">
        <f>ROUND(I261*H261,2)</f>
        <v>0</v>
      </c>
      <c r="K261" s="208" t="s">
        <v>19</v>
      </c>
      <c r="L261" s="46"/>
      <c r="M261" s="212" t="s">
        <v>19</v>
      </c>
      <c r="N261" s="213" t="s">
        <v>45</v>
      </c>
      <c r="O261" s="86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6" t="s">
        <v>148</v>
      </c>
      <c r="AT261" s="216" t="s">
        <v>143</v>
      </c>
      <c r="AU261" s="216" t="s">
        <v>82</v>
      </c>
      <c r="AY261" s="19" t="s">
        <v>141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9" t="s">
        <v>82</v>
      </c>
      <c r="BK261" s="217">
        <f>ROUND(I261*H261,2)</f>
        <v>0</v>
      </c>
      <c r="BL261" s="19" t="s">
        <v>148</v>
      </c>
      <c r="BM261" s="216" t="s">
        <v>446</v>
      </c>
    </row>
    <row r="262" spans="1:47" s="2" customFormat="1" ht="12">
      <c r="A262" s="40"/>
      <c r="B262" s="41"/>
      <c r="C262" s="42"/>
      <c r="D262" s="218" t="s">
        <v>150</v>
      </c>
      <c r="E262" s="42"/>
      <c r="F262" s="219" t="s">
        <v>444</v>
      </c>
      <c r="G262" s="42"/>
      <c r="H262" s="42"/>
      <c r="I262" s="220"/>
      <c r="J262" s="42"/>
      <c r="K262" s="42"/>
      <c r="L262" s="46"/>
      <c r="M262" s="221"/>
      <c r="N262" s="222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150</v>
      </c>
      <c r="AU262" s="19" t="s">
        <v>82</v>
      </c>
    </row>
    <row r="263" spans="1:47" s="2" customFormat="1" ht="12">
      <c r="A263" s="40"/>
      <c r="B263" s="41"/>
      <c r="C263" s="42"/>
      <c r="D263" s="218" t="s">
        <v>229</v>
      </c>
      <c r="E263" s="42"/>
      <c r="F263" s="255" t="s">
        <v>447</v>
      </c>
      <c r="G263" s="42"/>
      <c r="H263" s="42"/>
      <c r="I263" s="220"/>
      <c r="J263" s="42"/>
      <c r="K263" s="42"/>
      <c r="L263" s="46"/>
      <c r="M263" s="221"/>
      <c r="N263" s="22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229</v>
      </c>
      <c r="AU263" s="19" t="s">
        <v>82</v>
      </c>
    </row>
    <row r="264" spans="1:51" s="13" customFormat="1" ht="12">
      <c r="A264" s="13"/>
      <c r="B264" s="223"/>
      <c r="C264" s="224"/>
      <c r="D264" s="218" t="s">
        <v>152</v>
      </c>
      <c r="E264" s="225" t="s">
        <v>19</v>
      </c>
      <c r="F264" s="226" t="s">
        <v>448</v>
      </c>
      <c r="G264" s="224"/>
      <c r="H264" s="227">
        <v>8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152</v>
      </c>
      <c r="AU264" s="233" t="s">
        <v>82</v>
      </c>
      <c r="AV264" s="13" t="s">
        <v>84</v>
      </c>
      <c r="AW264" s="13" t="s">
        <v>36</v>
      </c>
      <c r="AX264" s="13" t="s">
        <v>74</v>
      </c>
      <c r="AY264" s="233" t="s">
        <v>141</v>
      </c>
    </row>
    <row r="265" spans="1:51" s="13" customFormat="1" ht="12">
      <c r="A265" s="13"/>
      <c r="B265" s="223"/>
      <c r="C265" s="224"/>
      <c r="D265" s="218" t="s">
        <v>152</v>
      </c>
      <c r="E265" s="225" t="s">
        <v>19</v>
      </c>
      <c r="F265" s="226" t="s">
        <v>449</v>
      </c>
      <c r="G265" s="224"/>
      <c r="H265" s="227">
        <v>8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152</v>
      </c>
      <c r="AU265" s="233" t="s">
        <v>82</v>
      </c>
      <c r="AV265" s="13" t="s">
        <v>84</v>
      </c>
      <c r="AW265" s="13" t="s">
        <v>36</v>
      </c>
      <c r="AX265" s="13" t="s">
        <v>74</v>
      </c>
      <c r="AY265" s="233" t="s">
        <v>141</v>
      </c>
    </row>
    <row r="266" spans="1:51" s="13" customFormat="1" ht="12">
      <c r="A266" s="13"/>
      <c r="B266" s="223"/>
      <c r="C266" s="224"/>
      <c r="D266" s="218" t="s">
        <v>152</v>
      </c>
      <c r="E266" s="225" t="s">
        <v>19</v>
      </c>
      <c r="F266" s="226" t="s">
        <v>450</v>
      </c>
      <c r="G266" s="224"/>
      <c r="H266" s="227">
        <v>8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152</v>
      </c>
      <c r="AU266" s="233" t="s">
        <v>82</v>
      </c>
      <c r="AV266" s="13" t="s">
        <v>84</v>
      </c>
      <c r="AW266" s="13" t="s">
        <v>36</v>
      </c>
      <c r="AX266" s="13" t="s">
        <v>74</v>
      </c>
      <c r="AY266" s="233" t="s">
        <v>141</v>
      </c>
    </row>
    <row r="267" spans="1:63" s="12" customFormat="1" ht="22.8" customHeight="1">
      <c r="A267" s="12"/>
      <c r="B267" s="190"/>
      <c r="C267" s="191"/>
      <c r="D267" s="192" t="s">
        <v>73</v>
      </c>
      <c r="E267" s="204" t="s">
        <v>451</v>
      </c>
      <c r="F267" s="204" t="s">
        <v>452</v>
      </c>
      <c r="G267" s="191"/>
      <c r="H267" s="191"/>
      <c r="I267" s="194"/>
      <c r="J267" s="205">
        <f>BK267</f>
        <v>0</v>
      </c>
      <c r="K267" s="191"/>
      <c r="L267" s="196"/>
      <c r="M267" s="197"/>
      <c r="N267" s="198"/>
      <c r="O267" s="198"/>
      <c r="P267" s="199">
        <f>SUM(P268:P277)</f>
        <v>0</v>
      </c>
      <c r="Q267" s="198"/>
      <c r="R267" s="199">
        <f>SUM(R268:R277)</f>
        <v>0</v>
      </c>
      <c r="S267" s="198"/>
      <c r="T267" s="200">
        <f>SUM(T268:T277)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1" t="s">
        <v>173</v>
      </c>
      <c r="AT267" s="202" t="s">
        <v>73</v>
      </c>
      <c r="AU267" s="202" t="s">
        <v>82</v>
      </c>
      <c r="AY267" s="201" t="s">
        <v>141</v>
      </c>
      <c r="BK267" s="203">
        <f>SUM(BK268:BK277)</f>
        <v>0</v>
      </c>
    </row>
    <row r="268" spans="1:65" s="2" customFormat="1" ht="14.4" customHeight="1">
      <c r="A268" s="40"/>
      <c r="B268" s="41"/>
      <c r="C268" s="206" t="s">
        <v>453</v>
      </c>
      <c r="D268" s="206" t="s">
        <v>143</v>
      </c>
      <c r="E268" s="207" t="s">
        <v>454</v>
      </c>
      <c r="F268" s="208" t="s">
        <v>455</v>
      </c>
      <c r="G268" s="209" t="s">
        <v>286</v>
      </c>
      <c r="H268" s="210">
        <v>760</v>
      </c>
      <c r="I268" s="211"/>
      <c r="J268" s="210">
        <f>ROUND(I268*H268,2)</f>
        <v>0</v>
      </c>
      <c r="K268" s="208" t="s">
        <v>147</v>
      </c>
      <c r="L268" s="46"/>
      <c r="M268" s="212" t="s">
        <v>19</v>
      </c>
      <c r="N268" s="213" t="s">
        <v>45</v>
      </c>
      <c r="O268" s="86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6" t="s">
        <v>456</v>
      </c>
      <c r="AT268" s="216" t="s">
        <v>143</v>
      </c>
      <c r="AU268" s="216" t="s">
        <v>84</v>
      </c>
      <c r="AY268" s="19" t="s">
        <v>141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9" t="s">
        <v>82</v>
      </c>
      <c r="BK268" s="217">
        <f>ROUND(I268*H268,2)</f>
        <v>0</v>
      </c>
      <c r="BL268" s="19" t="s">
        <v>456</v>
      </c>
      <c r="BM268" s="216" t="s">
        <v>457</v>
      </c>
    </row>
    <row r="269" spans="1:47" s="2" customFormat="1" ht="12">
      <c r="A269" s="40"/>
      <c r="B269" s="41"/>
      <c r="C269" s="42"/>
      <c r="D269" s="218" t="s">
        <v>150</v>
      </c>
      <c r="E269" s="42"/>
      <c r="F269" s="219" t="s">
        <v>455</v>
      </c>
      <c r="G269" s="42"/>
      <c r="H269" s="42"/>
      <c r="I269" s="220"/>
      <c r="J269" s="42"/>
      <c r="K269" s="42"/>
      <c r="L269" s="46"/>
      <c r="M269" s="221"/>
      <c r="N269" s="22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150</v>
      </c>
      <c r="AU269" s="19" t="s">
        <v>84</v>
      </c>
    </row>
    <row r="270" spans="1:47" s="2" customFormat="1" ht="12">
      <c r="A270" s="40"/>
      <c r="B270" s="41"/>
      <c r="C270" s="42"/>
      <c r="D270" s="218" t="s">
        <v>229</v>
      </c>
      <c r="E270" s="42"/>
      <c r="F270" s="255" t="s">
        <v>458</v>
      </c>
      <c r="G270" s="42"/>
      <c r="H270" s="42"/>
      <c r="I270" s="220"/>
      <c r="J270" s="42"/>
      <c r="K270" s="42"/>
      <c r="L270" s="46"/>
      <c r="M270" s="221"/>
      <c r="N270" s="222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229</v>
      </c>
      <c r="AU270" s="19" t="s">
        <v>84</v>
      </c>
    </row>
    <row r="271" spans="1:51" s="13" customFormat="1" ht="12">
      <c r="A271" s="13"/>
      <c r="B271" s="223"/>
      <c r="C271" s="224"/>
      <c r="D271" s="218" t="s">
        <v>152</v>
      </c>
      <c r="E271" s="225" t="s">
        <v>19</v>
      </c>
      <c r="F271" s="226" t="s">
        <v>459</v>
      </c>
      <c r="G271" s="224"/>
      <c r="H271" s="227">
        <v>760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152</v>
      </c>
      <c r="AU271" s="233" t="s">
        <v>84</v>
      </c>
      <c r="AV271" s="13" t="s">
        <v>84</v>
      </c>
      <c r="AW271" s="13" t="s">
        <v>36</v>
      </c>
      <c r="AX271" s="13" t="s">
        <v>82</v>
      </c>
      <c r="AY271" s="233" t="s">
        <v>141</v>
      </c>
    </row>
    <row r="272" spans="1:65" s="2" customFormat="1" ht="24.15" customHeight="1">
      <c r="A272" s="40"/>
      <c r="B272" s="41"/>
      <c r="C272" s="206" t="s">
        <v>460</v>
      </c>
      <c r="D272" s="206" t="s">
        <v>143</v>
      </c>
      <c r="E272" s="207" t="s">
        <v>461</v>
      </c>
      <c r="F272" s="208" t="s">
        <v>462</v>
      </c>
      <c r="G272" s="209" t="s">
        <v>369</v>
      </c>
      <c r="H272" s="210">
        <v>959</v>
      </c>
      <c r="I272" s="211"/>
      <c r="J272" s="210">
        <f>ROUND(I272*H272,2)</f>
        <v>0</v>
      </c>
      <c r="K272" s="208" t="s">
        <v>147</v>
      </c>
      <c r="L272" s="46"/>
      <c r="M272" s="212" t="s">
        <v>19</v>
      </c>
      <c r="N272" s="213" t="s">
        <v>45</v>
      </c>
      <c r="O272" s="86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6" t="s">
        <v>456</v>
      </c>
      <c r="AT272" s="216" t="s">
        <v>143</v>
      </c>
      <c r="AU272" s="216" t="s">
        <v>84</v>
      </c>
      <c r="AY272" s="19" t="s">
        <v>141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9" t="s">
        <v>82</v>
      </c>
      <c r="BK272" s="217">
        <f>ROUND(I272*H272,2)</f>
        <v>0</v>
      </c>
      <c r="BL272" s="19" t="s">
        <v>456</v>
      </c>
      <c r="BM272" s="216" t="s">
        <v>463</v>
      </c>
    </row>
    <row r="273" spans="1:47" s="2" customFormat="1" ht="12">
      <c r="A273" s="40"/>
      <c r="B273" s="41"/>
      <c r="C273" s="42"/>
      <c r="D273" s="218" t="s">
        <v>150</v>
      </c>
      <c r="E273" s="42"/>
      <c r="F273" s="219" t="s">
        <v>462</v>
      </c>
      <c r="G273" s="42"/>
      <c r="H273" s="42"/>
      <c r="I273" s="220"/>
      <c r="J273" s="42"/>
      <c r="K273" s="42"/>
      <c r="L273" s="46"/>
      <c r="M273" s="221"/>
      <c r="N273" s="22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150</v>
      </c>
      <c r="AU273" s="19" t="s">
        <v>84</v>
      </c>
    </row>
    <row r="274" spans="1:47" s="2" customFormat="1" ht="12">
      <c r="A274" s="40"/>
      <c r="B274" s="41"/>
      <c r="C274" s="42"/>
      <c r="D274" s="218" t="s">
        <v>229</v>
      </c>
      <c r="E274" s="42"/>
      <c r="F274" s="255" t="s">
        <v>464</v>
      </c>
      <c r="G274" s="42"/>
      <c r="H274" s="42"/>
      <c r="I274" s="220"/>
      <c r="J274" s="42"/>
      <c r="K274" s="42"/>
      <c r="L274" s="46"/>
      <c r="M274" s="221"/>
      <c r="N274" s="22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229</v>
      </c>
      <c r="AU274" s="19" t="s">
        <v>84</v>
      </c>
    </row>
    <row r="275" spans="1:51" s="13" customFormat="1" ht="12">
      <c r="A275" s="13"/>
      <c r="B275" s="223"/>
      <c r="C275" s="224"/>
      <c r="D275" s="218" t="s">
        <v>152</v>
      </c>
      <c r="E275" s="225" t="s">
        <v>19</v>
      </c>
      <c r="F275" s="226" t="s">
        <v>465</v>
      </c>
      <c r="G275" s="224"/>
      <c r="H275" s="227">
        <v>760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152</v>
      </c>
      <c r="AU275" s="233" t="s">
        <v>84</v>
      </c>
      <c r="AV275" s="13" t="s">
        <v>84</v>
      </c>
      <c r="AW275" s="13" t="s">
        <v>36</v>
      </c>
      <c r="AX275" s="13" t="s">
        <v>74</v>
      </c>
      <c r="AY275" s="233" t="s">
        <v>141</v>
      </c>
    </row>
    <row r="276" spans="1:51" s="13" customFormat="1" ht="12">
      <c r="A276" s="13"/>
      <c r="B276" s="223"/>
      <c r="C276" s="224"/>
      <c r="D276" s="218" t="s">
        <v>152</v>
      </c>
      <c r="E276" s="225" t="s">
        <v>19</v>
      </c>
      <c r="F276" s="226" t="s">
        <v>288</v>
      </c>
      <c r="G276" s="224"/>
      <c r="H276" s="227">
        <v>199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152</v>
      </c>
      <c r="AU276" s="233" t="s">
        <v>84</v>
      </c>
      <c r="AV276" s="13" t="s">
        <v>84</v>
      </c>
      <c r="AW276" s="13" t="s">
        <v>36</v>
      </c>
      <c r="AX276" s="13" t="s">
        <v>74</v>
      </c>
      <c r="AY276" s="233" t="s">
        <v>141</v>
      </c>
    </row>
    <row r="277" spans="1:51" s="14" customFormat="1" ht="12">
      <c r="A277" s="14"/>
      <c r="B277" s="234"/>
      <c r="C277" s="235"/>
      <c r="D277" s="218" t="s">
        <v>152</v>
      </c>
      <c r="E277" s="236" t="s">
        <v>19</v>
      </c>
      <c r="F277" s="237" t="s">
        <v>167</v>
      </c>
      <c r="G277" s="235"/>
      <c r="H277" s="238">
        <v>959</v>
      </c>
      <c r="I277" s="239"/>
      <c r="J277" s="235"/>
      <c r="K277" s="235"/>
      <c r="L277" s="240"/>
      <c r="M277" s="265"/>
      <c r="N277" s="266"/>
      <c r="O277" s="266"/>
      <c r="P277" s="266"/>
      <c r="Q277" s="266"/>
      <c r="R277" s="266"/>
      <c r="S277" s="266"/>
      <c r="T277" s="26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152</v>
      </c>
      <c r="AU277" s="244" t="s">
        <v>84</v>
      </c>
      <c r="AV277" s="14" t="s">
        <v>148</v>
      </c>
      <c r="AW277" s="14" t="s">
        <v>36</v>
      </c>
      <c r="AX277" s="14" t="s">
        <v>82</v>
      </c>
      <c r="AY277" s="244" t="s">
        <v>141</v>
      </c>
    </row>
    <row r="278" spans="1:31" s="2" customFormat="1" ht="6.95" customHeight="1">
      <c r="A278" s="40"/>
      <c r="B278" s="61"/>
      <c r="C278" s="62"/>
      <c r="D278" s="62"/>
      <c r="E278" s="62"/>
      <c r="F278" s="62"/>
      <c r="G278" s="62"/>
      <c r="H278" s="62"/>
      <c r="I278" s="62"/>
      <c r="J278" s="62"/>
      <c r="K278" s="62"/>
      <c r="L278" s="46"/>
      <c r="M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</row>
  </sheetData>
  <sheetProtection password="CC35" sheet="1" objects="1" scenarios="1" formatColumns="0" formatRows="0" autoFilter="0"/>
  <autoFilter ref="C87:K2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466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ROUND((SUM(BE86:BE234)),2)</f>
        <v>0</v>
      </c>
      <c r="G33" s="40"/>
      <c r="H33" s="40"/>
      <c r="I33" s="150">
        <v>0.21</v>
      </c>
      <c r="J33" s="149">
        <f>ROUND(((SUM(BE86:BE234))*I33),2)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ROUND((SUM(BF86:BF234)),2)</f>
        <v>0</v>
      </c>
      <c r="G34" s="40"/>
      <c r="H34" s="40"/>
      <c r="I34" s="150">
        <v>0.15</v>
      </c>
      <c r="J34" s="149">
        <f>ROUND(((SUM(BF86:BF234))*I34),2)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ROUND((SUM(BG86:BG234)),2)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ROUND((SUM(BH86:BH234)),2)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ROUND((SUM(BI86:BI234)),2)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187052-02 - SO102 Vedlejší polní cesta Pv6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J166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J170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J205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J222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J228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187052-02 - SO102 Vedlejší polní cesta Pv6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P87+P228</f>
        <v>0</v>
      </c>
      <c r="Q86" s="98"/>
      <c r="R86" s="187">
        <f>R87+R228</f>
        <v>55.391267</v>
      </c>
      <c r="S86" s="98"/>
      <c r="T86" s="188">
        <f>T87+T228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BK87+BK228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P88+P166+P170+P205+P222</f>
        <v>0</v>
      </c>
      <c r="Q87" s="198"/>
      <c r="R87" s="199">
        <f>R88+R166+R170+R205+R222</f>
        <v>55.391267</v>
      </c>
      <c r="S87" s="198"/>
      <c r="T87" s="200">
        <f>T88+T166+T170+T205+T222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BK88+BK166+BK170+BK205+BK222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SUM(P89:P165)</f>
        <v>0</v>
      </c>
      <c r="Q88" s="198"/>
      <c r="R88" s="199">
        <f>SUM(R89:R165)</f>
        <v>0.9452019999999999</v>
      </c>
      <c r="S88" s="198"/>
      <c r="T88" s="200">
        <f>SUM(T89:T165)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SUM(BK89:BK165)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50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467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468</v>
      </c>
      <c r="G91" s="224"/>
      <c r="H91" s="227">
        <v>50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469</v>
      </c>
      <c r="F92" s="208" t="s">
        <v>470</v>
      </c>
      <c r="G92" s="209" t="s">
        <v>162</v>
      </c>
      <c r="H92" s="210">
        <v>199.7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471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472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473</v>
      </c>
      <c r="G94" s="224"/>
      <c r="H94" s="227">
        <v>197.5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474</v>
      </c>
      <c r="G95" s="224"/>
      <c r="H95" s="227">
        <v>2.2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199.7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475</v>
      </c>
      <c r="F97" s="208" t="s">
        <v>476</v>
      </c>
      <c r="G97" s="209" t="s">
        <v>162</v>
      </c>
      <c r="H97" s="210">
        <v>98.7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477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478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479</v>
      </c>
      <c r="G99" s="224"/>
      <c r="H99" s="227">
        <v>98.7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29.6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480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481</v>
      </c>
      <c r="G102" s="224"/>
      <c r="H102" s="227">
        <v>29.6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482</v>
      </c>
      <c r="F103" s="208" t="s">
        <v>483</v>
      </c>
      <c r="G103" s="209" t="s">
        <v>162</v>
      </c>
      <c r="H103" s="210">
        <v>32.9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484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485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3" customFormat="1" ht="12">
      <c r="A105" s="13"/>
      <c r="B105" s="223"/>
      <c r="C105" s="224"/>
      <c r="D105" s="218" t="s">
        <v>152</v>
      </c>
      <c r="E105" s="225" t="s">
        <v>19</v>
      </c>
      <c r="F105" s="226" t="s">
        <v>486</v>
      </c>
      <c r="G105" s="224"/>
      <c r="H105" s="227">
        <v>32.9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152</v>
      </c>
      <c r="AU105" s="233" t="s">
        <v>84</v>
      </c>
      <c r="AV105" s="13" t="s">
        <v>84</v>
      </c>
      <c r="AW105" s="13" t="s">
        <v>36</v>
      </c>
      <c r="AX105" s="13" t="s">
        <v>82</v>
      </c>
      <c r="AY105" s="233" t="s">
        <v>141</v>
      </c>
    </row>
    <row r="106" spans="1:65" s="2" customFormat="1" ht="14.4" customHeight="1">
      <c r="A106" s="40"/>
      <c r="B106" s="41"/>
      <c r="C106" s="206" t="s">
        <v>179</v>
      </c>
      <c r="D106" s="206" t="s">
        <v>143</v>
      </c>
      <c r="E106" s="207" t="s">
        <v>186</v>
      </c>
      <c r="F106" s="208" t="s">
        <v>187</v>
      </c>
      <c r="G106" s="209" t="s">
        <v>162</v>
      </c>
      <c r="H106" s="210">
        <v>9.9</v>
      </c>
      <c r="I106" s="211"/>
      <c r="J106" s="210">
        <f>ROUND(I106*H106,2)</f>
        <v>0</v>
      </c>
      <c r="K106" s="208" t="s">
        <v>19</v>
      </c>
      <c r="L106" s="46"/>
      <c r="M106" s="212" t="s">
        <v>19</v>
      </c>
      <c r="N106" s="213" t="s">
        <v>45</v>
      </c>
      <c r="O106" s="86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6" t="s">
        <v>148</v>
      </c>
      <c r="AT106" s="216" t="s">
        <v>143</v>
      </c>
      <c r="AU106" s="216" t="s">
        <v>84</v>
      </c>
      <c r="AY106" s="19" t="s">
        <v>141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9" t="s">
        <v>82</v>
      </c>
      <c r="BK106" s="217">
        <f>ROUND(I106*H106,2)</f>
        <v>0</v>
      </c>
      <c r="BL106" s="19" t="s">
        <v>148</v>
      </c>
      <c r="BM106" s="216" t="s">
        <v>487</v>
      </c>
    </row>
    <row r="107" spans="1:47" s="2" customFormat="1" ht="12">
      <c r="A107" s="40"/>
      <c r="B107" s="41"/>
      <c r="C107" s="42"/>
      <c r="D107" s="218" t="s">
        <v>150</v>
      </c>
      <c r="E107" s="42"/>
      <c r="F107" s="219" t="s">
        <v>189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150</v>
      </c>
      <c r="AU107" s="19" t="s">
        <v>84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488</v>
      </c>
      <c r="G108" s="224"/>
      <c r="H108" s="227">
        <v>9.9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82</v>
      </c>
      <c r="AY108" s="233" t="s">
        <v>141</v>
      </c>
    </row>
    <row r="109" spans="1:65" s="2" customFormat="1" ht="14.4" customHeight="1">
      <c r="A109" s="40"/>
      <c r="B109" s="41"/>
      <c r="C109" s="206" t="s">
        <v>185</v>
      </c>
      <c r="D109" s="206" t="s">
        <v>143</v>
      </c>
      <c r="E109" s="207" t="s">
        <v>192</v>
      </c>
      <c r="F109" s="208" t="s">
        <v>193</v>
      </c>
      <c r="G109" s="209" t="s">
        <v>162</v>
      </c>
      <c r="H109" s="210">
        <v>344.8</v>
      </c>
      <c r="I109" s="211"/>
      <c r="J109" s="210">
        <f>ROUND(I109*H109,2)</f>
        <v>0</v>
      </c>
      <c r="K109" s="208" t="s">
        <v>147</v>
      </c>
      <c r="L109" s="46"/>
      <c r="M109" s="212" t="s">
        <v>19</v>
      </c>
      <c r="N109" s="213" t="s">
        <v>45</v>
      </c>
      <c r="O109" s="86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6" t="s">
        <v>148</v>
      </c>
      <c r="AT109" s="216" t="s">
        <v>143</v>
      </c>
      <c r="AU109" s="216" t="s">
        <v>84</v>
      </c>
      <c r="AY109" s="19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9" t="s">
        <v>82</v>
      </c>
      <c r="BK109" s="217">
        <f>ROUND(I109*H109,2)</f>
        <v>0</v>
      </c>
      <c r="BL109" s="19" t="s">
        <v>148</v>
      </c>
      <c r="BM109" s="216" t="s">
        <v>489</v>
      </c>
    </row>
    <row r="110" spans="1:47" s="2" customFormat="1" ht="12">
      <c r="A110" s="40"/>
      <c r="B110" s="41"/>
      <c r="C110" s="42"/>
      <c r="D110" s="218" t="s">
        <v>150</v>
      </c>
      <c r="E110" s="42"/>
      <c r="F110" s="219" t="s">
        <v>195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150</v>
      </c>
      <c r="AU110" s="19" t="s">
        <v>84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490</v>
      </c>
      <c r="G111" s="224"/>
      <c r="H111" s="227">
        <v>329.2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74</v>
      </c>
      <c r="AY111" s="233" t="s">
        <v>141</v>
      </c>
    </row>
    <row r="112" spans="1:51" s="13" customFormat="1" ht="12">
      <c r="A112" s="13"/>
      <c r="B112" s="223"/>
      <c r="C112" s="224"/>
      <c r="D112" s="218" t="s">
        <v>152</v>
      </c>
      <c r="E112" s="225" t="s">
        <v>19</v>
      </c>
      <c r="F112" s="226" t="s">
        <v>491</v>
      </c>
      <c r="G112" s="224"/>
      <c r="H112" s="227">
        <v>13.4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152</v>
      </c>
      <c r="AU112" s="233" t="s">
        <v>84</v>
      </c>
      <c r="AV112" s="13" t="s">
        <v>84</v>
      </c>
      <c r="AW112" s="13" t="s">
        <v>36</v>
      </c>
      <c r="AX112" s="13" t="s">
        <v>74</v>
      </c>
      <c r="AY112" s="233" t="s">
        <v>141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474</v>
      </c>
      <c r="G113" s="224"/>
      <c r="H113" s="227">
        <v>2.2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74</v>
      </c>
      <c r="AY113" s="233" t="s">
        <v>141</v>
      </c>
    </row>
    <row r="114" spans="1:51" s="14" customFormat="1" ht="12">
      <c r="A114" s="14"/>
      <c r="B114" s="234"/>
      <c r="C114" s="235"/>
      <c r="D114" s="218" t="s">
        <v>152</v>
      </c>
      <c r="E114" s="236" t="s">
        <v>19</v>
      </c>
      <c r="F114" s="237" t="s">
        <v>167</v>
      </c>
      <c r="G114" s="235"/>
      <c r="H114" s="238">
        <v>344.8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152</v>
      </c>
      <c r="AU114" s="244" t="s">
        <v>84</v>
      </c>
      <c r="AV114" s="14" t="s">
        <v>148</v>
      </c>
      <c r="AW114" s="14" t="s">
        <v>36</v>
      </c>
      <c r="AX114" s="14" t="s">
        <v>82</v>
      </c>
      <c r="AY114" s="244" t="s">
        <v>141</v>
      </c>
    </row>
    <row r="115" spans="1:65" s="2" customFormat="1" ht="14.4" customHeight="1">
      <c r="A115" s="40"/>
      <c r="B115" s="41"/>
      <c r="C115" s="206" t="s">
        <v>191</v>
      </c>
      <c r="D115" s="206" t="s">
        <v>143</v>
      </c>
      <c r="E115" s="207" t="s">
        <v>199</v>
      </c>
      <c r="F115" s="208" t="s">
        <v>200</v>
      </c>
      <c r="G115" s="209" t="s">
        <v>162</v>
      </c>
      <c r="H115" s="210">
        <v>318</v>
      </c>
      <c r="I115" s="211"/>
      <c r="J115" s="210">
        <f>ROUND(I115*H115,2)</f>
        <v>0</v>
      </c>
      <c r="K115" s="208" t="s">
        <v>147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492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202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51" s="15" customFormat="1" ht="12">
      <c r="A117" s="15"/>
      <c r="B117" s="245"/>
      <c r="C117" s="246"/>
      <c r="D117" s="218" t="s">
        <v>152</v>
      </c>
      <c r="E117" s="247" t="s">
        <v>19</v>
      </c>
      <c r="F117" s="248" t="s">
        <v>203</v>
      </c>
      <c r="G117" s="246"/>
      <c r="H117" s="247" t="s">
        <v>19</v>
      </c>
      <c r="I117" s="249"/>
      <c r="J117" s="246"/>
      <c r="K117" s="246"/>
      <c r="L117" s="250"/>
      <c r="M117" s="251"/>
      <c r="N117" s="252"/>
      <c r="O117" s="252"/>
      <c r="P117" s="252"/>
      <c r="Q117" s="252"/>
      <c r="R117" s="252"/>
      <c r="S117" s="252"/>
      <c r="T117" s="25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4" t="s">
        <v>152</v>
      </c>
      <c r="AU117" s="254" t="s">
        <v>84</v>
      </c>
      <c r="AV117" s="15" t="s">
        <v>82</v>
      </c>
      <c r="AW117" s="15" t="s">
        <v>36</v>
      </c>
      <c r="AX117" s="15" t="s">
        <v>74</v>
      </c>
      <c r="AY117" s="254" t="s">
        <v>141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493</v>
      </c>
      <c r="G118" s="224"/>
      <c r="H118" s="227">
        <v>329.2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74</v>
      </c>
      <c r="AY118" s="233" t="s">
        <v>141</v>
      </c>
    </row>
    <row r="119" spans="1:51" s="13" customFormat="1" ht="12">
      <c r="A119" s="13"/>
      <c r="B119" s="223"/>
      <c r="C119" s="224"/>
      <c r="D119" s="218" t="s">
        <v>152</v>
      </c>
      <c r="E119" s="225" t="s">
        <v>19</v>
      </c>
      <c r="F119" s="226" t="s">
        <v>494</v>
      </c>
      <c r="G119" s="224"/>
      <c r="H119" s="227">
        <v>-13.4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152</v>
      </c>
      <c r="AU119" s="233" t="s">
        <v>84</v>
      </c>
      <c r="AV119" s="13" t="s">
        <v>84</v>
      </c>
      <c r="AW119" s="13" t="s">
        <v>36</v>
      </c>
      <c r="AX119" s="13" t="s">
        <v>74</v>
      </c>
      <c r="AY119" s="233" t="s">
        <v>141</v>
      </c>
    </row>
    <row r="120" spans="1:51" s="13" customFormat="1" ht="12">
      <c r="A120" s="13"/>
      <c r="B120" s="223"/>
      <c r="C120" s="224"/>
      <c r="D120" s="218" t="s">
        <v>152</v>
      </c>
      <c r="E120" s="225" t="s">
        <v>19</v>
      </c>
      <c r="F120" s="226" t="s">
        <v>474</v>
      </c>
      <c r="G120" s="224"/>
      <c r="H120" s="227">
        <v>2.2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152</v>
      </c>
      <c r="AU120" s="233" t="s">
        <v>84</v>
      </c>
      <c r="AV120" s="13" t="s">
        <v>84</v>
      </c>
      <c r="AW120" s="13" t="s">
        <v>36</v>
      </c>
      <c r="AX120" s="13" t="s">
        <v>74</v>
      </c>
      <c r="AY120" s="233" t="s">
        <v>141</v>
      </c>
    </row>
    <row r="121" spans="1:51" s="14" customFormat="1" ht="12">
      <c r="A121" s="14"/>
      <c r="B121" s="234"/>
      <c r="C121" s="235"/>
      <c r="D121" s="218" t="s">
        <v>152</v>
      </c>
      <c r="E121" s="236" t="s">
        <v>19</v>
      </c>
      <c r="F121" s="237" t="s">
        <v>167</v>
      </c>
      <c r="G121" s="235"/>
      <c r="H121" s="238">
        <v>318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152</v>
      </c>
      <c r="AU121" s="244" t="s">
        <v>84</v>
      </c>
      <c r="AV121" s="14" t="s">
        <v>148</v>
      </c>
      <c r="AW121" s="14" t="s">
        <v>36</v>
      </c>
      <c r="AX121" s="14" t="s">
        <v>82</v>
      </c>
      <c r="AY121" s="244" t="s">
        <v>141</v>
      </c>
    </row>
    <row r="122" spans="1:65" s="2" customFormat="1" ht="14.4" customHeight="1">
      <c r="A122" s="40"/>
      <c r="B122" s="41"/>
      <c r="C122" s="206" t="s">
        <v>198</v>
      </c>
      <c r="D122" s="206" t="s">
        <v>143</v>
      </c>
      <c r="E122" s="207" t="s">
        <v>207</v>
      </c>
      <c r="F122" s="208" t="s">
        <v>208</v>
      </c>
      <c r="G122" s="209" t="s">
        <v>162</v>
      </c>
      <c r="H122" s="210">
        <v>331.4</v>
      </c>
      <c r="I122" s="211"/>
      <c r="J122" s="210">
        <f>ROUND(I122*H122,2)</f>
        <v>0</v>
      </c>
      <c r="K122" s="208" t="s">
        <v>147</v>
      </c>
      <c r="L122" s="46"/>
      <c r="M122" s="212" t="s">
        <v>19</v>
      </c>
      <c r="N122" s="213" t="s">
        <v>45</v>
      </c>
      <c r="O122" s="86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6" t="s">
        <v>148</v>
      </c>
      <c r="AT122" s="216" t="s">
        <v>143</v>
      </c>
      <c r="AU122" s="216" t="s">
        <v>84</v>
      </c>
      <c r="AY122" s="19" t="s">
        <v>141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9" t="s">
        <v>82</v>
      </c>
      <c r="BK122" s="217">
        <f>ROUND(I122*H122,2)</f>
        <v>0</v>
      </c>
      <c r="BL122" s="19" t="s">
        <v>148</v>
      </c>
      <c r="BM122" s="216" t="s">
        <v>495</v>
      </c>
    </row>
    <row r="123" spans="1:47" s="2" customFormat="1" ht="12">
      <c r="A123" s="40"/>
      <c r="B123" s="41"/>
      <c r="C123" s="42"/>
      <c r="D123" s="218" t="s">
        <v>150</v>
      </c>
      <c r="E123" s="42"/>
      <c r="F123" s="219" t="s">
        <v>210</v>
      </c>
      <c r="G123" s="42"/>
      <c r="H123" s="42"/>
      <c r="I123" s="220"/>
      <c r="J123" s="42"/>
      <c r="K123" s="42"/>
      <c r="L123" s="46"/>
      <c r="M123" s="221"/>
      <c r="N123" s="22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150</v>
      </c>
      <c r="AU123" s="19" t="s">
        <v>84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496</v>
      </c>
      <c r="G124" s="224"/>
      <c r="H124" s="227">
        <v>329.2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74</v>
      </c>
      <c r="AY124" s="233" t="s">
        <v>141</v>
      </c>
    </row>
    <row r="125" spans="1:51" s="13" customFormat="1" ht="12">
      <c r="A125" s="13"/>
      <c r="B125" s="223"/>
      <c r="C125" s="224"/>
      <c r="D125" s="218" t="s">
        <v>152</v>
      </c>
      <c r="E125" s="225" t="s">
        <v>19</v>
      </c>
      <c r="F125" s="226" t="s">
        <v>474</v>
      </c>
      <c r="G125" s="224"/>
      <c r="H125" s="227">
        <v>2.2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152</v>
      </c>
      <c r="AU125" s="233" t="s">
        <v>84</v>
      </c>
      <c r="AV125" s="13" t="s">
        <v>84</v>
      </c>
      <c r="AW125" s="13" t="s">
        <v>36</v>
      </c>
      <c r="AX125" s="13" t="s">
        <v>74</v>
      </c>
      <c r="AY125" s="233" t="s">
        <v>141</v>
      </c>
    </row>
    <row r="126" spans="1:51" s="14" customFormat="1" ht="12">
      <c r="A126" s="14"/>
      <c r="B126" s="234"/>
      <c r="C126" s="235"/>
      <c r="D126" s="218" t="s">
        <v>152</v>
      </c>
      <c r="E126" s="236" t="s">
        <v>19</v>
      </c>
      <c r="F126" s="237" t="s">
        <v>167</v>
      </c>
      <c r="G126" s="235"/>
      <c r="H126" s="238">
        <v>331.4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152</v>
      </c>
      <c r="AU126" s="244" t="s">
        <v>84</v>
      </c>
      <c r="AV126" s="14" t="s">
        <v>148</v>
      </c>
      <c r="AW126" s="14" t="s">
        <v>36</v>
      </c>
      <c r="AX126" s="14" t="s">
        <v>82</v>
      </c>
      <c r="AY126" s="244" t="s">
        <v>141</v>
      </c>
    </row>
    <row r="127" spans="1:65" s="2" customFormat="1" ht="14.4" customHeight="1">
      <c r="A127" s="40"/>
      <c r="B127" s="41"/>
      <c r="C127" s="206" t="s">
        <v>206</v>
      </c>
      <c r="D127" s="206" t="s">
        <v>143</v>
      </c>
      <c r="E127" s="207" t="s">
        <v>213</v>
      </c>
      <c r="F127" s="208" t="s">
        <v>214</v>
      </c>
      <c r="G127" s="209" t="s">
        <v>162</v>
      </c>
      <c r="H127" s="210">
        <v>13.4</v>
      </c>
      <c r="I127" s="211"/>
      <c r="J127" s="210">
        <f>ROUND(I127*H127,2)</f>
        <v>0</v>
      </c>
      <c r="K127" s="208" t="s">
        <v>147</v>
      </c>
      <c r="L127" s="46"/>
      <c r="M127" s="212" t="s">
        <v>19</v>
      </c>
      <c r="N127" s="213" t="s">
        <v>45</v>
      </c>
      <c r="O127" s="86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6" t="s">
        <v>148</v>
      </c>
      <c r="AT127" s="216" t="s">
        <v>143</v>
      </c>
      <c r="AU127" s="216" t="s">
        <v>84</v>
      </c>
      <c r="AY127" s="19" t="s">
        <v>141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9" t="s">
        <v>82</v>
      </c>
      <c r="BK127" s="217">
        <f>ROUND(I127*H127,2)</f>
        <v>0</v>
      </c>
      <c r="BL127" s="19" t="s">
        <v>148</v>
      </c>
      <c r="BM127" s="216" t="s">
        <v>497</v>
      </c>
    </row>
    <row r="128" spans="1:47" s="2" customFormat="1" ht="12">
      <c r="A128" s="40"/>
      <c r="B128" s="41"/>
      <c r="C128" s="42"/>
      <c r="D128" s="218" t="s">
        <v>150</v>
      </c>
      <c r="E128" s="42"/>
      <c r="F128" s="219" t="s">
        <v>216</v>
      </c>
      <c r="G128" s="42"/>
      <c r="H128" s="42"/>
      <c r="I128" s="220"/>
      <c r="J128" s="42"/>
      <c r="K128" s="42"/>
      <c r="L128" s="46"/>
      <c r="M128" s="221"/>
      <c r="N128" s="22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150</v>
      </c>
      <c r="AU128" s="19" t="s">
        <v>84</v>
      </c>
    </row>
    <row r="129" spans="1:51" s="13" customFormat="1" ht="12">
      <c r="A129" s="13"/>
      <c r="B129" s="223"/>
      <c r="C129" s="224"/>
      <c r="D129" s="218" t="s">
        <v>152</v>
      </c>
      <c r="E129" s="225" t="s">
        <v>19</v>
      </c>
      <c r="F129" s="226" t="s">
        <v>498</v>
      </c>
      <c r="G129" s="224"/>
      <c r="H129" s="227">
        <v>13.4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152</v>
      </c>
      <c r="AU129" s="233" t="s">
        <v>84</v>
      </c>
      <c r="AV129" s="13" t="s">
        <v>84</v>
      </c>
      <c r="AW129" s="13" t="s">
        <v>36</v>
      </c>
      <c r="AX129" s="13" t="s">
        <v>82</v>
      </c>
      <c r="AY129" s="233" t="s">
        <v>141</v>
      </c>
    </row>
    <row r="130" spans="1:65" s="2" customFormat="1" ht="14.4" customHeight="1">
      <c r="A130" s="40"/>
      <c r="B130" s="41"/>
      <c r="C130" s="206" t="s">
        <v>212</v>
      </c>
      <c r="D130" s="206" t="s">
        <v>143</v>
      </c>
      <c r="E130" s="207" t="s">
        <v>219</v>
      </c>
      <c r="F130" s="208" t="s">
        <v>220</v>
      </c>
      <c r="G130" s="209" t="s">
        <v>162</v>
      </c>
      <c r="H130" s="210">
        <v>647.2</v>
      </c>
      <c r="I130" s="211"/>
      <c r="J130" s="210">
        <f>ROUND(I130*H130,2)</f>
        <v>0</v>
      </c>
      <c r="K130" s="208" t="s">
        <v>147</v>
      </c>
      <c r="L130" s="46"/>
      <c r="M130" s="212" t="s">
        <v>19</v>
      </c>
      <c r="N130" s="213" t="s">
        <v>45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148</v>
      </c>
      <c r="AT130" s="216" t="s">
        <v>143</v>
      </c>
      <c r="AU130" s="216" t="s">
        <v>84</v>
      </c>
      <c r="AY130" s="19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9" t="s">
        <v>82</v>
      </c>
      <c r="BK130" s="217">
        <f>ROUND(I130*H130,2)</f>
        <v>0</v>
      </c>
      <c r="BL130" s="19" t="s">
        <v>148</v>
      </c>
      <c r="BM130" s="216" t="s">
        <v>499</v>
      </c>
    </row>
    <row r="131" spans="1:47" s="2" customFormat="1" ht="12">
      <c r="A131" s="40"/>
      <c r="B131" s="41"/>
      <c r="C131" s="42"/>
      <c r="D131" s="218" t="s">
        <v>150</v>
      </c>
      <c r="E131" s="42"/>
      <c r="F131" s="219" t="s">
        <v>222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84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500</v>
      </c>
      <c r="G132" s="224"/>
      <c r="H132" s="227">
        <v>329.2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74</v>
      </c>
      <c r="AY132" s="233" t="s">
        <v>141</v>
      </c>
    </row>
    <row r="133" spans="1:51" s="13" customFormat="1" ht="12">
      <c r="A133" s="13"/>
      <c r="B133" s="223"/>
      <c r="C133" s="224"/>
      <c r="D133" s="218" t="s">
        <v>152</v>
      </c>
      <c r="E133" s="225" t="s">
        <v>19</v>
      </c>
      <c r="F133" s="226" t="s">
        <v>501</v>
      </c>
      <c r="G133" s="224"/>
      <c r="H133" s="227">
        <v>315.8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152</v>
      </c>
      <c r="AU133" s="233" t="s">
        <v>84</v>
      </c>
      <c r="AV133" s="13" t="s">
        <v>84</v>
      </c>
      <c r="AW133" s="13" t="s">
        <v>36</v>
      </c>
      <c r="AX133" s="13" t="s">
        <v>74</v>
      </c>
      <c r="AY133" s="233" t="s">
        <v>141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474</v>
      </c>
      <c r="G134" s="224"/>
      <c r="H134" s="227">
        <v>2.2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74</v>
      </c>
      <c r="AY134" s="233" t="s">
        <v>141</v>
      </c>
    </row>
    <row r="135" spans="1:51" s="14" customFormat="1" ht="12">
      <c r="A135" s="14"/>
      <c r="B135" s="234"/>
      <c r="C135" s="235"/>
      <c r="D135" s="218" t="s">
        <v>152</v>
      </c>
      <c r="E135" s="236" t="s">
        <v>19</v>
      </c>
      <c r="F135" s="237" t="s">
        <v>167</v>
      </c>
      <c r="G135" s="235"/>
      <c r="H135" s="238">
        <v>647.2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152</v>
      </c>
      <c r="AU135" s="244" t="s">
        <v>84</v>
      </c>
      <c r="AV135" s="14" t="s">
        <v>148</v>
      </c>
      <c r="AW135" s="14" t="s">
        <v>36</v>
      </c>
      <c r="AX135" s="14" t="s">
        <v>82</v>
      </c>
      <c r="AY135" s="244" t="s">
        <v>141</v>
      </c>
    </row>
    <row r="136" spans="1:65" s="2" customFormat="1" ht="14.4" customHeight="1">
      <c r="A136" s="40"/>
      <c r="B136" s="41"/>
      <c r="C136" s="206" t="s">
        <v>218</v>
      </c>
      <c r="D136" s="206" t="s">
        <v>143</v>
      </c>
      <c r="E136" s="207" t="s">
        <v>233</v>
      </c>
      <c r="F136" s="208" t="s">
        <v>236</v>
      </c>
      <c r="G136" s="209" t="s">
        <v>162</v>
      </c>
      <c r="H136" s="210">
        <v>318</v>
      </c>
      <c r="I136" s="211"/>
      <c r="J136" s="210">
        <f>ROUND(I136*H136,2)</f>
        <v>0</v>
      </c>
      <c r="K136" s="208" t="s">
        <v>19</v>
      </c>
      <c r="L136" s="46"/>
      <c r="M136" s="212" t="s">
        <v>19</v>
      </c>
      <c r="N136" s="213" t="s">
        <v>45</v>
      </c>
      <c r="O136" s="86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6" t="s">
        <v>148</v>
      </c>
      <c r="AT136" s="216" t="s">
        <v>143</v>
      </c>
      <c r="AU136" s="216" t="s">
        <v>84</v>
      </c>
      <c r="AY136" s="19" t="s">
        <v>141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9" t="s">
        <v>82</v>
      </c>
      <c r="BK136" s="217">
        <f>ROUND(I136*H136,2)</f>
        <v>0</v>
      </c>
      <c r="BL136" s="19" t="s">
        <v>148</v>
      </c>
      <c r="BM136" s="216" t="s">
        <v>502</v>
      </c>
    </row>
    <row r="137" spans="1:47" s="2" customFormat="1" ht="12">
      <c r="A137" s="40"/>
      <c r="B137" s="41"/>
      <c r="C137" s="42"/>
      <c r="D137" s="218" t="s">
        <v>150</v>
      </c>
      <c r="E137" s="42"/>
      <c r="F137" s="219" t="s">
        <v>236</v>
      </c>
      <c r="G137" s="42"/>
      <c r="H137" s="42"/>
      <c r="I137" s="220"/>
      <c r="J137" s="42"/>
      <c r="K137" s="42"/>
      <c r="L137" s="46"/>
      <c r="M137" s="221"/>
      <c r="N137" s="22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150</v>
      </c>
      <c r="AU137" s="19" t="s">
        <v>84</v>
      </c>
    </row>
    <row r="138" spans="1:47" s="2" customFormat="1" ht="12">
      <c r="A138" s="40"/>
      <c r="B138" s="41"/>
      <c r="C138" s="42"/>
      <c r="D138" s="218" t="s">
        <v>229</v>
      </c>
      <c r="E138" s="42"/>
      <c r="F138" s="255" t="s">
        <v>237</v>
      </c>
      <c r="G138" s="42"/>
      <c r="H138" s="42"/>
      <c r="I138" s="220"/>
      <c r="J138" s="42"/>
      <c r="K138" s="42"/>
      <c r="L138" s="46"/>
      <c r="M138" s="221"/>
      <c r="N138" s="22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229</v>
      </c>
      <c r="AU138" s="19" t="s">
        <v>84</v>
      </c>
    </row>
    <row r="139" spans="1:51" s="13" customFormat="1" ht="12">
      <c r="A139" s="13"/>
      <c r="B139" s="223"/>
      <c r="C139" s="224"/>
      <c r="D139" s="218" t="s">
        <v>152</v>
      </c>
      <c r="E139" s="225" t="s">
        <v>19</v>
      </c>
      <c r="F139" s="226" t="s">
        <v>503</v>
      </c>
      <c r="G139" s="224"/>
      <c r="H139" s="227">
        <v>329.2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152</v>
      </c>
      <c r="AU139" s="233" t="s">
        <v>84</v>
      </c>
      <c r="AV139" s="13" t="s">
        <v>84</v>
      </c>
      <c r="AW139" s="13" t="s">
        <v>36</v>
      </c>
      <c r="AX139" s="13" t="s">
        <v>74</v>
      </c>
      <c r="AY139" s="233" t="s">
        <v>141</v>
      </c>
    </row>
    <row r="140" spans="1:51" s="13" customFormat="1" ht="12">
      <c r="A140" s="13"/>
      <c r="B140" s="223"/>
      <c r="C140" s="224"/>
      <c r="D140" s="218" t="s">
        <v>152</v>
      </c>
      <c r="E140" s="225" t="s">
        <v>19</v>
      </c>
      <c r="F140" s="226" t="s">
        <v>504</v>
      </c>
      <c r="G140" s="224"/>
      <c r="H140" s="227">
        <v>-13.4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152</v>
      </c>
      <c r="AU140" s="233" t="s">
        <v>84</v>
      </c>
      <c r="AV140" s="13" t="s">
        <v>84</v>
      </c>
      <c r="AW140" s="13" t="s">
        <v>36</v>
      </c>
      <c r="AX140" s="13" t="s">
        <v>74</v>
      </c>
      <c r="AY140" s="233" t="s">
        <v>141</v>
      </c>
    </row>
    <row r="141" spans="1:51" s="13" customFormat="1" ht="12">
      <c r="A141" s="13"/>
      <c r="B141" s="223"/>
      <c r="C141" s="224"/>
      <c r="D141" s="218" t="s">
        <v>152</v>
      </c>
      <c r="E141" s="225" t="s">
        <v>19</v>
      </c>
      <c r="F141" s="226" t="s">
        <v>474</v>
      </c>
      <c r="G141" s="224"/>
      <c r="H141" s="227">
        <v>2.2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152</v>
      </c>
      <c r="AU141" s="233" t="s">
        <v>84</v>
      </c>
      <c r="AV141" s="13" t="s">
        <v>84</v>
      </c>
      <c r="AW141" s="13" t="s">
        <v>36</v>
      </c>
      <c r="AX141" s="13" t="s">
        <v>74</v>
      </c>
      <c r="AY141" s="233" t="s">
        <v>141</v>
      </c>
    </row>
    <row r="142" spans="1:51" s="14" customFormat="1" ht="12">
      <c r="A142" s="14"/>
      <c r="B142" s="234"/>
      <c r="C142" s="235"/>
      <c r="D142" s="218" t="s">
        <v>152</v>
      </c>
      <c r="E142" s="236" t="s">
        <v>19</v>
      </c>
      <c r="F142" s="237" t="s">
        <v>167</v>
      </c>
      <c r="G142" s="235"/>
      <c r="H142" s="238">
        <v>318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152</v>
      </c>
      <c r="AU142" s="244" t="s">
        <v>84</v>
      </c>
      <c r="AV142" s="14" t="s">
        <v>148</v>
      </c>
      <c r="AW142" s="14" t="s">
        <v>36</v>
      </c>
      <c r="AX142" s="14" t="s">
        <v>82</v>
      </c>
      <c r="AY142" s="244" t="s">
        <v>141</v>
      </c>
    </row>
    <row r="143" spans="1:65" s="2" customFormat="1" ht="24.15" customHeight="1">
      <c r="A143" s="40"/>
      <c r="B143" s="41"/>
      <c r="C143" s="206" t="s">
        <v>225</v>
      </c>
      <c r="D143" s="206" t="s">
        <v>143</v>
      </c>
      <c r="E143" s="207" t="s">
        <v>240</v>
      </c>
      <c r="F143" s="208" t="s">
        <v>241</v>
      </c>
      <c r="G143" s="209" t="s">
        <v>162</v>
      </c>
      <c r="H143" s="210">
        <v>20</v>
      </c>
      <c r="I143" s="211"/>
      <c r="J143" s="210">
        <f>ROUND(I143*H143,2)</f>
        <v>0</v>
      </c>
      <c r="K143" s="208" t="s">
        <v>19</v>
      </c>
      <c r="L143" s="46"/>
      <c r="M143" s="212" t="s">
        <v>19</v>
      </c>
      <c r="N143" s="213" t="s">
        <v>45</v>
      </c>
      <c r="O143" s="86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6" t="s">
        <v>148</v>
      </c>
      <c r="AT143" s="216" t="s">
        <v>143</v>
      </c>
      <c r="AU143" s="216" t="s">
        <v>84</v>
      </c>
      <c r="AY143" s="19" t="s">
        <v>141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9" t="s">
        <v>82</v>
      </c>
      <c r="BK143" s="217">
        <f>ROUND(I143*H143,2)</f>
        <v>0</v>
      </c>
      <c r="BL143" s="19" t="s">
        <v>148</v>
      </c>
      <c r="BM143" s="216" t="s">
        <v>505</v>
      </c>
    </row>
    <row r="144" spans="1:47" s="2" customFormat="1" ht="12">
      <c r="A144" s="40"/>
      <c r="B144" s="41"/>
      <c r="C144" s="42"/>
      <c r="D144" s="218" t="s">
        <v>150</v>
      </c>
      <c r="E144" s="42"/>
      <c r="F144" s="219" t="s">
        <v>241</v>
      </c>
      <c r="G144" s="42"/>
      <c r="H144" s="42"/>
      <c r="I144" s="220"/>
      <c r="J144" s="42"/>
      <c r="K144" s="42"/>
      <c r="L144" s="46"/>
      <c r="M144" s="221"/>
      <c r="N144" s="22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150</v>
      </c>
      <c r="AU144" s="19" t="s">
        <v>84</v>
      </c>
    </row>
    <row r="145" spans="1:47" s="2" customFormat="1" ht="12">
      <c r="A145" s="40"/>
      <c r="B145" s="41"/>
      <c r="C145" s="42"/>
      <c r="D145" s="218" t="s">
        <v>229</v>
      </c>
      <c r="E145" s="42"/>
      <c r="F145" s="255" t="s">
        <v>243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229</v>
      </c>
      <c r="AU145" s="19" t="s">
        <v>84</v>
      </c>
    </row>
    <row r="146" spans="1:51" s="13" customFormat="1" ht="12">
      <c r="A146" s="13"/>
      <c r="B146" s="223"/>
      <c r="C146" s="224"/>
      <c r="D146" s="218" t="s">
        <v>152</v>
      </c>
      <c r="E146" s="225" t="s">
        <v>19</v>
      </c>
      <c r="F146" s="226" t="s">
        <v>506</v>
      </c>
      <c r="G146" s="224"/>
      <c r="H146" s="227">
        <v>20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152</v>
      </c>
      <c r="AU146" s="233" t="s">
        <v>84</v>
      </c>
      <c r="AV146" s="13" t="s">
        <v>84</v>
      </c>
      <c r="AW146" s="13" t="s">
        <v>36</v>
      </c>
      <c r="AX146" s="13" t="s">
        <v>82</v>
      </c>
      <c r="AY146" s="233" t="s">
        <v>141</v>
      </c>
    </row>
    <row r="147" spans="1:65" s="2" customFormat="1" ht="14.4" customHeight="1">
      <c r="A147" s="40"/>
      <c r="B147" s="41"/>
      <c r="C147" s="206" t="s">
        <v>232</v>
      </c>
      <c r="D147" s="206" t="s">
        <v>143</v>
      </c>
      <c r="E147" s="207" t="s">
        <v>246</v>
      </c>
      <c r="F147" s="208" t="s">
        <v>507</v>
      </c>
      <c r="G147" s="209" t="s">
        <v>146</v>
      </c>
      <c r="H147" s="210">
        <v>700.3</v>
      </c>
      <c r="I147" s="211"/>
      <c r="J147" s="210">
        <f>ROUND(I147*H147,2)</f>
        <v>0</v>
      </c>
      <c r="K147" s="208" t="s">
        <v>147</v>
      </c>
      <c r="L147" s="46"/>
      <c r="M147" s="212" t="s">
        <v>19</v>
      </c>
      <c r="N147" s="213" t="s">
        <v>45</v>
      </c>
      <c r="O147" s="86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6" t="s">
        <v>148</v>
      </c>
      <c r="AT147" s="216" t="s">
        <v>143</v>
      </c>
      <c r="AU147" s="216" t="s">
        <v>84</v>
      </c>
      <c r="AY147" s="19" t="s">
        <v>141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9" t="s">
        <v>82</v>
      </c>
      <c r="BK147" s="217">
        <f>ROUND(I147*H147,2)</f>
        <v>0</v>
      </c>
      <c r="BL147" s="19" t="s">
        <v>148</v>
      </c>
      <c r="BM147" s="216" t="s">
        <v>508</v>
      </c>
    </row>
    <row r="148" spans="1:47" s="2" customFormat="1" ht="12">
      <c r="A148" s="40"/>
      <c r="B148" s="41"/>
      <c r="C148" s="42"/>
      <c r="D148" s="218" t="s">
        <v>150</v>
      </c>
      <c r="E148" s="42"/>
      <c r="F148" s="219" t="s">
        <v>509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150</v>
      </c>
      <c r="AU148" s="19" t="s">
        <v>84</v>
      </c>
    </row>
    <row r="149" spans="1:51" s="13" customFormat="1" ht="12">
      <c r="A149" s="13"/>
      <c r="B149" s="223"/>
      <c r="C149" s="224"/>
      <c r="D149" s="218" t="s">
        <v>152</v>
      </c>
      <c r="E149" s="225" t="s">
        <v>19</v>
      </c>
      <c r="F149" s="226" t="s">
        <v>510</v>
      </c>
      <c r="G149" s="224"/>
      <c r="H149" s="227">
        <v>700.3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152</v>
      </c>
      <c r="AU149" s="233" t="s">
        <v>84</v>
      </c>
      <c r="AV149" s="13" t="s">
        <v>84</v>
      </c>
      <c r="AW149" s="13" t="s">
        <v>36</v>
      </c>
      <c r="AX149" s="13" t="s">
        <v>82</v>
      </c>
      <c r="AY149" s="233" t="s">
        <v>141</v>
      </c>
    </row>
    <row r="150" spans="1:65" s="2" customFormat="1" ht="14.4" customHeight="1">
      <c r="A150" s="40"/>
      <c r="B150" s="41"/>
      <c r="C150" s="206" t="s">
        <v>8</v>
      </c>
      <c r="D150" s="206" t="s">
        <v>143</v>
      </c>
      <c r="E150" s="207" t="s">
        <v>252</v>
      </c>
      <c r="F150" s="208" t="s">
        <v>511</v>
      </c>
      <c r="G150" s="209" t="s">
        <v>146</v>
      </c>
      <c r="H150" s="210">
        <v>2500</v>
      </c>
      <c r="I150" s="211"/>
      <c r="J150" s="210">
        <f>ROUND(I150*H150,2)</f>
        <v>0</v>
      </c>
      <c r="K150" s="208" t="s">
        <v>147</v>
      </c>
      <c r="L150" s="46"/>
      <c r="M150" s="212" t="s">
        <v>19</v>
      </c>
      <c r="N150" s="213" t="s">
        <v>45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148</v>
      </c>
      <c r="AT150" s="216" t="s">
        <v>143</v>
      </c>
      <c r="AU150" s="216" t="s">
        <v>84</v>
      </c>
      <c r="AY150" s="19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9" t="s">
        <v>82</v>
      </c>
      <c r="BK150" s="217">
        <f>ROUND(I150*H150,2)</f>
        <v>0</v>
      </c>
      <c r="BL150" s="19" t="s">
        <v>148</v>
      </c>
      <c r="BM150" s="216" t="s">
        <v>512</v>
      </c>
    </row>
    <row r="151" spans="1:47" s="2" customFormat="1" ht="12">
      <c r="A151" s="40"/>
      <c r="B151" s="41"/>
      <c r="C151" s="42"/>
      <c r="D151" s="218" t="s">
        <v>150</v>
      </c>
      <c r="E151" s="42"/>
      <c r="F151" s="219" t="s">
        <v>513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256</v>
      </c>
      <c r="G152" s="224"/>
      <c r="H152" s="227">
        <v>2500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82</v>
      </c>
      <c r="AY152" s="233" t="s">
        <v>141</v>
      </c>
    </row>
    <row r="153" spans="1:65" s="2" customFormat="1" ht="14.4" customHeight="1">
      <c r="A153" s="40"/>
      <c r="B153" s="41"/>
      <c r="C153" s="206" t="s">
        <v>245</v>
      </c>
      <c r="D153" s="206" t="s">
        <v>143</v>
      </c>
      <c r="E153" s="207" t="s">
        <v>258</v>
      </c>
      <c r="F153" s="208" t="s">
        <v>259</v>
      </c>
      <c r="G153" s="209" t="s">
        <v>146</v>
      </c>
      <c r="H153" s="210">
        <v>59.1</v>
      </c>
      <c r="I153" s="211"/>
      <c r="J153" s="210">
        <f>ROUND(I153*H153,2)</f>
        <v>0</v>
      </c>
      <c r="K153" s="208" t="s">
        <v>147</v>
      </c>
      <c r="L153" s="46"/>
      <c r="M153" s="212" t="s">
        <v>19</v>
      </c>
      <c r="N153" s="213" t="s">
        <v>45</v>
      </c>
      <c r="O153" s="86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6" t="s">
        <v>148</v>
      </c>
      <c r="AT153" s="216" t="s">
        <v>143</v>
      </c>
      <c r="AU153" s="216" t="s">
        <v>84</v>
      </c>
      <c r="AY153" s="19" t="s">
        <v>141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9" t="s">
        <v>82</v>
      </c>
      <c r="BK153" s="217">
        <f>ROUND(I153*H153,2)</f>
        <v>0</v>
      </c>
      <c r="BL153" s="19" t="s">
        <v>148</v>
      </c>
      <c r="BM153" s="216" t="s">
        <v>514</v>
      </c>
    </row>
    <row r="154" spans="1:47" s="2" customFormat="1" ht="12">
      <c r="A154" s="40"/>
      <c r="B154" s="41"/>
      <c r="C154" s="42"/>
      <c r="D154" s="218" t="s">
        <v>150</v>
      </c>
      <c r="E154" s="42"/>
      <c r="F154" s="219" t="s">
        <v>261</v>
      </c>
      <c r="G154" s="42"/>
      <c r="H154" s="42"/>
      <c r="I154" s="220"/>
      <c r="J154" s="42"/>
      <c r="K154" s="42"/>
      <c r="L154" s="46"/>
      <c r="M154" s="221"/>
      <c r="N154" s="22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150</v>
      </c>
      <c r="AU154" s="19" t="s">
        <v>84</v>
      </c>
    </row>
    <row r="155" spans="1:51" s="13" customFormat="1" ht="12">
      <c r="A155" s="13"/>
      <c r="B155" s="223"/>
      <c r="C155" s="224"/>
      <c r="D155" s="218" t="s">
        <v>152</v>
      </c>
      <c r="E155" s="225" t="s">
        <v>19</v>
      </c>
      <c r="F155" s="226" t="s">
        <v>515</v>
      </c>
      <c r="G155" s="224"/>
      <c r="H155" s="227">
        <v>59.1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84</v>
      </c>
      <c r="AV155" s="13" t="s">
        <v>84</v>
      </c>
      <c r="AW155" s="13" t="s">
        <v>36</v>
      </c>
      <c r="AX155" s="13" t="s">
        <v>82</v>
      </c>
      <c r="AY155" s="233" t="s">
        <v>141</v>
      </c>
    </row>
    <row r="156" spans="1:65" s="2" customFormat="1" ht="14.4" customHeight="1">
      <c r="A156" s="40"/>
      <c r="B156" s="41"/>
      <c r="C156" s="206" t="s">
        <v>251</v>
      </c>
      <c r="D156" s="206" t="s">
        <v>143</v>
      </c>
      <c r="E156" s="207" t="s">
        <v>264</v>
      </c>
      <c r="F156" s="208" t="s">
        <v>516</v>
      </c>
      <c r="G156" s="209" t="s">
        <v>146</v>
      </c>
      <c r="H156" s="210">
        <v>59.1</v>
      </c>
      <c r="I156" s="211"/>
      <c r="J156" s="210">
        <f>ROUND(I156*H156,2)</f>
        <v>0</v>
      </c>
      <c r="K156" s="208" t="s">
        <v>147</v>
      </c>
      <c r="L156" s="46"/>
      <c r="M156" s="212" t="s">
        <v>19</v>
      </c>
      <c r="N156" s="213" t="s">
        <v>45</v>
      </c>
      <c r="O156" s="86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6" t="s">
        <v>148</v>
      </c>
      <c r="AT156" s="216" t="s">
        <v>143</v>
      </c>
      <c r="AU156" s="216" t="s">
        <v>84</v>
      </c>
      <c r="AY156" s="19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9" t="s">
        <v>82</v>
      </c>
      <c r="BK156" s="217">
        <f>ROUND(I156*H156,2)</f>
        <v>0</v>
      </c>
      <c r="BL156" s="19" t="s">
        <v>148</v>
      </c>
      <c r="BM156" s="216" t="s">
        <v>517</v>
      </c>
    </row>
    <row r="157" spans="1:47" s="2" customFormat="1" ht="12">
      <c r="A157" s="40"/>
      <c r="B157" s="41"/>
      <c r="C157" s="42"/>
      <c r="D157" s="218" t="s">
        <v>150</v>
      </c>
      <c r="E157" s="42"/>
      <c r="F157" s="219" t="s">
        <v>518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150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515</v>
      </c>
      <c r="G158" s="224"/>
      <c r="H158" s="227">
        <v>59.1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257</v>
      </c>
      <c r="D159" s="206" t="s">
        <v>143</v>
      </c>
      <c r="E159" s="207" t="s">
        <v>270</v>
      </c>
      <c r="F159" s="208" t="s">
        <v>271</v>
      </c>
      <c r="G159" s="209" t="s">
        <v>146</v>
      </c>
      <c r="H159" s="210">
        <v>236.6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0.00397</v>
      </c>
      <c r="R159" s="214">
        <f>Q159*H159</f>
        <v>0.9393019999999999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519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271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520</v>
      </c>
      <c r="G161" s="224"/>
      <c r="H161" s="227">
        <v>236.6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82</v>
      </c>
      <c r="AY161" s="233" t="s">
        <v>141</v>
      </c>
    </row>
    <row r="162" spans="1:65" s="2" customFormat="1" ht="14.4" customHeight="1">
      <c r="A162" s="40"/>
      <c r="B162" s="41"/>
      <c r="C162" s="256" t="s">
        <v>263</v>
      </c>
      <c r="D162" s="256" t="s">
        <v>274</v>
      </c>
      <c r="E162" s="257" t="s">
        <v>275</v>
      </c>
      <c r="F162" s="258" t="s">
        <v>276</v>
      </c>
      <c r="G162" s="259" t="s">
        <v>277</v>
      </c>
      <c r="H162" s="260">
        <v>5.9</v>
      </c>
      <c r="I162" s="261"/>
      <c r="J162" s="260">
        <f>ROUND(I162*H162,2)</f>
        <v>0</v>
      </c>
      <c r="K162" s="258" t="s">
        <v>19</v>
      </c>
      <c r="L162" s="262"/>
      <c r="M162" s="263" t="s">
        <v>19</v>
      </c>
      <c r="N162" s="264" t="s">
        <v>45</v>
      </c>
      <c r="O162" s="86"/>
      <c r="P162" s="214">
        <f>O162*H162</f>
        <v>0</v>
      </c>
      <c r="Q162" s="214">
        <v>0.001</v>
      </c>
      <c r="R162" s="214">
        <f>Q162*H162</f>
        <v>0.005900000000000001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191</v>
      </c>
      <c r="AT162" s="216" t="s">
        <v>274</v>
      </c>
      <c r="AU162" s="216" t="s">
        <v>84</v>
      </c>
      <c r="AY162" s="19" t="s">
        <v>141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9" t="s">
        <v>82</v>
      </c>
      <c r="BK162" s="217">
        <f>ROUND(I162*H162,2)</f>
        <v>0</v>
      </c>
      <c r="BL162" s="19" t="s">
        <v>148</v>
      </c>
      <c r="BM162" s="216" t="s">
        <v>521</v>
      </c>
    </row>
    <row r="163" spans="1:47" s="2" customFormat="1" ht="12">
      <c r="A163" s="40"/>
      <c r="B163" s="41"/>
      <c r="C163" s="42"/>
      <c r="D163" s="218" t="s">
        <v>150</v>
      </c>
      <c r="E163" s="42"/>
      <c r="F163" s="219" t="s">
        <v>279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150</v>
      </c>
      <c r="AU163" s="19" t="s">
        <v>84</v>
      </c>
    </row>
    <row r="164" spans="1:47" s="2" customFormat="1" ht="12">
      <c r="A164" s="40"/>
      <c r="B164" s="41"/>
      <c r="C164" s="42"/>
      <c r="D164" s="218" t="s">
        <v>229</v>
      </c>
      <c r="E164" s="42"/>
      <c r="F164" s="255" t="s">
        <v>280</v>
      </c>
      <c r="G164" s="42"/>
      <c r="H164" s="42"/>
      <c r="I164" s="220"/>
      <c r="J164" s="42"/>
      <c r="K164" s="42"/>
      <c r="L164" s="46"/>
      <c r="M164" s="221"/>
      <c r="N164" s="22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229</v>
      </c>
      <c r="AU164" s="19" t="s">
        <v>84</v>
      </c>
    </row>
    <row r="165" spans="1:51" s="13" customFormat="1" ht="12">
      <c r="A165" s="13"/>
      <c r="B165" s="223"/>
      <c r="C165" s="224"/>
      <c r="D165" s="218" t="s">
        <v>152</v>
      </c>
      <c r="E165" s="224"/>
      <c r="F165" s="226" t="s">
        <v>522</v>
      </c>
      <c r="G165" s="224"/>
      <c r="H165" s="227">
        <v>5.9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152</v>
      </c>
      <c r="AU165" s="233" t="s">
        <v>84</v>
      </c>
      <c r="AV165" s="13" t="s">
        <v>84</v>
      </c>
      <c r="AW165" s="13" t="s">
        <v>4</v>
      </c>
      <c r="AX165" s="13" t="s">
        <v>82</v>
      </c>
      <c r="AY165" s="233" t="s">
        <v>141</v>
      </c>
    </row>
    <row r="166" spans="1:63" s="12" customFormat="1" ht="22.8" customHeight="1">
      <c r="A166" s="12"/>
      <c r="B166" s="190"/>
      <c r="C166" s="191"/>
      <c r="D166" s="192" t="s">
        <v>73</v>
      </c>
      <c r="E166" s="204" t="s">
        <v>159</v>
      </c>
      <c r="F166" s="204" t="s">
        <v>282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SUM(P167:P169)</f>
        <v>0</v>
      </c>
      <c r="Q166" s="198"/>
      <c r="R166" s="199">
        <f>SUM(R167:R169)</f>
        <v>0.01712</v>
      </c>
      <c r="S166" s="198"/>
      <c r="T166" s="200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82</v>
      </c>
      <c r="AT166" s="202" t="s">
        <v>73</v>
      </c>
      <c r="AU166" s="202" t="s">
        <v>82</v>
      </c>
      <c r="AY166" s="201" t="s">
        <v>141</v>
      </c>
      <c r="BK166" s="203">
        <f>SUM(BK167:BK169)</f>
        <v>0</v>
      </c>
    </row>
    <row r="167" spans="1:65" s="2" customFormat="1" ht="14.4" customHeight="1">
      <c r="A167" s="40"/>
      <c r="B167" s="41"/>
      <c r="C167" s="206" t="s">
        <v>269</v>
      </c>
      <c r="D167" s="206" t="s">
        <v>143</v>
      </c>
      <c r="E167" s="207" t="s">
        <v>523</v>
      </c>
      <c r="F167" s="208" t="s">
        <v>524</v>
      </c>
      <c r="G167" s="209" t="s">
        <v>286</v>
      </c>
      <c r="H167" s="210">
        <v>16</v>
      </c>
      <c r="I167" s="211"/>
      <c r="J167" s="210">
        <f>ROUND(I167*H167,2)</f>
        <v>0</v>
      </c>
      <c r="K167" s="208" t="s">
        <v>19</v>
      </c>
      <c r="L167" s="46"/>
      <c r="M167" s="212" t="s">
        <v>19</v>
      </c>
      <c r="N167" s="213" t="s">
        <v>45</v>
      </c>
      <c r="O167" s="86"/>
      <c r="P167" s="214">
        <f>O167*H167</f>
        <v>0</v>
      </c>
      <c r="Q167" s="214">
        <v>0.00107</v>
      </c>
      <c r="R167" s="214">
        <f>Q167*H167</f>
        <v>0.01712</v>
      </c>
      <c r="S167" s="214">
        <v>0</v>
      </c>
      <c r="T167" s="21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6" t="s">
        <v>148</v>
      </c>
      <c r="AT167" s="216" t="s">
        <v>143</v>
      </c>
      <c r="AU167" s="216" t="s">
        <v>84</v>
      </c>
      <c r="AY167" s="19" t="s">
        <v>141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9" t="s">
        <v>82</v>
      </c>
      <c r="BK167" s="217">
        <f>ROUND(I167*H167,2)</f>
        <v>0</v>
      </c>
      <c r="BL167" s="19" t="s">
        <v>148</v>
      </c>
      <c r="BM167" s="216" t="s">
        <v>525</v>
      </c>
    </row>
    <row r="168" spans="1:47" s="2" customFormat="1" ht="12">
      <c r="A168" s="40"/>
      <c r="B168" s="41"/>
      <c r="C168" s="42"/>
      <c r="D168" s="218" t="s">
        <v>150</v>
      </c>
      <c r="E168" s="42"/>
      <c r="F168" s="219" t="s">
        <v>524</v>
      </c>
      <c r="G168" s="42"/>
      <c r="H168" s="42"/>
      <c r="I168" s="220"/>
      <c r="J168" s="42"/>
      <c r="K168" s="42"/>
      <c r="L168" s="46"/>
      <c r="M168" s="221"/>
      <c r="N168" s="22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150</v>
      </c>
      <c r="AU168" s="19" t="s">
        <v>84</v>
      </c>
    </row>
    <row r="169" spans="1:51" s="13" customFormat="1" ht="12">
      <c r="A169" s="13"/>
      <c r="B169" s="223"/>
      <c r="C169" s="224"/>
      <c r="D169" s="218" t="s">
        <v>152</v>
      </c>
      <c r="E169" s="225" t="s">
        <v>19</v>
      </c>
      <c r="F169" s="226" t="s">
        <v>526</v>
      </c>
      <c r="G169" s="224"/>
      <c r="H169" s="227">
        <v>16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152</v>
      </c>
      <c r="AU169" s="233" t="s">
        <v>84</v>
      </c>
      <c r="AV169" s="13" t="s">
        <v>84</v>
      </c>
      <c r="AW169" s="13" t="s">
        <v>36</v>
      </c>
      <c r="AX169" s="13" t="s">
        <v>82</v>
      </c>
      <c r="AY169" s="233" t="s">
        <v>141</v>
      </c>
    </row>
    <row r="170" spans="1:63" s="12" customFormat="1" ht="22.8" customHeight="1">
      <c r="A170" s="12"/>
      <c r="B170" s="190"/>
      <c r="C170" s="191"/>
      <c r="D170" s="192" t="s">
        <v>73</v>
      </c>
      <c r="E170" s="204" t="s">
        <v>173</v>
      </c>
      <c r="F170" s="204" t="s">
        <v>313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SUM(P171:P204)</f>
        <v>0</v>
      </c>
      <c r="Q170" s="198"/>
      <c r="R170" s="199">
        <f>SUM(R171:R204)</f>
        <v>44.641744</v>
      </c>
      <c r="S170" s="198"/>
      <c r="T170" s="200">
        <f>SUM(T171:T204)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82</v>
      </c>
      <c r="AT170" s="202" t="s">
        <v>73</v>
      </c>
      <c r="AU170" s="202" t="s">
        <v>82</v>
      </c>
      <c r="AY170" s="201" t="s">
        <v>141</v>
      </c>
      <c r="BK170" s="203">
        <f>SUM(BK171:BK204)</f>
        <v>0</v>
      </c>
    </row>
    <row r="171" spans="1:65" s="2" customFormat="1" ht="14.4" customHeight="1">
      <c r="A171" s="40"/>
      <c r="B171" s="41"/>
      <c r="C171" s="206" t="s">
        <v>7</v>
      </c>
      <c r="D171" s="206" t="s">
        <v>143</v>
      </c>
      <c r="E171" s="207" t="s">
        <v>315</v>
      </c>
      <c r="F171" s="208" t="s">
        <v>316</v>
      </c>
      <c r="G171" s="209" t="s">
        <v>146</v>
      </c>
      <c r="H171" s="210">
        <v>700.3</v>
      </c>
      <c r="I171" s="211"/>
      <c r="J171" s="210">
        <f>ROUND(I171*H171,2)</f>
        <v>0</v>
      </c>
      <c r="K171" s="208" t="s">
        <v>147</v>
      </c>
      <c r="L171" s="46"/>
      <c r="M171" s="212" t="s">
        <v>19</v>
      </c>
      <c r="N171" s="213" t="s">
        <v>45</v>
      </c>
      <c r="O171" s="86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6" t="s">
        <v>148</v>
      </c>
      <c r="AT171" s="216" t="s">
        <v>143</v>
      </c>
      <c r="AU171" s="216" t="s">
        <v>84</v>
      </c>
      <c r="AY171" s="19" t="s">
        <v>141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9" t="s">
        <v>82</v>
      </c>
      <c r="BK171" s="217">
        <f>ROUND(I171*H171,2)</f>
        <v>0</v>
      </c>
      <c r="BL171" s="19" t="s">
        <v>148</v>
      </c>
      <c r="BM171" s="216" t="s">
        <v>527</v>
      </c>
    </row>
    <row r="172" spans="1:47" s="2" customFormat="1" ht="12">
      <c r="A172" s="40"/>
      <c r="B172" s="41"/>
      <c r="C172" s="42"/>
      <c r="D172" s="218" t="s">
        <v>150</v>
      </c>
      <c r="E172" s="42"/>
      <c r="F172" s="219" t="s">
        <v>318</v>
      </c>
      <c r="G172" s="42"/>
      <c r="H172" s="42"/>
      <c r="I172" s="220"/>
      <c r="J172" s="42"/>
      <c r="K172" s="42"/>
      <c r="L172" s="46"/>
      <c r="M172" s="221"/>
      <c r="N172" s="22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150</v>
      </c>
      <c r="AU172" s="19" t="s">
        <v>84</v>
      </c>
    </row>
    <row r="173" spans="1:51" s="13" customFormat="1" ht="12">
      <c r="A173" s="13"/>
      <c r="B173" s="223"/>
      <c r="C173" s="224"/>
      <c r="D173" s="218" t="s">
        <v>152</v>
      </c>
      <c r="E173" s="225" t="s">
        <v>19</v>
      </c>
      <c r="F173" s="226" t="s">
        <v>528</v>
      </c>
      <c r="G173" s="224"/>
      <c r="H173" s="227">
        <v>700.3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152</v>
      </c>
      <c r="AU173" s="233" t="s">
        <v>84</v>
      </c>
      <c r="AV173" s="13" t="s">
        <v>84</v>
      </c>
      <c r="AW173" s="13" t="s">
        <v>36</v>
      </c>
      <c r="AX173" s="13" t="s">
        <v>82</v>
      </c>
      <c r="AY173" s="233" t="s">
        <v>141</v>
      </c>
    </row>
    <row r="174" spans="1:65" s="2" customFormat="1" ht="14.4" customHeight="1">
      <c r="A174" s="40"/>
      <c r="B174" s="41"/>
      <c r="C174" s="256" t="s">
        <v>283</v>
      </c>
      <c r="D174" s="256" t="s">
        <v>274</v>
      </c>
      <c r="E174" s="257" t="s">
        <v>321</v>
      </c>
      <c r="F174" s="258" t="s">
        <v>322</v>
      </c>
      <c r="G174" s="259" t="s">
        <v>323</v>
      </c>
      <c r="H174" s="260">
        <v>11.9</v>
      </c>
      <c r="I174" s="261"/>
      <c r="J174" s="260">
        <f>ROUND(I174*H174,2)</f>
        <v>0</v>
      </c>
      <c r="K174" s="258" t="s">
        <v>147</v>
      </c>
      <c r="L174" s="262"/>
      <c r="M174" s="263" t="s">
        <v>19</v>
      </c>
      <c r="N174" s="264" t="s">
        <v>45</v>
      </c>
      <c r="O174" s="86"/>
      <c r="P174" s="214">
        <f>O174*H174</f>
        <v>0</v>
      </c>
      <c r="Q174" s="214">
        <v>1</v>
      </c>
      <c r="R174" s="214">
        <f>Q174*H174</f>
        <v>11.9</v>
      </c>
      <c r="S174" s="214">
        <v>0</v>
      </c>
      <c r="T174" s="21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6" t="s">
        <v>191</v>
      </c>
      <c r="AT174" s="216" t="s">
        <v>274</v>
      </c>
      <c r="AU174" s="216" t="s">
        <v>84</v>
      </c>
      <c r="AY174" s="19" t="s">
        <v>141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9" t="s">
        <v>82</v>
      </c>
      <c r="BK174" s="217">
        <f>ROUND(I174*H174,2)</f>
        <v>0</v>
      </c>
      <c r="BL174" s="19" t="s">
        <v>148</v>
      </c>
      <c r="BM174" s="216" t="s">
        <v>529</v>
      </c>
    </row>
    <row r="175" spans="1:47" s="2" customFormat="1" ht="12">
      <c r="A175" s="40"/>
      <c r="B175" s="41"/>
      <c r="C175" s="42"/>
      <c r="D175" s="218" t="s">
        <v>150</v>
      </c>
      <c r="E175" s="42"/>
      <c r="F175" s="219" t="s">
        <v>322</v>
      </c>
      <c r="G175" s="42"/>
      <c r="H175" s="42"/>
      <c r="I175" s="220"/>
      <c r="J175" s="42"/>
      <c r="K175" s="42"/>
      <c r="L175" s="46"/>
      <c r="M175" s="221"/>
      <c r="N175" s="22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150</v>
      </c>
      <c r="AU175" s="19" t="s">
        <v>84</v>
      </c>
    </row>
    <row r="176" spans="1:65" s="2" customFormat="1" ht="14.4" customHeight="1">
      <c r="A176" s="40"/>
      <c r="B176" s="41"/>
      <c r="C176" s="206" t="s">
        <v>290</v>
      </c>
      <c r="D176" s="206" t="s">
        <v>143</v>
      </c>
      <c r="E176" s="207" t="s">
        <v>530</v>
      </c>
      <c r="F176" s="208" t="s">
        <v>531</v>
      </c>
      <c r="G176" s="209" t="s">
        <v>146</v>
      </c>
      <c r="H176" s="210">
        <v>236.6</v>
      </c>
      <c r="I176" s="211"/>
      <c r="J176" s="210">
        <f>ROUND(I176*H176,2)</f>
        <v>0</v>
      </c>
      <c r="K176" s="208" t="s">
        <v>147</v>
      </c>
      <c r="L176" s="46"/>
      <c r="M176" s="212" t="s">
        <v>19</v>
      </c>
      <c r="N176" s="213" t="s">
        <v>45</v>
      </c>
      <c r="O176" s="86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148</v>
      </c>
      <c r="AT176" s="216" t="s">
        <v>143</v>
      </c>
      <c r="AU176" s="216" t="s">
        <v>84</v>
      </c>
      <c r="AY176" s="19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9" t="s">
        <v>82</v>
      </c>
      <c r="BK176" s="217">
        <f>ROUND(I176*H176,2)</f>
        <v>0</v>
      </c>
      <c r="BL176" s="19" t="s">
        <v>148</v>
      </c>
      <c r="BM176" s="216" t="s">
        <v>532</v>
      </c>
    </row>
    <row r="177" spans="1:47" s="2" customFormat="1" ht="12">
      <c r="A177" s="40"/>
      <c r="B177" s="41"/>
      <c r="C177" s="42"/>
      <c r="D177" s="218" t="s">
        <v>150</v>
      </c>
      <c r="E177" s="42"/>
      <c r="F177" s="219" t="s">
        <v>533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51" s="13" customFormat="1" ht="12">
      <c r="A178" s="13"/>
      <c r="B178" s="223"/>
      <c r="C178" s="224"/>
      <c r="D178" s="218" t="s">
        <v>152</v>
      </c>
      <c r="E178" s="225" t="s">
        <v>19</v>
      </c>
      <c r="F178" s="226" t="s">
        <v>534</v>
      </c>
      <c r="G178" s="224"/>
      <c r="H178" s="227">
        <v>118.3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84</v>
      </c>
      <c r="AV178" s="13" t="s">
        <v>84</v>
      </c>
      <c r="AW178" s="13" t="s">
        <v>36</v>
      </c>
      <c r="AX178" s="13" t="s">
        <v>74</v>
      </c>
      <c r="AY178" s="233" t="s">
        <v>141</v>
      </c>
    </row>
    <row r="179" spans="1:51" s="13" customFormat="1" ht="12">
      <c r="A179" s="13"/>
      <c r="B179" s="223"/>
      <c r="C179" s="224"/>
      <c r="D179" s="218" t="s">
        <v>152</v>
      </c>
      <c r="E179" s="225" t="s">
        <v>19</v>
      </c>
      <c r="F179" s="226" t="s">
        <v>535</v>
      </c>
      <c r="G179" s="224"/>
      <c r="H179" s="227">
        <v>118.3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152</v>
      </c>
      <c r="AU179" s="233" t="s">
        <v>84</v>
      </c>
      <c r="AV179" s="13" t="s">
        <v>84</v>
      </c>
      <c r="AW179" s="13" t="s">
        <v>36</v>
      </c>
      <c r="AX179" s="13" t="s">
        <v>74</v>
      </c>
      <c r="AY179" s="233" t="s">
        <v>141</v>
      </c>
    </row>
    <row r="180" spans="1:51" s="14" customFormat="1" ht="12">
      <c r="A180" s="14"/>
      <c r="B180" s="234"/>
      <c r="C180" s="235"/>
      <c r="D180" s="218" t="s">
        <v>152</v>
      </c>
      <c r="E180" s="236" t="s">
        <v>19</v>
      </c>
      <c r="F180" s="237" t="s">
        <v>167</v>
      </c>
      <c r="G180" s="235"/>
      <c r="H180" s="238">
        <v>236.6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152</v>
      </c>
      <c r="AU180" s="244" t="s">
        <v>84</v>
      </c>
      <c r="AV180" s="14" t="s">
        <v>148</v>
      </c>
      <c r="AW180" s="14" t="s">
        <v>36</v>
      </c>
      <c r="AX180" s="14" t="s">
        <v>82</v>
      </c>
      <c r="AY180" s="244" t="s">
        <v>141</v>
      </c>
    </row>
    <row r="181" spans="1:65" s="2" customFormat="1" ht="14.4" customHeight="1">
      <c r="A181" s="40"/>
      <c r="B181" s="41"/>
      <c r="C181" s="206" t="s">
        <v>296</v>
      </c>
      <c r="D181" s="206" t="s">
        <v>143</v>
      </c>
      <c r="E181" s="207" t="s">
        <v>326</v>
      </c>
      <c r="F181" s="208" t="s">
        <v>327</v>
      </c>
      <c r="G181" s="209" t="s">
        <v>146</v>
      </c>
      <c r="H181" s="210">
        <v>674.5</v>
      </c>
      <c r="I181" s="211"/>
      <c r="J181" s="210">
        <f>ROUND(I181*H181,2)</f>
        <v>0</v>
      </c>
      <c r="K181" s="208" t="s">
        <v>147</v>
      </c>
      <c r="L181" s="46"/>
      <c r="M181" s="212" t="s">
        <v>19</v>
      </c>
      <c r="N181" s="213" t="s">
        <v>45</v>
      </c>
      <c r="O181" s="86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6" t="s">
        <v>148</v>
      </c>
      <c r="AT181" s="216" t="s">
        <v>143</v>
      </c>
      <c r="AU181" s="216" t="s">
        <v>84</v>
      </c>
      <c r="AY181" s="19" t="s">
        <v>141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9" t="s">
        <v>82</v>
      </c>
      <c r="BK181" s="217">
        <f>ROUND(I181*H181,2)</f>
        <v>0</v>
      </c>
      <c r="BL181" s="19" t="s">
        <v>148</v>
      </c>
      <c r="BM181" s="216" t="s">
        <v>536</v>
      </c>
    </row>
    <row r="182" spans="1:47" s="2" customFormat="1" ht="12">
      <c r="A182" s="40"/>
      <c r="B182" s="41"/>
      <c r="C182" s="42"/>
      <c r="D182" s="218" t="s">
        <v>150</v>
      </c>
      <c r="E182" s="42"/>
      <c r="F182" s="219" t="s">
        <v>329</v>
      </c>
      <c r="G182" s="42"/>
      <c r="H182" s="42"/>
      <c r="I182" s="220"/>
      <c r="J182" s="42"/>
      <c r="K182" s="42"/>
      <c r="L182" s="46"/>
      <c r="M182" s="221"/>
      <c r="N182" s="22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150</v>
      </c>
      <c r="AU182" s="19" t="s">
        <v>84</v>
      </c>
    </row>
    <row r="183" spans="1:51" s="13" customFormat="1" ht="12">
      <c r="A183" s="13"/>
      <c r="B183" s="223"/>
      <c r="C183" s="224"/>
      <c r="D183" s="218" t="s">
        <v>152</v>
      </c>
      <c r="E183" s="225" t="s">
        <v>19</v>
      </c>
      <c r="F183" s="226" t="s">
        <v>537</v>
      </c>
      <c r="G183" s="224"/>
      <c r="H183" s="227">
        <v>674.5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152</v>
      </c>
      <c r="AU183" s="233" t="s">
        <v>84</v>
      </c>
      <c r="AV183" s="13" t="s">
        <v>84</v>
      </c>
      <c r="AW183" s="13" t="s">
        <v>36</v>
      </c>
      <c r="AX183" s="13" t="s">
        <v>82</v>
      </c>
      <c r="AY183" s="233" t="s">
        <v>141</v>
      </c>
    </row>
    <row r="184" spans="1:65" s="2" customFormat="1" ht="14.4" customHeight="1">
      <c r="A184" s="40"/>
      <c r="B184" s="41"/>
      <c r="C184" s="206" t="s">
        <v>301</v>
      </c>
      <c r="D184" s="206" t="s">
        <v>143</v>
      </c>
      <c r="E184" s="207" t="s">
        <v>332</v>
      </c>
      <c r="F184" s="208" t="s">
        <v>333</v>
      </c>
      <c r="G184" s="209" t="s">
        <v>146</v>
      </c>
      <c r="H184" s="210">
        <v>638.4</v>
      </c>
      <c r="I184" s="211"/>
      <c r="J184" s="210">
        <f>ROUND(I184*H184,2)</f>
        <v>0</v>
      </c>
      <c r="K184" s="208" t="s">
        <v>147</v>
      </c>
      <c r="L184" s="46"/>
      <c r="M184" s="212" t="s">
        <v>19</v>
      </c>
      <c r="N184" s="213" t="s">
        <v>45</v>
      </c>
      <c r="O184" s="86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6" t="s">
        <v>148</v>
      </c>
      <c r="AT184" s="216" t="s">
        <v>143</v>
      </c>
      <c r="AU184" s="216" t="s">
        <v>84</v>
      </c>
      <c r="AY184" s="19" t="s">
        <v>141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9" t="s">
        <v>82</v>
      </c>
      <c r="BK184" s="217">
        <f>ROUND(I184*H184,2)</f>
        <v>0</v>
      </c>
      <c r="BL184" s="19" t="s">
        <v>148</v>
      </c>
      <c r="BM184" s="216" t="s">
        <v>538</v>
      </c>
    </row>
    <row r="185" spans="1:47" s="2" customFormat="1" ht="12">
      <c r="A185" s="40"/>
      <c r="B185" s="41"/>
      <c r="C185" s="42"/>
      <c r="D185" s="218" t="s">
        <v>150</v>
      </c>
      <c r="E185" s="42"/>
      <c r="F185" s="219" t="s">
        <v>335</v>
      </c>
      <c r="G185" s="42"/>
      <c r="H185" s="42"/>
      <c r="I185" s="220"/>
      <c r="J185" s="42"/>
      <c r="K185" s="42"/>
      <c r="L185" s="46"/>
      <c r="M185" s="221"/>
      <c r="N185" s="22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150</v>
      </c>
      <c r="AU185" s="19" t="s">
        <v>84</v>
      </c>
    </row>
    <row r="186" spans="1:51" s="13" customFormat="1" ht="12">
      <c r="A186" s="13"/>
      <c r="B186" s="223"/>
      <c r="C186" s="224"/>
      <c r="D186" s="218" t="s">
        <v>152</v>
      </c>
      <c r="E186" s="225" t="s">
        <v>19</v>
      </c>
      <c r="F186" s="226" t="s">
        <v>539</v>
      </c>
      <c r="G186" s="224"/>
      <c r="H186" s="227">
        <v>638.4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152</v>
      </c>
      <c r="AU186" s="233" t="s">
        <v>84</v>
      </c>
      <c r="AV186" s="13" t="s">
        <v>84</v>
      </c>
      <c r="AW186" s="13" t="s">
        <v>36</v>
      </c>
      <c r="AX186" s="13" t="s">
        <v>82</v>
      </c>
      <c r="AY186" s="233" t="s">
        <v>141</v>
      </c>
    </row>
    <row r="187" spans="1:65" s="2" customFormat="1" ht="14.4" customHeight="1">
      <c r="A187" s="40"/>
      <c r="B187" s="41"/>
      <c r="C187" s="206" t="s">
        <v>307</v>
      </c>
      <c r="D187" s="206" t="s">
        <v>143</v>
      </c>
      <c r="E187" s="207" t="s">
        <v>338</v>
      </c>
      <c r="F187" s="208" t="s">
        <v>339</v>
      </c>
      <c r="G187" s="209" t="s">
        <v>146</v>
      </c>
      <c r="H187" s="210">
        <v>530.7</v>
      </c>
      <c r="I187" s="211"/>
      <c r="J187" s="210">
        <f>ROUND(I187*H187,2)</f>
        <v>0</v>
      </c>
      <c r="K187" s="208" t="s">
        <v>147</v>
      </c>
      <c r="L187" s="46"/>
      <c r="M187" s="212" t="s">
        <v>19</v>
      </c>
      <c r="N187" s="213" t="s">
        <v>45</v>
      </c>
      <c r="O187" s="86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6" t="s">
        <v>148</v>
      </c>
      <c r="AT187" s="216" t="s">
        <v>143</v>
      </c>
      <c r="AU187" s="216" t="s">
        <v>84</v>
      </c>
      <c r="AY187" s="19" t="s">
        <v>141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9" t="s">
        <v>82</v>
      </c>
      <c r="BK187" s="217">
        <f>ROUND(I187*H187,2)</f>
        <v>0</v>
      </c>
      <c r="BL187" s="19" t="s">
        <v>148</v>
      </c>
      <c r="BM187" s="216" t="s">
        <v>540</v>
      </c>
    </row>
    <row r="188" spans="1:47" s="2" customFormat="1" ht="12">
      <c r="A188" s="40"/>
      <c r="B188" s="41"/>
      <c r="C188" s="42"/>
      <c r="D188" s="218" t="s">
        <v>150</v>
      </c>
      <c r="E188" s="42"/>
      <c r="F188" s="219" t="s">
        <v>341</v>
      </c>
      <c r="G188" s="42"/>
      <c r="H188" s="42"/>
      <c r="I188" s="220"/>
      <c r="J188" s="42"/>
      <c r="K188" s="42"/>
      <c r="L188" s="46"/>
      <c r="M188" s="221"/>
      <c r="N188" s="22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150</v>
      </c>
      <c r="AU188" s="19" t="s">
        <v>84</v>
      </c>
    </row>
    <row r="189" spans="1:51" s="13" customFormat="1" ht="12">
      <c r="A189" s="13"/>
      <c r="B189" s="223"/>
      <c r="C189" s="224"/>
      <c r="D189" s="218" t="s">
        <v>152</v>
      </c>
      <c r="E189" s="225" t="s">
        <v>19</v>
      </c>
      <c r="F189" s="226" t="s">
        <v>541</v>
      </c>
      <c r="G189" s="224"/>
      <c r="H189" s="227">
        <v>530.7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152</v>
      </c>
      <c r="AU189" s="233" t="s">
        <v>84</v>
      </c>
      <c r="AV189" s="13" t="s">
        <v>84</v>
      </c>
      <c r="AW189" s="13" t="s">
        <v>36</v>
      </c>
      <c r="AX189" s="13" t="s">
        <v>82</v>
      </c>
      <c r="AY189" s="233" t="s">
        <v>141</v>
      </c>
    </row>
    <row r="190" spans="1:65" s="2" customFormat="1" ht="14.4" customHeight="1">
      <c r="A190" s="40"/>
      <c r="B190" s="41"/>
      <c r="C190" s="206" t="s">
        <v>314</v>
      </c>
      <c r="D190" s="206" t="s">
        <v>143</v>
      </c>
      <c r="E190" s="207" t="s">
        <v>542</v>
      </c>
      <c r="F190" s="208" t="s">
        <v>543</v>
      </c>
      <c r="G190" s="209" t="s">
        <v>146</v>
      </c>
      <c r="H190" s="210">
        <v>118.3</v>
      </c>
      <c r="I190" s="211"/>
      <c r="J190" s="210">
        <f>ROUND(I190*H190,2)</f>
        <v>0</v>
      </c>
      <c r="K190" s="208" t="s">
        <v>147</v>
      </c>
      <c r="L190" s="46"/>
      <c r="M190" s="212" t="s">
        <v>19</v>
      </c>
      <c r="N190" s="213" t="s">
        <v>45</v>
      </c>
      <c r="O190" s="86"/>
      <c r="P190" s="214">
        <f>O190*H190</f>
        <v>0</v>
      </c>
      <c r="Q190" s="214">
        <v>0.276</v>
      </c>
      <c r="R190" s="214">
        <f>Q190*H190</f>
        <v>32.650800000000004</v>
      </c>
      <c r="S190" s="214">
        <v>0</v>
      </c>
      <c r="T190" s="21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6" t="s">
        <v>148</v>
      </c>
      <c r="AT190" s="216" t="s">
        <v>143</v>
      </c>
      <c r="AU190" s="216" t="s">
        <v>84</v>
      </c>
      <c r="AY190" s="19" t="s">
        <v>141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9" t="s">
        <v>82</v>
      </c>
      <c r="BK190" s="217">
        <f>ROUND(I190*H190,2)</f>
        <v>0</v>
      </c>
      <c r="BL190" s="19" t="s">
        <v>148</v>
      </c>
      <c r="BM190" s="216" t="s">
        <v>544</v>
      </c>
    </row>
    <row r="191" spans="1:47" s="2" customFormat="1" ht="12">
      <c r="A191" s="40"/>
      <c r="B191" s="41"/>
      <c r="C191" s="42"/>
      <c r="D191" s="218" t="s">
        <v>150</v>
      </c>
      <c r="E191" s="42"/>
      <c r="F191" s="219" t="s">
        <v>545</v>
      </c>
      <c r="G191" s="42"/>
      <c r="H191" s="42"/>
      <c r="I191" s="220"/>
      <c r="J191" s="42"/>
      <c r="K191" s="42"/>
      <c r="L191" s="46"/>
      <c r="M191" s="221"/>
      <c r="N191" s="222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150</v>
      </c>
      <c r="AU191" s="19" t="s">
        <v>84</v>
      </c>
    </row>
    <row r="192" spans="1:51" s="13" customFormat="1" ht="12">
      <c r="A192" s="13"/>
      <c r="B192" s="223"/>
      <c r="C192" s="224"/>
      <c r="D192" s="218" t="s">
        <v>152</v>
      </c>
      <c r="E192" s="225" t="s">
        <v>19</v>
      </c>
      <c r="F192" s="226" t="s">
        <v>546</v>
      </c>
      <c r="G192" s="224"/>
      <c r="H192" s="227">
        <v>118.3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152</v>
      </c>
      <c r="AU192" s="233" t="s">
        <v>84</v>
      </c>
      <c r="AV192" s="13" t="s">
        <v>84</v>
      </c>
      <c r="AW192" s="13" t="s">
        <v>36</v>
      </c>
      <c r="AX192" s="13" t="s">
        <v>82</v>
      </c>
      <c r="AY192" s="233" t="s">
        <v>141</v>
      </c>
    </row>
    <row r="193" spans="1:65" s="2" customFormat="1" ht="14.4" customHeight="1">
      <c r="A193" s="40"/>
      <c r="B193" s="41"/>
      <c r="C193" s="206" t="s">
        <v>320</v>
      </c>
      <c r="D193" s="206" t="s">
        <v>143</v>
      </c>
      <c r="E193" s="207" t="s">
        <v>344</v>
      </c>
      <c r="F193" s="208" t="s">
        <v>345</v>
      </c>
      <c r="G193" s="209" t="s">
        <v>146</v>
      </c>
      <c r="H193" s="210">
        <v>530.7</v>
      </c>
      <c r="I193" s="211"/>
      <c r="J193" s="210">
        <f>ROUND(I193*H193,2)</f>
        <v>0</v>
      </c>
      <c r="K193" s="208" t="s">
        <v>147</v>
      </c>
      <c r="L193" s="46"/>
      <c r="M193" s="212" t="s">
        <v>19</v>
      </c>
      <c r="N193" s="213" t="s">
        <v>45</v>
      </c>
      <c r="O193" s="86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148</v>
      </c>
      <c r="AT193" s="216" t="s">
        <v>143</v>
      </c>
      <c r="AU193" s="216" t="s">
        <v>84</v>
      </c>
      <c r="AY193" s="19" t="s">
        <v>141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9" t="s">
        <v>82</v>
      </c>
      <c r="BK193" s="217">
        <f>ROUND(I193*H193,2)</f>
        <v>0</v>
      </c>
      <c r="BL193" s="19" t="s">
        <v>148</v>
      </c>
      <c r="BM193" s="216" t="s">
        <v>547</v>
      </c>
    </row>
    <row r="194" spans="1:47" s="2" customFormat="1" ht="12">
      <c r="A194" s="40"/>
      <c r="B194" s="41"/>
      <c r="C194" s="42"/>
      <c r="D194" s="218" t="s">
        <v>150</v>
      </c>
      <c r="E194" s="42"/>
      <c r="F194" s="219" t="s">
        <v>347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51" s="13" customFormat="1" ht="12">
      <c r="A195" s="13"/>
      <c r="B195" s="223"/>
      <c r="C195" s="224"/>
      <c r="D195" s="218" t="s">
        <v>152</v>
      </c>
      <c r="E195" s="225" t="s">
        <v>19</v>
      </c>
      <c r="F195" s="226" t="s">
        <v>548</v>
      </c>
      <c r="G195" s="224"/>
      <c r="H195" s="227">
        <v>530.7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152</v>
      </c>
      <c r="AU195" s="233" t="s">
        <v>84</v>
      </c>
      <c r="AV195" s="13" t="s">
        <v>84</v>
      </c>
      <c r="AW195" s="13" t="s">
        <v>36</v>
      </c>
      <c r="AX195" s="13" t="s">
        <v>82</v>
      </c>
      <c r="AY195" s="233" t="s">
        <v>141</v>
      </c>
    </row>
    <row r="196" spans="1:65" s="2" customFormat="1" ht="14.4" customHeight="1">
      <c r="A196" s="40"/>
      <c r="B196" s="41"/>
      <c r="C196" s="206" t="s">
        <v>325</v>
      </c>
      <c r="D196" s="206" t="s">
        <v>143</v>
      </c>
      <c r="E196" s="207" t="s">
        <v>350</v>
      </c>
      <c r="F196" s="208" t="s">
        <v>351</v>
      </c>
      <c r="G196" s="209" t="s">
        <v>146</v>
      </c>
      <c r="H196" s="210">
        <v>511.5</v>
      </c>
      <c r="I196" s="211"/>
      <c r="J196" s="210">
        <f>ROUND(I196*H196,2)</f>
        <v>0</v>
      </c>
      <c r="K196" s="208" t="s">
        <v>147</v>
      </c>
      <c r="L196" s="46"/>
      <c r="M196" s="212" t="s">
        <v>19</v>
      </c>
      <c r="N196" s="213" t="s">
        <v>45</v>
      </c>
      <c r="O196" s="86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6" t="s">
        <v>148</v>
      </c>
      <c r="AT196" s="216" t="s">
        <v>143</v>
      </c>
      <c r="AU196" s="216" t="s">
        <v>84</v>
      </c>
      <c r="AY196" s="19" t="s">
        <v>141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9" t="s">
        <v>82</v>
      </c>
      <c r="BK196" s="217">
        <f>ROUND(I196*H196,2)</f>
        <v>0</v>
      </c>
      <c r="BL196" s="19" t="s">
        <v>148</v>
      </c>
      <c r="BM196" s="216" t="s">
        <v>549</v>
      </c>
    </row>
    <row r="197" spans="1:47" s="2" customFormat="1" ht="12">
      <c r="A197" s="40"/>
      <c r="B197" s="41"/>
      <c r="C197" s="42"/>
      <c r="D197" s="218" t="s">
        <v>150</v>
      </c>
      <c r="E197" s="42"/>
      <c r="F197" s="219" t="s">
        <v>353</v>
      </c>
      <c r="G197" s="42"/>
      <c r="H197" s="42"/>
      <c r="I197" s="220"/>
      <c r="J197" s="42"/>
      <c r="K197" s="42"/>
      <c r="L197" s="46"/>
      <c r="M197" s="221"/>
      <c r="N197" s="22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150</v>
      </c>
      <c r="AU197" s="19" t="s">
        <v>84</v>
      </c>
    </row>
    <row r="198" spans="1:51" s="13" customFormat="1" ht="12">
      <c r="A198" s="13"/>
      <c r="B198" s="223"/>
      <c r="C198" s="224"/>
      <c r="D198" s="218" t="s">
        <v>152</v>
      </c>
      <c r="E198" s="225" t="s">
        <v>19</v>
      </c>
      <c r="F198" s="226" t="s">
        <v>550</v>
      </c>
      <c r="G198" s="224"/>
      <c r="H198" s="227">
        <v>511.5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152</v>
      </c>
      <c r="AU198" s="233" t="s">
        <v>84</v>
      </c>
      <c r="AV198" s="13" t="s">
        <v>84</v>
      </c>
      <c r="AW198" s="13" t="s">
        <v>36</v>
      </c>
      <c r="AX198" s="13" t="s">
        <v>82</v>
      </c>
      <c r="AY198" s="233" t="s">
        <v>141</v>
      </c>
    </row>
    <row r="199" spans="1:65" s="2" customFormat="1" ht="14.4" customHeight="1">
      <c r="A199" s="40"/>
      <c r="B199" s="41"/>
      <c r="C199" s="206" t="s">
        <v>331</v>
      </c>
      <c r="D199" s="206" t="s">
        <v>143</v>
      </c>
      <c r="E199" s="207" t="s">
        <v>356</v>
      </c>
      <c r="F199" s="208" t="s">
        <v>357</v>
      </c>
      <c r="G199" s="209" t="s">
        <v>146</v>
      </c>
      <c r="H199" s="210">
        <v>511.5</v>
      </c>
      <c r="I199" s="211"/>
      <c r="J199" s="210">
        <f>ROUND(I199*H199,2)</f>
        <v>0</v>
      </c>
      <c r="K199" s="208" t="s">
        <v>147</v>
      </c>
      <c r="L199" s="46"/>
      <c r="M199" s="212" t="s">
        <v>19</v>
      </c>
      <c r="N199" s="213" t="s">
        <v>45</v>
      </c>
      <c r="O199" s="86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6" t="s">
        <v>148</v>
      </c>
      <c r="AT199" s="216" t="s">
        <v>143</v>
      </c>
      <c r="AU199" s="216" t="s">
        <v>84</v>
      </c>
      <c r="AY199" s="19" t="s">
        <v>141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9" t="s">
        <v>82</v>
      </c>
      <c r="BK199" s="217">
        <f>ROUND(I199*H199,2)</f>
        <v>0</v>
      </c>
      <c r="BL199" s="19" t="s">
        <v>148</v>
      </c>
      <c r="BM199" s="216" t="s">
        <v>551</v>
      </c>
    </row>
    <row r="200" spans="1:47" s="2" customFormat="1" ht="12">
      <c r="A200" s="40"/>
      <c r="B200" s="41"/>
      <c r="C200" s="42"/>
      <c r="D200" s="218" t="s">
        <v>150</v>
      </c>
      <c r="E200" s="42"/>
      <c r="F200" s="219" t="s">
        <v>359</v>
      </c>
      <c r="G200" s="42"/>
      <c r="H200" s="42"/>
      <c r="I200" s="220"/>
      <c r="J200" s="42"/>
      <c r="K200" s="42"/>
      <c r="L200" s="46"/>
      <c r="M200" s="221"/>
      <c r="N200" s="22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150</v>
      </c>
      <c r="AU200" s="19" t="s">
        <v>84</v>
      </c>
    </row>
    <row r="201" spans="1:51" s="13" customFormat="1" ht="12">
      <c r="A201" s="13"/>
      <c r="B201" s="223"/>
      <c r="C201" s="224"/>
      <c r="D201" s="218" t="s">
        <v>152</v>
      </c>
      <c r="E201" s="225" t="s">
        <v>19</v>
      </c>
      <c r="F201" s="226" t="s">
        <v>552</v>
      </c>
      <c r="G201" s="224"/>
      <c r="H201" s="227">
        <v>511.5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152</v>
      </c>
      <c r="AU201" s="233" t="s">
        <v>84</v>
      </c>
      <c r="AV201" s="13" t="s">
        <v>84</v>
      </c>
      <c r="AW201" s="13" t="s">
        <v>36</v>
      </c>
      <c r="AX201" s="13" t="s">
        <v>82</v>
      </c>
      <c r="AY201" s="233" t="s">
        <v>141</v>
      </c>
    </row>
    <row r="202" spans="1:65" s="2" customFormat="1" ht="14.4" customHeight="1">
      <c r="A202" s="40"/>
      <c r="B202" s="41"/>
      <c r="C202" s="206" t="s">
        <v>337</v>
      </c>
      <c r="D202" s="206" t="s">
        <v>143</v>
      </c>
      <c r="E202" s="207" t="s">
        <v>361</v>
      </c>
      <c r="F202" s="208" t="s">
        <v>362</v>
      </c>
      <c r="G202" s="209" t="s">
        <v>286</v>
      </c>
      <c r="H202" s="210">
        <v>40.6</v>
      </c>
      <c r="I202" s="211"/>
      <c r="J202" s="210">
        <f>ROUND(I202*H202,2)</f>
        <v>0</v>
      </c>
      <c r="K202" s="208" t="s">
        <v>147</v>
      </c>
      <c r="L202" s="46"/>
      <c r="M202" s="212" t="s">
        <v>19</v>
      </c>
      <c r="N202" s="213" t="s">
        <v>45</v>
      </c>
      <c r="O202" s="86"/>
      <c r="P202" s="214">
        <f>O202*H202</f>
        <v>0</v>
      </c>
      <c r="Q202" s="214">
        <v>0.00224</v>
      </c>
      <c r="R202" s="214">
        <f>Q202*H202</f>
        <v>0.090944</v>
      </c>
      <c r="S202" s="214">
        <v>0</v>
      </c>
      <c r="T202" s="21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6" t="s">
        <v>148</v>
      </c>
      <c r="AT202" s="216" t="s">
        <v>143</v>
      </c>
      <c r="AU202" s="216" t="s">
        <v>84</v>
      </c>
      <c r="AY202" s="19" t="s">
        <v>141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9" t="s">
        <v>82</v>
      </c>
      <c r="BK202" s="217">
        <f>ROUND(I202*H202,2)</f>
        <v>0</v>
      </c>
      <c r="BL202" s="19" t="s">
        <v>148</v>
      </c>
      <c r="BM202" s="216" t="s">
        <v>553</v>
      </c>
    </row>
    <row r="203" spans="1:47" s="2" customFormat="1" ht="12">
      <c r="A203" s="40"/>
      <c r="B203" s="41"/>
      <c r="C203" s="42"/>
      <c r="D203" s="218" t="s">
        <v>150</v>
      </c>
      <c r="E203" s="42"/>
      <c r="F203" s="219" t="s">
        <v>364</v>
      </c>
      <c r="G203" s="42"/>
      <c r="H203" s="42"/>
      <c r="I203" s="220"/>
      <c r="J203" s="42"/>
      <c r="K203" s="42"/>
      <c r="L203" s="46"/>
      <c r="M203" s="221"/>
      <c r="N203" s="22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150</v>
      </c>
      <c r="AU203" s="19" t="s">
        <v>84</v>
      </c>
    </row>
    <row r="204" spans="1:51" s="13" customFormat="1" ht="12">
      <c r="A204" s="13"/>
      <c r="B204" s="223"/>
      <c r="C204" s="224"/>
      <c r="D204" s="218" t="s">
        <v>152</v>
      </c>
      <c r="E204" s="225" t="s">
        <v>19</v>
      </c>
      <c r="F204" s="226" t="s">
        <v>554</v>
      </c>
      <c r="G204" s="224"/>
      <c r="H204" s="227">
        <v>40.6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152</v>
      </c>
      <c r="AU204" s="233" t="s">
        <v>84</v>
      </c>
      <c r="AV204" s="13" t="s">
        <v>84</v>
      </c>
      <c r="AW204" s="13" t="s">
        <v>36</v>
      </c>
      <c r="AX204" s="13" t="s">
        <v>82</v>
      </c>
      <c r="AY204" s="233" t="s">
        <v>141</v>
      </c>
    </row>
    <row r="205" spans="1:63" s="12" customFormat="1" ht="22.8" customHeight="1">
      <c r="A205" s="12"/>
      <c r="B205" s="190"/>
      <c r="C205" s="191"/>
      <c r="D205" s="192" t="s">
        <v>73</v>
      </c>
      <c r="E205" s="204" t="s">
        <v>198</v>
      </c>
      <c r="F205" s="204" t="s">
        <v>373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SUM(P206:P221)</f>
        <v>0</v>
      </c>
      <c r="Q205" s="198"/>
      <c r="R205" s="199">
        <f>SUM(R206:R221)</f>
        <v>9.787201</v>
      </c>
      <c r="S205" s="198"/>
      <c r="T205" s="200">
        <f>SUM(T206:T221)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82</v>
      </c>
      <c r="AT205" s="202" t="s">
        <v>73</v>
      </c>
      <c r="AU205" s="202" t="s">
        <v>82</v>
      </c>
      <c r="AY205" s="201" t="s">
        <v>141</v>
      </c>
      <c r="BK205" s="203">
        <f>SUM(BK206:BK221)</f>
        <v>0</v>
      </c>
    </row>
    <row r="206" spans="1:65" s="2" customFormat="1" ht="14.4" customHeight="1">
      <c r="A206" s="40"/>
      <c r="B206" s="41"/>
      <c r="C206" s="206" t="s">
        <v>343</v>
      </c>
      <c r="D206" s="206" t="s">
        <v>143</v>
      </c>
      <c r="E206" s="207" t="s">
        <v>555</v>
      </c>
      <c r="F206" s="208" t="s">
        <v>556</v>
      </c>
      <c r="G206" s="209" t="s">
        <v>310</v>
      </c>
      <c r="H206" s="210">
        <v>2</v>
      </c>
      <c r="I206" s="211"/>
      <c r="J206" s="210">
        <f>ROUND(I206*H206,2)</f>
        <v>0</v>
      </c>
      <c r="K206" s="208" t="s">
        <v>147</v>
      </c>
      <c r="L206" s="46"/>
      <c r="M206" s="212" t="s">
        <v>19</v>
      </c>
      <c r="N206" s="213" t="s">
        <v>45</v>
      </c>
      <c r="O206" s="86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6" t="s">
        <v>148</v>
      </c>
      <c r="AT206" s="216" t="s">
        <v>143</v>
      </c>
      <c r="AU206" s="216" t="s">
        <v>84</v>
      </c>
      <c r="AY206" s="19" t="s">
        <v>141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9" t="s">
        <v>82</v>
      </c>
      <c r="BK206" s="217">
        <f>ROUND(I206*H206,2)</f>
        <v>0</v>
      </c>
      <c r="BL206" s="19" t="s">
        <v>148</v>
      </c>
      <c r="BM206" s="216" t="s">
        <v>557</v>
      </c>
    </row>
    <row r="207" spans="1:47" s="2" customFormat="1" ht="12">
      <c r="A207" s="40"/>
      <c r="B207" s="41"/>
      <c r="C207" s="42"/>
      <c r="D207" s="218" t="s">
        <v>150</v>
      </c>
      <c r="E207" s="42"/>
      <c r="F207" s="219" t="s">
        <v>558</v>
      </c>
      <c r="G207" s="42"/>
      <c r="H207" s="42"/>
      <c r="I207" s="220"/>
      <c r="J207" s="42"/>
      <c r="K207" s="42"/>
      <c r="L207" s="46"/>
      <c r="M207" s="221"/>
      <c r="N207" s="22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150</v>
      </c>
      <c r="AU207" s="19" t="s">
        <v>84</v>
      </c>
    </row>
    <row r="208" spans="1:65" s="2" customFormat="1" ht="14.4" customHeight="1">
      <c r="A208" s="40"/>
      <c r="B208" s="41"/>
      <c r="C208" s="256" t="s">
        <v>349</v>
      </c>
      <c r="D208" s="256" t="s">
        <v>274</v>
      </c>
      <c r="E208" s="257" t="s">
        <v>559</v>
      </c>
      <c r="F208" s="258" t="s">
        <v>560</v>
      </c>
      <c r="G208" s="259" t="s">
        <v>310</v>
      </c>
      <c r="H208" s="260">
        <v>2</v>
      </c>
      <c r="I208" s="261"/>
      <c r="J208" s="260">
        <f>ROUND(I208*H208,2)</f>
        <v>0</v>
      </c>
      <c r="K208" s="258" t="s">
        <v>19</v>
      </c>
      <c r="L208" s="262"/>
      <c r="M208" s="263" t="s">
        <v>19</v>
      </c>
      <c r="N208" s="264" t="s">
        <v>45</v>
      </c>
      <c r="O208" s="86"/>
      <c r="P208" s="214">
        <f>O208*H208</f>
        <v>0</v>
      </c>
      <c r="Q208" s="214">
        <v>0.001</v>
      </c>
      <c r="R208" s="214">
        <f>Q208*H208</f>
        <v>0.002</v>
      </c>
      <c r="S208" s="214">
        <v>0</v>
      </c>
      <c r="T208" s="21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6" t="s">
        <v>191</v>
      </c>
      <c r="AT208" s="216" t="s">
        <v>274</v>
      </c>
      <c r="AU208" s="216" t="s">
        <v>84</v>
      </c>
      <c r="AY208" s="19" t="s">
        <v>141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9" t="s">
        <v>82</v>
      </c>
      <c r="BK208" s="217">
        <f>ROUND(I208*H208,2)</f>
        <v>0</v>
      </c>
      <c r="BL208" s="19" t="s">
        <v>148</v>
      </c>
      <c r="BM208" s="216" t="s">
        <v>561</v>
      </c>
    </row>
    <row r="209" spans="1:47" s="2" customFormat="1" ht="12">
      <c r="A209" s="40"/>
      <c r="B209" s="41"/>
      <c r="C209" s="42"/>
      <c r="D209" s="218" t="s">
        <v>150</v>
      </c>
      <c r="E209" s="42"/>
      <c r="F209" s="219" t="s">
        <v>560</v>
      </c>
      <c r="G209" s="42"/>
      <c r="H209" s="42"/>
      <c r="I209" s="220"/>
      <c r="J209" s="42"/>
      <c r="K209" s="42"/>
      <c r="L209" s="46"/>
      <c r="M209" s="221"/>
      <c r="N209" s="22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150</v>
      </c>
      <c r="AU209" s="19" t="s">
        <v>84</v>
      </c>
    </row>
    <row r="210" spans="1:65" s="2" customFormat="1" ht="14.4" customHeight="1">
      <c r="A210" s="40"/>
      <c r="B210" s="41"/>
      <c r="C210" s="206" t="s">
        <v>355</v>
      </c>
      <c r="D210" s="206" t="s">
        <v>143</v>
      </c>
      <c r="E210" s="207" t="s">
        <v>407</v>
      </c>
      <c r="F210" s="208" t="s">
        <v>408</v>
      </c>
      <c r="G210" s="209" t="s">
        <v>310</v>
      </c>
      <c r="H210" s="210">
        <v>2</v>
      </c>
      <c r="I210" s="211"/>
      <c r="J210" s="210">
        <f>ROUND(I210*H210,2)</f>
        <v>0</v>
      </c>
      <c r="K210" s="208" t="s">
        <v>147</v>
      </c>
      <c r="L210" s="46"/>
      <c r="M210" s="212" t="s">
        <v>19</v>
      </c>
      <c r="N210" s="213" t="s">
        <v>45</v>
      </c>
      <c r="O210" s="86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6" t="s">
        <v>148</v>
      </c>
      <c r="AT210" s="216" t="s">
        <v>143</v>
      </c>
      <c r="AU210" s="216" t="s">
        <v>84</v>
      </c>
      <c r="AY210" s="19" t="s">
        <v>141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9" t="s">
        <v>82</v>
      </c>
      <c r="BK210" s="217">
        <f>ROUND(I210*H210,2)</f>
        <v>0</v>
      </c>
      <c r="BL210" s="19" t="s">
        <v>148</v>
      </c>
      <c r="BM210" s="216" t="s">
        <v>562</v>
      </c>
    </row>
    <row r="211" spans="1:47" s="2" customFormat="1" ht="12">
      <c r="A211" s="40"/>
      <c r="B211" s="41"/>
      <c r="C211" s="42"/>
      <c r="D211" s="218" t="s">
        <v>150</v>
      </c>
      <c r="E211" s="42"/>
      <c r="F211" s="219" t="s">
        <v>410</v>
      </c>
      <c r="G211" s="42"/>
      <c r="H211" s="42"/>
      <c r="I211" s="220"/>
      <c r="J211" s="42"/>
      <c r="K211" s="42"/>
      <c r="L211" s="46"/>
      <c r="M211" s="221"/>
      <c r="N211" s="22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150</v>
      </c>
      <c r="AU211" s="19" t="s">
        <v>84</v>
      </c>
    </row>
    <row r="212" spans="1:65" s="2" customFormat="1" ht="14.4" customHeight="1">
      <c r="A212" s="40"/>
      <c r="B212" s="41"/>
      <c r="C212" s="256" t="s">
        <v>360</v>
      </c>
      <c r="D212" s="256" t="s">
        <v>274</v>
      </c>
      <c r="E212" s="257" t="s">
        <v>412</v>
      </c>
      <c r="F212" s="258" t="s">
        <v>413</v>
      </c>
      <c r="G212" s="259" t="s">
        <v>310</v>
      </c>
      <c r="H212" s="260">
        <v>2</v>
      </c>
      <c r="I212" s="261"/>
      <c r="J212" s="260">
        <f>ROUND(I212*H212,2)</f>
        <v>0</v>
      </c>
      <c r="K212" s="258" t="s">
        <v>19</v>
      </c>
      <c r="L212" s="262"/>
      <c r="M212" s="263" t="s">
        <v>19</v>
      </c>
      <c r="N212" s="264" t="s">
        <v>45</v>
      </c>
      <c r="O212" s="86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6" t="s">
        <v>191</v>
      </c>
      <c r="AT212" s="216" t="s">
        <v>274</v>
      </c>
      <c r="AU212" s="216" t="s">
        <v>84</v>
      </c>
      <c r="AY212" s="19" t="s">
        <v>141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9" t="s">
        <v>82</v>
      </c>
      <c r="BK212" s="217">
        <f>ROUND(I212*H212,2)</f>
        <v>0</v>
      </c>
      <c r="BL212" s="19" t="s">
        <v>148</v>
      </c>
      <c r="BM212" s="216" t="s">
        <v>563</v>
      </c>
    </row>
    <row r="213" spans="1:47" s="2" customFormat="1" ht="12">
      <c r="A213" s="40"/>
      <c r="B213" s="41"/>
      <c r="C213" s="42"/>
      <c r="D213" s="218" t="s">
        <v>150</v>
      </c>
      <c r="E213" s="42"/>
      <c r="F213" s="219" t="s">
        <v>413</v>
      </c>
      <c r="G213" s="42"/>
      <c r="H213" s="42"/>
      <c r="I213" s="220"/>
      <c r="J213" s="42"/>
      <c r="K213" s="42"/>
      <c r="L213" s="46"/>
      <c r="M213" s="221"/>
      <c r="N213" s="22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150</v>
      </c>
      <c r="AU213" s="19" t="s">
        <v>84</v>
      </c>
    </row>
    <row r="214" spans="1:65" s="2" customFormat="1" ht="14.4" customHeight="1">
      <c r="A214" s="40"/>
      <c r="B214" s="41"/>
      <c r="C214" s="206" t="s">
        <v>366</v>
      </c>
      <c r="D214" s="206" t="s">
        <v>143</v>
      </c>
      <c r="E214" s="207" t="s">
        <v>391</v>
      </c>
      <c r="F214" s="208" t="s">
        <v>392</v>
      </c>
      <c r="G214" s="209" t="s">
        <v>286</v>
      </c>
      <c r="H214" s="210">
        <v>20.3</v>
      </c>
      <c r="I214" s="211"/>
      <c r="J214" s="210">
        <f>ROUND(I214*H214,2)</f>
        <v>0</v>
      </c>
      <c r="K214" s="208" t="s">
        <v>147</v>
      </c>
      <c r="L214" s="46"/>
      <c r="M214" s="212" t="s">
        <v>19</v>
      </c>
      <c r="N214" s="213" t="s">
        <v>45</v>
      </c>
      <c r="O214" s="86"/>
      <c r="P214" s="214">
        <f>O214*H214</f>
        <v>0</v>
      </c>
      <c r="Q214" s="214">
        <v>0.20219</v>
      </c>
      <c r="R214" s="214">
        <f>Q214*H214</f>
        <v>4.104457</v>
      </c>
      <c r="S214" s="214">
        <v>0</v>
      </c>
      <c r="T214" s="21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6" t="s">
        <v>148</v>
      </c>
      <c r="AT214" s="216" t="s">
        <v>143</v>
      </c>
      <c r="AU214" s="216" t="s">
        <v>84</v>
      </c>
      <c r="AY214" s="19" t="s">
        <v>141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9" t="s">
        <v>82</v>
      </c>
      <c r="BK214" s="217">
        <f>ROUND(I214*H214,2)</f>
        <v>0</v>
      </c>
      <c r="BL214" s="19" t="s">
        <v>148</v>
      </c>
      <c r="BM214" s="216" t="s">
        <v>564</v>
      </c>
    </row>
    <row r="215" spans="1:47" s="2" customFormat="1" ht="12">
      <c r="A215" s="40"/>
      <c r="B215" s="41"/>
      <c r="C215" s="42"/>
      <c r="D215" s="218" t="s">
        <v>150</v>
      </c>
      <c r="E215" s="42"/>
      <c r="F215" s="219" t="s">
        <v>394</v>
      </c>
      <c r="G215" s="42"/>
      <c r="H215" s="42"/>
      <c r="I215" s="220"/>
      <c r="J215" s="42"/>
      <c r="K215" s="42"/>
      <c r="L215" s="46"/>
      <c r="M215" s="221"/>
      <c r="N215" s="22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150</v>
      </c>
      <c r="AU215" s="19" t="s">
        <v>84</v>
      </c>
    </row>
    <row r="216" spans="1:51" s="13" customFormat="1" ht="12">
      <c r="A216" s="13"/>
      <c r="B216" s="223"/>
      <c r="C216" s="224"/>
      <c r="D216" s="218" t="s">
        <v>152</v>
      </c>
      <c r="E216" s="225" t="s">
        <v>19</v>
      </c>
      <c r="F216" s="226" t="s">
        <v>565</v>
      </c>
      <c r="G216" s="224"/>
      <c r="H216" s="227">
        <v>20.3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152</v>
      </c>
      <c r="AU216" s="233" t="s">
        <v>84</v>
      </c>
      <c r="AV216" s="13" t="s">
        <v>84</v>
      </c>
      <c r="AW216" s="13" t="s">
        <v>36</v>
      </c>
      <c r="AX216" s="13" t="s">
        <v>82</v>
      </c>
      <c r="AY216" s="233" t="s">
        <v>141</v>
      </c>
    </row>
    <row r="217" spans="1:65" s="2" customFormat="1" ht="14.4" customHeight="1">
      <c r="A217" s="40"/>
      <c r="B217" s="41"/>
      <c r="C217" s="256" t="s">
        <v>374</v>
      </c>
      <c r="D217" s="256" t="s">
        <v>274</v>
      </c>
      <c r="E217" s="257" t="s">
        <v>397</v>
      </c>
      <c r="F217" s="258" t="s">
        <v>398</v>
      </c>
      <c r="G217" s="259" t="s">
        <v>286</v>
      </c>
      <c r="H217" s="260">
        <v>20.3</v>
      </c>
      <c r="I217" s="261"/>
      <c r="J217" s="260">
        <f>ROUND(I217*H217,2)</f>
        <v>0</v>
      </c>
      <c r="K217" s="258" t="s">
        <v>147</v>
      </c>
      <c r="L217" s="262"/>
      <c r="M217" s="263" t="s">
        <v>19</v>
      </c>
      <c r="N217" s="264" t="s">
        <v>45</v>
      </c>
      <c r="O217" s="86"/>
      <c r="P217" s="214">
        <f>O217*H217</f>
        <v>0</v>
      </c>
      <c r="Q217" s="214">
        <v>0.102</v>
      </c>
      <c r="R217" s="214">
        <f>Q217*H217</f>
        <v>2.0705999999999998</v>
      </c>
      <c r="S217" s="214">
        <v>0</v>
      </c>
      <c r="T217" s="21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6" t="s">
        <v>191</v>
      </c>
      <c r="AT217" s="216" t="s">
        <v>274</v>
      </c>
      <c r="AU217" s="216" t="s">
        <v>84</v>
      </c>
      <c r="AY217" s="19" t="s">
        <v>141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9" t="s">
        <v>82</v>
      </c>
      <c r="BK217" s="217">
        <f>ROUND(I217*H217,2)</f>
        <v>0</v>
      </c>
      <c r="BL217" s="19" t="s">
        <v>148</v>
      </c>
      <c r="BM217" s="216" t="s">
        <v>566</v>
      </c>
    </row>
    <row r="218" spans="1:47" s="2" customFormat="1" ht="12">
      <c r="A218" s="40"/>
      <c r="B218" s="41"/>
      <c r="C218" s="42"/>
      <c r="D218" s="218" t="s">
        <v>150</v>
      </c>
      <c r="E218" s="42"/>
      <c r="F218" s="219" t="s">
        <v>398</v>
      </c>
      <c r="G218" s="42"/>
      <c r="H218" s="42"/>
      <c r="I218" s="220"/>
      <c r="J218" s="42"/>
      <c r="K218" s="42"/>
      <c r="L218" s="46"/>
      <c r="M218" s="221"/>
      <c r="N218" s="222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150</v>
      </c>
      <c r="AU218" s="19" t="s">
        <v>84</v>
      </c>
    </row>
    <row r="219" spans="1:65" s="2" customFormat="1" ht="14.4" customHeight="1">
      <c r="A219" s="40"/>
      <c r="B219" s="41"/>
      <c r="C219" s="206" t="s">
        <v>385</v>
      </c>
      <c r="D219" s="206" t="s">
        <v>143</v>
      </c>
      <c r="E219" s="207" t="s">
        <v>401</v>
      </c>
      <c r="F219" s="208" t="s">
        <v>402</v>
      </c>
      <c r="G219" s="209" t="s">
        <v>162</v>
      </c>
      <c r="H219" s="210">
        <v>1.6</v>
      </c>
      <c r="I219" s="211"/>
      <c r="J219" s="210">
        <f>ROUND(I219*H219,2)</f>
        <v>0</v>
      </c>
      <c r="K219" s="208" t="s">
        <v>19</v>
      </c>
      <c r="L219" s="46"/>
      <c r="M219" s="212" t="s">
        <v>19</v>
      </c>
      <c r="N219" s="213" t="s">
        <v>45</v>
      </c>
      <c r="O219" s="86"/>
      <c r="P219" s="214">
        <f>O219*H219</f>
        <v>0</v>
      </c>
      <c r="Q219" s="214">
        <v>2.25634</v>
      </c>
      <c r="R219" s="214">
        <f>Q219*H219</f>
        <v>3.610144</v>
      </c>
      <c r="S219" s="214">
        <v>0</v>
      </c>
      <c r="T219" s="21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6" t="s">
        <v>148</v>
      </c>
      <c r="AT219" s="216" t="s">
        <v>143</v>
      </c>
      <c r="AU219" s="216" t="s">
        <v>84</v>
      </c>
      <c r="AY219" s="19" t="s">
        <v>141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9" t="s">
        <v>82</v>
      </c>
      <c r="BK219" s="217">
        <f>ROUND(I219*H219,2)</f>
        <v>0</v>
      </c>
      <c r="BL219" s="19" t="s">
        <v>148</v>
      </c>
      <c r="BM219" s="216" t="s">
        <v>567</v>
      </c>
    </row>
    <row r="220" spans="1:47" s="2" customFormat="1" ht="12">
      <c r="A220" s="40"/>
      <c r="B220" s="41"/>
      <c r="C220" s="42"/>
      <c r="D220" s="218" t="s">
        <v>150</v>
      </c>
      <c r="E220" s="42"/>
      <c r="F220" s="219" t="s">
        <v>404</v>
      </c>
      <c r="G220" s="42"/>
      <c r="H220" s="42"/>
      <c r="I220" s="220"/>
      <c r="J220" s="42"/>
      <c r="K220" s="42"/>
      <c r="L220" s="46"/>
      <c r="M220" s="221"/>
      <c r="N220" s="22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150</v>
      </c>
      <c r="AU220" s="19" t="s">
        <v>84</v>
      </c>
    </row>
    <row r="221" spans="1:51" s="13" customFormat="1" ht="12">
      <c r="A221" s="13"/>
      <c r="B221" s="223"/>
      <c r="C221" s="224"/>
      <c r="D221" s="218" t="s">
        <v>152</v>
      </c>
      <c r="E221" s="225" t="s">
        <v>19</v>
      </c>
      <c r="F221" s="226" t="s">
        <v>568</v>
      </c>
      <c r="G221" s="224"/>
      <c r="H221" s="227">
        <v>1.6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152</v>
      </c>
      <c r="AU221" s="233" t="s">
        <v>84</v>
      </c>
      <c r="AV221" s="13" t="s">
        <v>84</v>
      </c>
      <c r="AW221" s="13" t="s">
        <v>36</v>
      </c>
      <c r="AX221" s="13" t="s">
        <v>82</v>
      </c>
      <c r="AY221" s="233" t="s">
        <v>141</v>
      </c>
    </row>
    <row r="222" spans="1:63" s="12" customFormat="1" ht="22.8" customHeight="1">
      <c r="A222" s="12"/>
      <c r="B222" s="190"/>
      <c r="C222" s="191"/>
      <c r="D222" s="192" t="s">
        <v>73</v>
      </c>
      <c r="E222" s="204" t="s">
        <v>427</v>
      </c>
      <c r="F222" s="204" t="s">
        <v>428</v>
      </c>
      <c r="G222" s="191"/>
      <c r="H222" s="191"/>
      <c r="I222" s="194"/>
      <c r="J222" s="205">
        <f>BK222</f>
        <v>0</v>
      </c>
      <c r="K222" s="191"/>
      <c r="L222" s="196"/>
      <c r="M222" s="197"/>
      <c r="N222" s="198"/>
      <c r="O222" s="198"/>
      <c r="P222" s="199">
        <f>SUM(P223:P227)</f>
        <v>0</v>
      </c>
      <c r="Q222" s="198"/>
      <c r="R222" s="199">
        <f>SUM(R223:R227)</f>
        <v>0</v>
      </c>
      <c r="S222" s="198"/>
      <c r="T222" s="200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82</v>
      </c>
      <c r="AT222" s="202" t="s">
        <v>73</v>
      </c>
      <c r="AU222" s="202" t="s">
        <v>82</v>
      </c>
      <c r="AY222" s="201" t="s">
        <v>141</v>
      </c>
      <c r="BK222" s="203">
        <f>SUM(BK223:BK227)</f>
        <v>0</v>
      </c>
    </row>
    <row r="223" spans="1:65" s="2" customFormat="1" ht="14.4" customHeight="1">
      <c r="A223" s="40"/>
      <c r="B223" s="41"/>
      <c r="C223" s="206" t="s">
        <v>390</v>
      </c>
      <c r="D223" s="206" t="s">
        <v>143</v>
      </c>
      <c r="E223" s="207" t="s">
        <v>430</v>
      </c>
      <c r="F223" s="208" t="s">
        <v>431</v>
      </c>
      <c r="G223" s="209" t="s">
        <v>323</v>
      </c>
      <c r="H223" s="210">
        <v>55.4</v>
      </c>
      <c r="I223" s="211"/>
      <c r="J223" s="210">
        <f>ROUND(I223*H223,2)</f>
        <v>0</v>
      </c>
      <c r="K223" s="208" t="s">
        <v>147</v>
      </c>
      <c r="L223" s="46"/>
      <c r="M223" s="212" t="s">
        <v>19</v>
      </c>
      <c r="N223" s="213" t="s">
        <v>45</v>
      </c>
      <c r="O223" s="86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6" t="s">
        <v>148</v>
      </c>
      <c r="AT223" s="216" t="s">
        <v>143</v>
      </c>
      <c r="AU223" s="216" t="s">
        <v>84</v>
      </c>
      <c r="AY223" s="19" t="s">
        <v>141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9" t="s">
        <v>82</v>
      </c>
      <c r="BK223" s="217">
        <f>ROUND(I223*H223,2)</f>
        <v>0</v>
      </c>
      <c r="BL223" s="19" t="s">
        <v>148</v>
      </c>
      <c r="BM223" s="216" t="s">
        <v>569</v>
      </c>
    </row>
    <row r="224" spans="1:47" s="2" customFormat="1" ht="12">
      <c r="A224" s="40"/>
      <c r="B224" s="41"/>
      <c r="C224" s="42"/>
      <c r="D224" s="218" t="s">
        <v>150</v>
      </c>
      <c r="E224" s="42"/>
      <c r="F224" s="219" t="s">
        <v>433</v>
      </c>
      <c r="G224" s="42"/>
      <c r="H224" s="42"/>
      <c r="I224" s="220"/>
      <c r="J224" s="42"/>
      <c r="K224" s="42"/>
      <c r="L224" s="46"/>
      <c r="M224" s="221"/>
      <c r="N224" s="22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150</v>
      </c>
      <c r="AU224" s="19" t="s">
        <v>84</v>
      </c>
    </row>
    <row r="225" spans="1:65" s="2" customFormat="1" ht="14.4" customHeight="1">
      <c r="A225" s="40"/>
      <c r="B225" s="41"/>
      <c r="C225" s="206" t="s">
        <v>396</v>
      </c>
      <c r="D225" s="206" t="s">
        <v>143</v>
      </c>
      <c r="E225" s="207" t="s">
        <v>435</v>
      </c>
      <c r="F225" s="208" t="s">
        <v>436</v>
      </c>
      <c r="G225" s="209" t="s">
        <v>323</v>
      </c>
      <c r="H225" s="210">
        <v>22.8</v>
      </c>
      <c r="I225" s="211"/>
      <c r="J225" s="210">
        <f>ROUND(I225*H225,2)</f>
        <v>0</v>
      </c>
      <c r="K225" s="208" t="s">
        <v>147</v>
      </c>
      <c r="L225" s="46"/>
      <c r="M225" s="212" t="s">
        <v>19</v>
      </c>
      <c r="N225" s="213" t="s">
        <v>45</v>
      </c>
      <c r="O225" s="86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6" t="s">
        <v>148</v>
      </c>
      <c r="AT225" s="216" t="s">
        <v>143</v>
      </c>
      <c r="AU225" s="216" t="s">
        <v>84</v>
      </c>
      <c r="AY225" s="19" t="s">
        <v>141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9" t="s">
        <v>82</v>
      </c>
      <c r="BK225" s="217">
        <f>ROUND(I225*H225,2)</f>
        <v>0</v>
      </c>
      <c r="BL225" s="19" t="s">
        <v>148</v>
      </c>
      <c r="BM225" s="216" t="s">
        <v>570</v>
      </c>
    </row>
    <row r="226" spans="1:47" s="2" customFormat="1" ht="12">
      <c r="A226" s="40"/>
      <c r="B226" s="41"/>
      <c r="C226" s="42"/>
      <c r="D226" s="218" t="s">
        <v>150</v>
      </c>
      <c r="E226" s="42"/>
      <c r="F226" s="219" t="s">
        <v>438</v>
      </c>
      <c r="G226" s="42"/>
      <c r="H226" s="42"/>
      <c r="I226" s="220"/>
      <c r="J226" s="42"/>
      <c r="K226" s="42"/>
      <c r="L226" s="46"/>
      <c r="M226" s="221"/>
      <c r="N226" s="222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150</v>
      </c>
      <c r="AU226" s="19" t="s">
        <v>84</v>
      </c>
    </row>
    <row r="227" spans="1:51" s="13" customFormat="1" ht="12">
      <c r="A227" s="13"/>
      <c r="B227" s="223"/>
      <c r="C227" s="224"/>
      <c r="D227" s="218" t="s">
        <v>152</v>
      </c>
      <c r="E227" s="225" t="s">
        <v>19</v>
      </c>
      <c r="F227" s="226" t="s">
        <v>571</v>
      </c>
      <c r="G227" s="224"/>
      <c r="H227" s="227">
        <v>22.8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152</v>
      </c>
      <c r="AU227" s="233" t="s">
        <v>84</v>
      </c>
      <c r="AV227" s="13" t="s">
        <v>84</v>
      </c>
      <c r="AW227" s="13" t="s">
        <v>36</v>
      </c>
      <c r="AX227" s="13" t="s">
        <v>82</v>
      </c>
      <c r="AY227" s="233" t="s">
        <v>141</v>
      </c>
    </row>
    <row r="228" spans="1:63" s="12" customFormat="1" ht="25.9" customHeight="1">
      <c r="A228" s="12"/>
      <c r="B228" s="190"/>
      <c r="C228" s="191"/>
      <c r="D228" s="192" t="s">
        <v>73</v>
      </c>
      <c r="E228" s="193" t="s">
        <v>440</v>
      </c>
      <c r="F228" s="193" t="s">
        <v>441</v>
      </c>
      <c r="G228" s="191"/>
      <c r="H228" s="191"/>
      <c r="I228" s="194"/>
      <c r="J228" s="195">
        <f>BK228</f>
        <v>0</v>
      </c>
      <c r="K228" s="191"/>
      <c r="L228" s="196"/>
      <c r="M228" s="197"/>
      <c r="N228" s="198"/>
      <c r="O228" s="198"/>
      <c r="P228" s="199">
        <f>SUM(P229:P234)</f>
        <v>0</v>
      </c>
      <c r="Q228" s="198"/>
      <c r="R228" s="199">
        <f>SUM(R229:R234)</f>
        <v>0</v>
      </c>
      <c r="S228" s="198"/>
      <c r="T228" s="200">
        <f>SUM(T229:T234)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173</v>
      </c>
      <c r="AT228" s="202" t="s">
        <v>73</v>
      </c>
      <c r="AU228" s="202" t="s">
        <v>74</v>
      </c>
      <c r="AY228" s="201" t="s">
        <v>141</v>
      </c>
      <c r="BK228" s="203">
        <f>SUM(BK229:BK234)</f>
        <v>0</v>
      </c>
    </row>
    <row r="229" spans="1:65" s="2" customFormat="1" ht="37.8" customHeight="1">
      <c r="A229" s="40"/>
      <c r="B229" s="41"/>
      <c r="C229" s="206" t="s">
        <v>400</v>
      </c>
      <c r="D229" s="206" t="s">
        <v>143</v>
      </c>
      <c r="E229" s="207" t="s">
        <v>443</v>
      </c>
      <c r="F229" s="208" t="s">
        <v>444</v>
      </c>
      <c r="G229" s="209" t="s">
        <v>445</v>
      </c>
      <c r="H229" s="210">
        <v>6</v>
      </c>
      <c r="I229" s="211"/>
      <c r="J229" s="210">
        <f>ROUND(I229*H229,2)</f>
        <v>0</v>
      </c>
      <c r="K229" s="208" t="s">
        <v>19</v>
      </c>
      <c r="L229" s="46"/>
      <c r="M229" s="212" t="s">
        <v>19</v>
      </c>
      <c r="N229" s="213" t="s">
        <v>45</v>
      </c>
      <c r="O229" s="86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6" t="s">
        <v>148</v>
      </c>
      <c r="AT229" s="216" t="s">
        <v>143</v>
      </c>
      <c r="AU229" s="216" t="s">
        <v>82</v>
      </c>
      <c r="AY229" s="19" t="s">
        <v>141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9" t="s">
        <v>82</v>
      </c>
      <c r="BK229" s="217">
        <f>ROUND(I229*H229,2)</f>
        <v>0</v>
      </c>
      <c r="BL229" s="19" t="s">
        <v>148</v>
      </c>
      <c r="BM229" s="216" t="s">
        <v>572</v>
      </c>
    </row>
    <row r="230" spans="1:47" s="2" customFormat="1" ht="12">
      <c r="A230" s="40"/>
      <c r="B230" s="41"/>
      <c r="C230" s="42"/>
      <c r="D230" s="218" t="s">
        <v>150</v>
      </c>
      <c r="E230" s="42"/>
      <c r="F230" s="219" t="s">
        <v>444</v>
      </c>
      <c r="G230" s="42"/>
      <c r="H230" s="42"/>
      <c r="I230" s="220"/>
      <c r="J230" s="42"/>
      <c r="K230" s="42"/>
      <c r="L230" s="46"/>
      <c r="M230" s="221"/>
      <c r="N230" s="222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150</v>
      </c>
      <c r="AU230" s="19" t="s">
        <v>82</v>
      </c>
    </row>
    <row r="231" spans="1:47" s="2" customFormat="1" ht="12">
      <c r="A231" s="40"/>
      <c r="B231" s="41"/>
      <c r="C231" s="42"/>
      <c r="D231" s="218" t="s">
        <v>229</v>
      </c>
      <c r="E231" s="42"/>
      <c r="F231" s="255" t="s">
        <v>447</v>
      </c>
      <c r="G231" s="42"/>
      <c r="H231" s="42"/>
      <c r="I231" s="220"/>
      <c r="J231" s="42"/>
      <c r="K231" s="42"/>
      <c r="L231" s="46"/>
      <c r="M231" s="221"/>
      <c r="N231" s="22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229</v>
      </c>
      <c r="AU231" s="19" t="s">
        <v>82</v>
      </c>
    </row>
    <row r="232" spans="1:51" s="13" customFormat="1" ht="12">
      <c r="A232" s="13"/>
      <c r="B232" s="223"/>
      <c r="C232" s="224"/>
      <c r="D232" s="218" t="s">
        <v>152</v>
      </c>
      <c r="E232" s="225" t="s">
        <v>19</v>
      </c>
      <c r="F232" s="226" t="s">
        <v>573</v>
      </c>
      <c r="G232" s="224"/>
      <c r="H232" s="227">
        <v>2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152</v>
      </c>
      <c r="AU232" s="233" t="s">
        <v>82</v>
      </c>
      <c r="AV232" s="13" t="s">
        <v>84</v>
      </c>
      <c r="AW232" s="13" t="s">
        <v>36</v>
      </c>
      <c r="AX232" s="13" t="s">
        <v>74</v>
      </c>
      <c r="AY232" s="233" t="s">
        <v>141</v>
      </c>
    </row>
    <row r="233" spans="1:51" s="13" customFormat="1" ht="12">
      <c r="A233" s="13"/>
      <c r="B233" s="223"/>
      <c r="C233" s="224"/>
      <c r="D233" s="218" t="s">
        <v>152</v>
      </c>
      <c r="E233" s="225" t="s">
        <v>19</v>
      </c>
      <c r="F233" s="226" t="s">
        <v>574</v>
      </c>
      <c r="G233" s="224"/>
      <c r="H233" s="227">
        <v>2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152</v>
      </c>
      <c r="AU233" s="233" t="s">
        <v>82</v>
      </c>
      <c r="AV233" s="13" t="s">
        <v>84</v>
      </c>
      <c r="AW233" s="13" t="s">
        <v>36</v>
      </c>
      <c r="AX233" s="13" t="s">
        <v>74</v>
      </c>
      <c r="AY233" s="233" t="s">
        <v>141</v>
      </c>
    </row>
    <row r="234" spans="1:51" s="13" customFormat="1" ht="12">
      <c r="A234" s="13"/>
      <c r="B234" s="223"/>
      <c r="C234" s="224"/>
      <c r="D234" s="218" t="s">
        <v>152</v>
      </c>
      <c r="E234" s="225" t="s">
        <v>19</v>
      </c>
      <c r="F234" s="226" t="s">
        <v>575</v>
      </c>
      <c r="G234" s="224"/>
      <c r="H234" s="227">
        <v>2</v>
      </c>
      <c r="I234" s="228"/>
      <c r="J234" s="224"/>
      <c r="K234" s="224"/>
      <c r="L234" s="229"/>
      <c r="M234" s="268"/>
      <c r="N234" s="269"/>
      <c r="O234" s="269"/>
      <c r="P234" s="269"/>
      <c r="Q234" s="269"/>
      <c r="R234" s="269"/>
      <c r="S234" s="269"/>
      <c r="T234" s="27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152</v>
      </c>
      <c r="AU234" s="233" t="s">
        <v>82</v>
      </c>
      <c r="AV234" s="13" t="s">
        <v>84</v>
      </c>
      <c r="AW234" s="13" t="s">
        <v>36</v>
      </c>
      <c r="AX234" s="13" t="s">
        <v>74</v>
      </c>
      <c r="AY234" s="233" t="s">
        <v>141</v>
      </c>
    </row>
    <row r="235" spans="1:31" s="2" customFormat="1" ht="6.95" customHeight="1">
      <c r="A235" s="40"/>
      <c r="B235" s="61"/>
      <c r="C235" s="62"/>
      <c r="D235" s="62"/>
      <c r="E235" s="62"/>
      <c r="F235" s="62"/>
      <c r="G235" s="62"/>
      <c r="H235" s="62"/>
      <c r="I235" s="62"/>
      <c r="J235" s="62"/>
      <c r="K235" s="62"/>
      <c r="L235" s="46"/>
      <c r="M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</row>
  </sheetData>
  <sheetProtection password="CC35" sheet="1" objects="1" scenarios="1" formatColumns="0" formatRows="0" autoFilter="0"/>
  <autoFilter ref="C85:K23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576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ROUND((SUM(BE86:BE229)),2)</f>
        <v>0</v>
      </c>
      <c r="G33" s="40"/>
      <c r="H33" s="40"/>
      <c r="I33" s="150">
        <v>0.21</v>
      </c>
      <c r="J33" s="149">
        <f>ROUND(((SUM(BE86:BE229))*I33),2)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ROUND((SUM(BF86:BF229)),2)</f>
        <v>0</v>
      </c>
      <c r="G34" s="40"/>
      <c r="H34" s="40"/>
      <c r="I34" s="150">
        <v>0.15</v>
      </c>
      <c r="J34" s="149">
        <f>ROUND(((SUM(BF86:BF229))*I34),2)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ROUND((SUM(BG86:BG229)),2)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ROUND((SUM(BH86:BH229)),2)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ROUND((SUM(BI86:BI229)),2)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187052-03 - SO103 Vedlejší polní cesta Pv9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J166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J170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J200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J217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J223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187052-03 - SO103 Vedlejší polní cesta Pv9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P87+P223</f>
        <v>0</v>
      </c>
      <c r="Q86" s="98"/>
      <c r="R86" s="187">
        <f>R87+R223</f>
        <v>27.500788</v>
      </c>
      <c r="S86" s="98"/>
      <c r="T86" s="188">
        <f>T87+T223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BK87+BK223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P88+P166+P170+P200+P217</f>
        <v>0</v>
      </c>
      <c r="Q87" s="198"/>
      <c r="R87" s="199">
        <f>R88+R166+R170+R200+R217</f>
        <v>27.500788</v>
      </c>
      <c r="S87" s="198"/>
      <c r="T87" s="200">
        <f>T88+T166+T170+T200+T217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BK88+BK166+BK170+BK200+BK217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SUM(P89:P165)</f>
        <v>0</v>
      </c>
      <c r="Q88" s="198"/>
      <c r="R88" s="199">
        <f>SUM(R89:R165)</f>
        <v>0.48743999999999993</v>
      </c>
      <c r="S88" s="198"/>
      <c r="T88" s="200">
        <f>SUM(T89:T165)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SUM(BK89:BK165)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50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577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468</v>
      </c>
      <c r="G91" s="224"/>
      <c r="H91" s="227">
        <v>50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469</v>
      </c>
      <c r="F92" s="208" t="s">
        <v>470</v>
      </c>
      <c r="G92" s="209" t="s">
        <v>162</v>
      </c>
      <c r="H92" s="210">
        <v>98.2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578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472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579</v>
      </c>
      <c r="G94" s="224"/>
      <c r="H94" s="227">
        <v>95.9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580</v>
      </c>
      <c r="G95" s="224"/>
      <c r="H95" s="227">
        <v>2.3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98.2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475</v>
      </c>
      <c r="F97" s="208" t="s">
        <v>476</v>
      </c>
      <c r="G97" s="209" t="s">
        <v>162</v>
      </c>
      <c r="H97" s="210">
        <v>48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581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478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582</v>
      </c>
      <c r="G99" s="224"/>
      <c r="H99" s="227">
        <v>48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14.4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583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584</v>
      </c>
      <c r="G102" s="224"/>
      <c r="H102" s="227">
        <v>14.4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482</v>
      </c>
      <c r="F103" s="208" t="s">
        <v>483</v>
      </c>
      <c r="G103" s="209" t="s">
        <v>162</v>
      </c>
      <c r="H103" s="210">
        <v>16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585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485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3" customFormat="1" ht="12">
      <c r="A105" s="13"/>
      <c r="B105" s="223"/>
      <c r="C105" s="224"/>
      <c r="D105" s="218" t="s">
        <v>152</v>
      </c>
      <c r="E105" s="225" t="s">
        <v>19</v>
      </c>
      <c r="F105" s="226" t="s">
        <v>586</v>
      </c>
      <c r="G105" s="224"/>
      <c r="H105" s="227">
        <v>16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152</v>
      </c>
      <c r="AU105" s="233" t="s">
        <v>84</v>
      </c>
      <c r="AV105" s="13" t="s">
        <v>84</v>
      </c>
      <c r="AW105" s="13" t="s">
        <v>36</v>
      </c>
      <c r="AX105" s="13" t="s">
        <v>82</v>
      </c>
      <c r="AY105" s="233" t="s">
        <v>141</v>
      </c>
    </row>
    <row r="106" spans="1:65" s="2" customFormat="1" ht="14.4" customHeight="1">
      <c r="A106" s="40"/>
      <c r="B106" s="41"/>
      <c r="C106" s="206" t="s">
        <v>179</v>
      </c>
      <c r="D106" s="206" t="s">
        <v>143</v>
      </c>
      <c r="E106" s="207" t="s">
        <v>186</v>
      </c>
      <c r="F106" s="208" t="s">
        <v>187</v>
      </c>
      <c r="G106" s="209" t="s">
        <v>162</v>
      </c>
      <c r="H106" s="210">
        <v>4.8</v>
      </c>
      <c r="I106" s="211"/>
      <c r="J106" s="210">
        <f>ROUND(I106*H106,2)</f>
        <v>0</v>
      </c>
      <c r="K106" s="208" t="s">
        <v>19</v>
      </c>
      <c r="L106" s="46"/>
      <c r="M106" s="212" t="s">
        <v>19</v>
      </c>
      <c r="N106" s="213" t="s">
        <v>45</v>
      </c>
      <c r="O106" s="86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6" t="s">
        <v>148</v>
      </c>
      <c r="AT106" s="216" t="s">
        <v>143</v>
      </c>
      <c r="AU106" s="216" t="s">
        <v>84</v>
      </c>
      <c r="AY106" s="19" t="s">
        <v>141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9" t="s">
        <v>82</v>
      </c>
      <c r="BK106" s="217">
        <f>ROUND(I106*H106,2)</f>
        <v>0</v>
      </c>
      <c r="BL106" s="19" t="s">
        <v>148</v>
      </c>
      <c r="BM106" s="216" t="s">
        <v>587</v>
      </c>
    </row>
    <row r="107" spans="1:47" s="2" customFormat="1" ht="12">
      <c r="A107" s="40"/>
      <c r="B107" s="41"/>
      <c r="C107" s="42"/>
      <c r="D107" s="218" t="s">
        <v>150</v>
      </c>
      <c r="E107" s="42"/>
      <c r="F107" s="219" t="s">
        <v>189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150</v>
      </c>
      <c r="AU107" s="19" t="s">
        <v>84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588</v>
      </c>
      <c r="G108" s="224"/>
      <c r="H108" s="227">
        <v>4.8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82</v>
      </c>
      <c r="AY108" s="233" t="s">
        <v>141</v>
      </c>
    </row>
    <row r="109" spans="1:65" s="2" customFormat="1" ht="14.4" customHeight="1">
      <c r="A109" s="40"/>
      <c r="B109" s="41"/>
      <c r="C109" s="206" t="s">
        <v>185</v>
      </c>
      <c r="D109" s="206" t="s">
        <v>143</v>
      </c>
      <c r="E109" s="207" t="s">
        <v>192</v>
      </c>
      <c r="F109" s="208" t="s">
        <v>193</v>
      </c>
      <c r="G109" s="209" t="s">
        <v>162</v>
      </c>
      <c r="H109" s="210">
        <v>181.4</v>
      </c>
      <c r="I109" s="211"/>
      <c r="J109" s="210">
        <f>ROUND(I109*H109,2)</f>
        <v>0</v>
      </c>
      <c r="K109" s="208" t="s">
        <v>147</v>
      </c>
      <c r="L109" s="46"/>
      <c r="M109" s="212" t="s">
        <v>19</v>
      </c>
      <c r="N109" s="213" t="s">
        <v>45</v>
      </c>
      <c r="O109" s="86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6" t="s">
        <v>148</v>
      </c>
      <c r="AT109" s="216" t="s">
        <v>143</v>
      </c>
      <c r="AU109" s="216" t="s">
        <v>84</v>
      </c>
      <c r="AY109" s="19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9" t="s">
        <v>82</v>
      </c>
      <c r="BK109" s="217">
        <f>ROUND(I109*H109,2)</f>
        <v>0</v>
      </c>
      <c r="BL109" s="19" t="s">
        <v>148</v>
      </c>
      <c r="BM109" s="216" t="s">
        <v>589</v>
      </c>
    </row>
    <row r="110" spans="1:47" s="2" customFormat="1" ht="12">
      <c r="A110" s="40"/>
      <c r="B110" s="41"/>
      <c r="C110" s="42"/>
      <c r="D110" s="218" t="s">
        <v>150</v>
      </c>
      <c r="E110" s="42"/>
      <c r="F110" s="219" t="s">
        <v>195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150</v>
      </c>
      <c r="AU110" s="19" t="s">
        <v>84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590</v>
      </c>
      <c r="G111" s="224"/>
      <c r="H111" s="227">
        <v>159.9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74</v>
      </c>
      <c r="AY111" s="233" t="s">
        <v>141</v>
      </c>
    </row>
    <row r="112" spans="1:51" s="13" customFormat="1" ht="12">
      <c r="A112" s="13"/>
      <c r="B112" s="223"/>
      <c r="C112" s="224"/>
      <c r="D112" s="218" t="s">
        <v>152</v>
      </c>
      <c r="E112" s="225" t="s">
        <v>19</v>
      </c>
      <c r="F112" s="226" t="s">
        <v>591</v>
      </c>
      <c r="G112" s="224"/>
      <c r="H112" s="227">
        <v>19.2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152</v>
      </c>
      <c r="AU112" s="233" t="s">
        <v>84</v>
      </c>
      <c r="AV112" s="13" t="s">
        <v>84</v>
      </c>
      <c r="AW112" s="13" t="s">
        <v>36</v>
      </c>
      <c r="AX112" s="13" t="s">
        <v>74</v>
      </c>
      <c r="AY112" s="233" t="s">
        <v>141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580</v>
      </c>
      <c r="G113" s="224"/>
      <c r="H113" s="227">
        <v>2.3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74</v>
      </c>
      <c r="AY113" s="233" t="s">
        <v>141</v>
      </c>
    </row>
    <row r="114" spans="1:51" s="14" customFormat="1" ht="12">
      <c r="A114" s="14"/>
      <c r="B114" s="234"/>
      <c r="C114" s="235"/>
      <c r="D114" s="218" t="s">
        <v>152</v>
      </c>
      <c r="E114" s="236" t="s">
        <v>19</v>
      </c>
      <c r="F114" s="237" t="s">
        <v>167</v>
      </c>
      <c r="G114" s="235"/>
      <c r="H114" s="238">
        <v>181.4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152</v>
      </c>
      <c r="AU114" s="244" t="s">
        <v>84</v>
      </c>
      <c r="AV114" s="14" t="s">
        <v>148</v>
      </c>
      <c r="AW114" s="14" t="s">
        <v>36</v>
      </c>
      <c r="AX114" s="14" t="s">
        <v>82</v>
      </c>
      <c r="AY114" s="244" t="s">
        <v>141</v>
      </c>
    </row>
    <row r="115" spans="1:65" s="2" customFormat="1" ht="14.4" customHeight="1">
      <c r="A115" s="40"/>
      <c r="B115" s="41"/>
      <c r="C115" s="206" t="s">
        <v>191</v>
      </c>
      <c r="D115" s="206" t="s">
        <v>143</v>
      </c>
      <c r="E115" s="207" t="s">
        <v>199</v>
      </c>
      <c r="F115" s="208" t="s">
        <v>200</v>
      </c>
      <c r="G115" s="209" t="s">
        <v>162</v>
      </c>
      <c r="H115" s="210">
        <v>143</v>
      </c>
      <c r="I115" s="211"/>
      <c r="J115" s="210">
        <f>ROUND(I115*H115,2)</f>
        <v>0</v>
      </c>
      <c r="K115" s="208" t="s">
        <v>147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592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202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51" s="15" customFormat="1" ht="12">
      <c r="A117" s="15"/>
      <c r="B117" s="245"/>
      <c r="C117" s="246"/>
      <c r="D117" s="218" t="s">
        <v>152</v>
      </c>
      <c r="E117" s="247" t="s">
        <v>19</v>
      </c>
      <c r="F117" s="248" t="s">
        <v>203</v>
      </c>
      <c r="G117" s="246"/>
      <c r="H117" s="247" t="s">
        <v>19</v>
      </c>
      <c r="I117" s="249"/>
      <c r="J117" s="246"/>
      <c r="K117" s="246"/>
      <c r="L117" s="250"/>
      <c r="M117" s="251"/>
      <c r="N117" s="252"/>
      <c r="O117" s="252"/>
      <c r="P117" s="252"/>
      <c r="Q117" s="252"/>
      <c r="R117" s="252"/>
      <c r="S117" s="252"/>
      <c r="T117" s="25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4" t="s">
        <v>152</v>
      </c>
      <c r="AU117" s="254" t="s">
        <v>84</v>
      </c>
      <c r="AV117" s="15" t="s">
        <v>82</v>
      </c>
      <c r="AW117" s="15" t="s">
        <v>36</v>
      </c>
      <c r="AX117" s="15" t="s">
        <v>74</v>
      </c>
      <c r="AY117" s="254" t="s">
        <v>141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593</v>
      </c>
      <c r="G118" s="224"/>
      <c r="H118" s="227">
        <v>159.9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74</v>
      </c>
      <c r="AY118" s="233" t="s">
        <v>141</v>
      </c>
    </row>
    <row r="119" spans="1:51" s="13" customFormat="1" ht="12">
      <c r="A119" s="13"/>
      <c r="B119" s="223"/>
      <c r="C119" s="224"/>
      <c r="D119" s="218" t="s">
        <v>152</v>
      </c>
      <c r="E119" s="225" t="s">
        <v>19</v>
      </c>
      <c r="F119" s="226" t="s">
        <v>594</v>
      </c>
      <c r="G119" s="224"/>
      <c r="H119" s="227">
        <v>-19.2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152</v>
      </c>
      <c r="AU119" s="233" t="s">
        <v>84</v>
      </c>
      <c r="AV119" s="13" t="s">
        <v>84</v>
      </c>
      <c r="AW119" s="13" t="s">
        <v>36</v>
      </c>
      <c r="AX119" s="13" t="s">
        <v>74</v>
      </c>
      <c r="AY119" s="233" t="s">
        <v>141</v>
      </c>
    </row>
    <row r="120" spans="1:51" s="13" customFormat="1" ht="12">
      <c r="A120" s="13"/>
      <c r="B120" s="223"/>
      <c r="C120" s="224"/>
      <c r="D120" s="218" t="s">
        <v>152</v>
      </c>
      <c r="E120" s="225" t="s">
        <v>19</v>
      </c>
      <c r="F120" s="226" t="s">
        <v>580</v>
      </c>
      <c r="G120" s="224"/>
      <c r="H120" s="227">
        <v>2.3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152</v>
      </c>
      <c r="AU120" s="233" t="s">
        <v>84</v>
      </c>
      <c r="AV120" s="13" t="s">
        <v>84</v>
      </c>
      <c r="AW120" s="13" t="s">
        <v>36</v>
      </c>
      <c r="AX120" s="13" t="s">
        <v>74</v>
      </c>
      <c r="AY120" s="233" t="s">
        <v>141</v>
      </c>
    </row>
    <row r="121" spans="1:51" s="14" customFormat="1" ht="12">
      <c r="A121" s="14"/>
      <c r="B121" s="234"/>
      <c r="C121" s="235"/>
      <c r="D121" s="218" t="s">
        <v>152</v>
      </c>
      <c r="E121" s="236" t="s">
        <v>19</v>
      </c>
      <c r="F121" s="237" t="s">
        <v>167</v>
      </c>
      <c r="G121" s="235"/>
      <c r="H121" s="238">
        <v>143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152</v>
      </c>
      <c r="AU121" s="244" t="s">
        <v>84</v>
      </c>
      <c r="AV121" s="14" t="s">
        <v>148</v>
      </c>
      <c r="AW121" s="14" t="s">
        <v>36</v>
      </c>
      <c r="AX121" s="14" t="s">
        <v>82</v>
      </c>
      <c r="AY121" s="244" t="s">
        <v>141</v>
      </c>
    </row>
    <row r="122" spans="1:65" s="2" customFormat="1" ht="14.4" customHeight="1">
      <c r="A122" s="40"/>
      <c r="B122" s="41"/>
      <c r="C122" s="206" t="s">
        <v>198</v>
      </c>
      <c r="D122" s="206" t="s">
        <v>143</v>
      </c>
      <c r="E122" s="207" t="s">
        <v>207</v>
      </c>
      <c r="F122" s="208" t="s">
        <v>208</v>
      </c>
      <c r="G122" s="209" t="s">
        <v>162</v>
      </c>
      <c r="H122" s="210">
        <v>162.2</v>
      </c>
      <c r="I122" s="211"/>
      <c r="J122" s="210">
        <f>ROUND(I122*H122,2)</f>
        <v>0</v>
      </c>
      <c r="K122" s="208" t="s">
        <v>147</v>
      </c>
      <c r="L122" s="46"/>
      <c r="M122" s="212" t="s">
        <v>19</v>
      </c>
      <c r="N122" s="213" t="s">
        <v>45</v>
      </c>
      <c r="O122" s="86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6" t="s">
        <v>148</v>
      </c>
      <c r="AT122" s="216" t="s">
        <v>143</v>
      </c>
      <c r="AU122" s="216" t="s">
        <v>84</v>
      </c>
      <c r="AY122" s="19" t="s">
        <v>141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9" t="s">
        <v>82</v>
      </c>
      <c r="BK122" s="217">
        <f>ROUND(I122*H122,2)</f>
        <v>0</v>
      </c>
      <c r="BL122" s="19" t="s">
        <v>148</v>
      </c>
      <c r="BM122" s="216" t="s">
        <v>595</v>
      </c>
    </row>
    <row r="123" spans="1:47" s="2" customFormat="1" ht="12">
      <c r="A123" s="40"/>
      <c r="B123" s="41"/>
      <c r="C123" s="42"/>
      <c r="D123" s="218" t="s">
        <v>150</v>
      </c>
      <c r="E123" s="42"/>
      <c r="F123" s="219" t="s">
        <v>210</v>
      </c>
      <c r="G123" s="42"/>
      <c r="H123" s="42"/>
      <c r="I123" s="220"/>
      <c r="J123" s="42"/>
      <c r="K123" s="42"/>
      <c r="L123" s="46"/>
      <c r="M123" s="221"/>
      <c r="N123" s="22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150</v>
      </c>
      <c r="AU123" s="19" t="s">
        <v>84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596</v>
      </c>
      <c r="G124" s="224"/>
      <c r="H124" s="227">
        <v>159.9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74</v>
      </c>
      <c r="AY124" s="233" t="s">
        <v>141</v>
      </c>
    </row>
    <row r="125" spans="1:51" s="13" customFormat="1" ht="12">
      <c r="A125" s="13"/>
      <c r="B125" s="223"/>
      <c r="C125" s="224"/>
      <c r="D125" s="218" t="s">
        <v>152</v>
      </c>
      <c r="E125" s="225" t="s">
        <v>19</v>
      </c>
      <c r="F125" s="226" t="s">
        <v>580</v>
      </c>
      <c r="G125" s="224"/>
      <c r="H125" s="227">
        <v>2.3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152</v>
      </c>
      <c r="AU125" s="233" t="s">
        <v>84</v>
      </c>
      <c r="AV125" s="13" t="s">
        <v>84</v>
      </c>
      <c r="AW125" s="13" t="s">
        <v>36</v>
      </c>
      <c r="AX125" s="13" t="s">
        <v>74</v>
      </c>
      <c r="AY125" s="233" t="s">
        <v>141</v>
      </c>
    </row>
    <row r="126" spans="1:51" s="14" customFormat="1" ht="12">
      <c r="A126" s="14"/>
      <c r="B126" s="234"/>
      <c r="C126" s="235"/>
      <c r="D126" s="218" t="s">
        <v>152</v>
      </c>
      <c r="E126" s="236" t="s">
        <v>19</v>
      </c>
      <c r="F126" s="237" t="s">
        <v>167</v>
      </c>
      <c r="G126" s="235"/>
      <c r="H126" s="238">
        <v>162.2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152</v>
      </c>
      <c r="AU126" s="244" t="s">
        <v>84</v>
      </c>
      <c r="AV126" s="14" t="s">
        <v>148</v>
      </c>
      <c r="AW126" s="14" t="s">
        <v>36</v>
      </c>
      <c r="AX126" s="14" t="s">
        <v>82</v>
      </c>
      <c r="AY126" s="244" t="s">
        <v>141</v>
      </c>
    </row>
    <row r="127" spans="1:65" s="2" customFormat="1" ht="14.4" customHeight="1">
      <c r="A127" s="40"/>
      <c r="B127" s="41"/>
      <c r="C127" s="206" t="s">
        <v>206</v>
      </c>
      <c r="D127" s="206" t="s">
        <v>143</v>
      </c>
      <c r="E127" s="207" t="s">
        <v>213</v>
      </c>
      <c r="F127" s="208" t="s">
        <v>214</v>
      </c>
      <c r="G127" s="209" t="s">
        <v>162</v>
      </c>
      <c r="H127" s="210">
        <v>19.2</v>
      </c>
      <c r="I127" s="211"/>
      <c r="J127" s="210">
        <f>ROUND(I127*H127,2)</f>
        <v>0</v>
      </c>
      <c r="K127" s="208" t="s">
        <v>147</v>
      </c>
      <c r="L127" s="46"/>
      <c r="M127" s="212" t="s">
        <v>19</v>
      </c>
      <c r="N127" s="213" t="s">
        <v>45</v>
      </c>
      <c r="O127" s="86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6" t="s">
        <v>148</v>
      </c>
      <c r="AT127" s="216" t="s">
        <v>143</v>
      </c>
      <c r="AU127" s="216" t="s">
        <v>84</v>
      </c>
      <c r="AY127" s="19" t="s">
        <v>141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9" t="s">
        <v>82</v>
      </c>
      <c r="BK127" s="217">
        <f>ROUND(I127*H127,2)</f>
        <v>0</v>
      </c>
      <c r="BL127" s="19" t="s">
        <v>148</v>
      </c>
      <c r="BM127" s="216" t="s">
        <v>597</v>
      </c>
    </row>
    <row r="128" spans="1:47" s="2" customFormat="1" ht="12">
      <c r="A128" s="40"/>
      <c r="B128" s="41"/>
      <c r="C128" s="42"/>
      <c r="D128" s="218" t="s">
        <v>150</v>
      </c>
      <c r="E128" s="42"/>
      <c r="F128" s="219" t="s">
        <v>216</v>
      </c>
      <c r="G128" s="42"/>
      <c r="H128" s="42"/>
      <c r="I128" s="220"/>
      <c r="J128" s="42"/>
      <c r="K128" s="42"/>
      <c r="L128" s="46"/>
      <c r="M128" s="221"/>
      <c r="N128" s="22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150</v>
      </c>
      <c r="AU128" s="19" t="s">
        <v>84</v>
      </c>
    </row>
    <row r="129" spans="1:51" s="13" customFormat="1" ht="12">
      <c r="A129" s="13"/>
      <c r="B129" s="223"/>
      <c r="C129" s="224"/>
      <c r="D129" s="218" t="s">
        <v>152</v>
      </c>
      <c r="E129" s="225" t="s">
        <v>19</v>
      </c>
      <c r="F129" s="226" t="s">
        <v>598</v>
      </c>
      <c r="G129" s="224"/>
      <c r="H129" s="227">
        <v>19.2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152</v>
      </c>
      <c r="AU129" s="233" t="s">
        <v>84</v>
      </c>
      <c r="AV129" s="13" t="s">
        <v>84</v>
      </c>
      <c r="AW129" s="13" t="s">
        <v>36</v>
      </c>
      <c r="AX129" s="13" t="s">
        <v>82</v>
      </c>
      <c r="AY129" s="233" t="s">
        <v>141</v>
      </c>
    </row>
    <row r="130" spans="1:65" s="2" customFormat="1" ht="14.4" customHeight="1">
      <c r="A130" s="40"/>
      <c r="B130" s="41"/>
      <c r="C130" s="206" t="s">
        <v>212</v>
      </c>
      <c r="D130" s="206" t="s">
        <v>143</v>
      </c>
      <c r="E130" s="207" t="s">
        <v>219</v>
      </c>
      <c r="F130" s="208" t="s">
        <v>220</v>
      </c>
      <c r="G130" s="209" t="s">
        <v>162</v>
      </c>
      <c r="H130" s="210">
        <v>302.9</v>
      </c>
      <c r="I130" s="211"/>
      <c r="J130" s="210">
        <f>ROUND(I130*H130,2)</f>
        <v>0</v>
      </c>
      <c r="K130" s="208" t="s">
        <v>147</v>
      </c>
      <c r="L130" s="46"/>
      <c r="M130" s="212" t="s">
        <v>19</v>
      </c>
      <c r="N130" s="213" t="s">
        <v>45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148</v>
      </c>
      <c r="AT130" s="216" t="s">
        <v>143</v>
      </c>
      <c r="AU130" s="216" t="s">
        <v>84</v>
      </c>
      <c r="AY130" s="19" t="s">
        <v>141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9" t="s">
        <v>82</v>
      </c>
      <c r="BK130" s="217">
        <f>ROUND(I130*H130,2)</f>
        <v>0</v>
      </c>
      <c r="BL130" s="19" t="s">
        <v>148</v>
      </c>
      <c r="BM130" s="216" t="s">
        <v>599</v>
      </c>
    </row>
    <row r="131" spans="1:47" s="2" customFormat="1" ht="12">
      <c r="A131" s="40"/>
      <c r="B131" s="41"/>
      <c r="C131" s="42"/>
      <c r="D131" s="218" t="s">
        <v>150</v>
      </c>
      <c r="E131" s="42"/>
      <c r="F131" s="219" t="s">
        <v>222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84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600</v>
      </c>
      <c r="G132" s="224"/>
      <c r="H132" s="227">
        <v>159.9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74</v>
      </c>
      <c r="AY132" s="233" t="s">
        <v>141</v>
      </c>
    </row>
    <row r="133" spans="1:51" s="13" customFormat="1" ht="12">
      <c r="A133" s="13"/>
      <c r="B133" s="223"/>
      <c r="C133" s="224"/>
      <c r="D133" s="218" t="s">
        <v>152</v>
      </c>
      <c r="E133" s="225" t="s">
        <v>19</v>
      </c>
      <c r="F133" s="226" t="s">
        <v>601</v>
      </c>
      <c r="G133" s="224"/>
      <c r="H133" s="227">
        <v>140.7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152</v>
      </c>
      <c r="AU133" s="233" t="s">
        <v>84</v>
      </c>
      <c r="AV133" s="13" t="s">
        <v>84</v>
      </c>
      <c r="AW133" s="13" t="s">
        <v>36</v>
      </c>
      <c r="AX133" s="13" t="s">
        <v>74</v>
      </c>
      <c r="AY133" s="233" t="s">
        <v>141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580</v>
      </c>
      <c r="G134" s="224"/>
      <c r="H134" s="227">
        <v>2.3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74</v>
      </c>
      <c r="AY134" s="233" t="s">
        <v>141</v>
      </c>
    </row>
    <row r="135" spans="1:51" s="14" customFormat="1" ht="12">
      <c r="A135" s="14"/>
      <c r="B135" s="234"/>
      <c r="C135" s="235"/>
      <c r="D135" s="218" t="s">
        <v>152</v>
      </c>
      <c r="E135" s="236" t="s">
        <v>19</v>
      </c>
      <c r="F135" s="237" t="s">
        <v>167</v>
      </c>
      <c r="G135" s="235"/>
      <c r="H135" s="238">
        <v>302.9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152</v>
      </c>
      <c r="AU135" s="244" t="s">
        <v>84</v>
      </c>
      <c r="AV135" s="14" t="s">
        <v>148</v>
      </c>
      <c r="AW135" s="14" t="s">
        <v>36</v>
      </c>
      <c r="AX135" s="14" t="s">
        <v>82</v>
      </c>
      <c r="AY135" s="244" t="s">
        <v>141</v>
      </c>
    </row>
    <row r="136" spans="1:65" s="2" customFormat="1" ht="14.4" customHeight="1">
      <c r="A136" s="40"/>
      <c r="B136" s="41"/>
      <c r="C136" s="206" t="s">
        <v>218</v>
      </c>
      <c r="D136" s="206" t="s">
        <v>143</v>
      </c>
      <c r="E136" s="207" t="s">
        <v>233</v>
      </c>
      <c r="F136" s="208" t="s">
        <v>236</v>
      </c>
      <c r="G136" s="209" t="s">
        <v>162</v>
      </c>
      <c r="H136" s="210">
        <v>143</v>
      </c>
      <c r="I136" s="211"/>
      <c r="J136" s="210">
        <f>ROUND(I136*H136,2)</f>
        <v>0</v>
      </c>
      <c r="K136" s="208" t="s">
        <v>19</v>
      </c>
      <c r="L136" s="46"/>
      <c r="M136" s="212" t="s">
        <v>19</v>
      </c>
      <c r="N136" s="213" t="s">
        <v>45</v>
      </c>
      <c r="O136" s="86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6" t="s">
        <v>148</v>
      </c>
      <c r="AT136" s="216" t="s">
        <v>143</v>
      </c>
      <c r="AU136" s="216" t="s">
        <v>84</v>
      </c>
      <c r="AY136" s="19" t="s">
        <v>141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9" t="s">
        <v>82</v>
      </c>
      <c r="BK136" s="217">
        <f>ROUND(I136*H136,2)</f>
        <v>0</v>
      </c>
      <c r="BL136" s="19" t="s">
        <v>148</v>
      </c>
      <c r="BM136" s="216" t="s">
        <v>602</v>
      </c>
    </row>
    <row r="137" spans="1:47" s="2" customFormat="1" ht="12">
      <c r="A137" s="40"/>
      <c r="B137" s="41"/>
      <c r="C137" s="42"/>
      <c r="D137" s="218" t="s">
        <v>150</v>
      </c>
      <c r="E137" s="42"/>
      <c r="F137" s="219" t="s">
        <v>236</v>
      </c>
      <c r="G137" s="42"/>
      <c r="H137" s="42"/>
      <c r="I137" s="220"/>
      <c r="J137" s="42"/>
      <c r="K137" s="42"/>
      <c r="L137" s="46"/>
      <c r="M137" s="221"/>
      <c r="N137" s="22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150</v>
      </c>
      <c r="AU137" s="19" t="s">
        <v>84</v>
      </c>
    </row>
    <row r="138" spans="1:47" s="2" customFormat="1" ht="12">
      <c r="A138" s="40"/>
      <c r="B138" s="41"/>
      <c r="C138" s="42"/>
      <c r="D138" s="218" t="s">
        <v>229</v>
      </c>
      <c r="E138" s="42"/>
      <c r="F138" s="255" t="s">
        <v>237</v>
      </c>
      <c r="G138" s="42"/>
      <c r="H138" s="42"/>
      <c r="I138" s="220"/>
      <c r="J138" s="42"/>
      <c r="K138" s="42"/>
      <c r="L138" s="46"/>
      <c r="M138" s="221"/>
      <c r="N138" s="22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229</v>
      </c>
      <c r="AU138" s="19" t="s">
        <v>84</v>
      </c>
    </row>
    <row r="139" spans="1:51" s="13" customFormat="1" ht="12">
      <c r="A139" s="13"/>
      <c r="B139" s="223"/>
      <c r="C139" s="224"/>
      <c r="D139" s="218" t="s">
        <v>152</v>
      </c>
      <c r="E139" s="225" t="s">
        <v>19</v>
      </c>
      <c r="F139" s="226" t="s">
        <v>603</v>
      </c>
      <c r="G139" s="224"/>
      <c r="H139" s="227">
        <v>159.9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152</v>
      </c>
      <c r="AU139" s="233" t="s">
        <v>84</v>
      </c>
      <c r="AV139" s="13" t="s">
        <v>84</v>
      </c>
      <c r="AW139" s="13" t="s">
        <v>36</v>
      </c>
      <c r="AX139" s="13" t="s">
        <v>74</v>
      </c>
      <c r="AY139" s="233" t="s">
        <v>141</v>
      </c>
    </row>
    <row r="140" spans="1:51" s="13" customFormat="1" ht="12">
      <c r="A140" s="13"/>
      <c r="B140" s="223"/>
      <c r="C140" s="224"/>
      <c r="D140" s="218" t="s">
        <v>152</v>
      </c>
      <c r="E140" s="225" t="s">
        <v>19</v>
      </c>
      <c r="F140" s="226" t="s">
        <v>604</v>
      </c>
      <c r="G140" s="224"/>
      <c r="H140" s="227">
        <v>-19.2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152</v>
      </c>
      <c r="AU140" s="233" t="s">
        <v>84</v>
      </c>
      <c r="AV140" s="13" t="s">
        <v>84</v>
      </c>
      <c r="AW140" s="13" t="s">
        <v>36</v>
      </c>
      <c r="AX140" s="13" t="s">
        <v>74</v>
      </c>
      <c r="AY140" s="233" t="s">
        <v>141</v>
      </c>
    </row>
    <row r="141" spans="1:51" s="13" customFormat="1" ht="12">
      <c r="A141" s="13"/>
      <c r="B141" s="223"/>
      <c r="C141" s="224"/>
      <c r="D141" s="218" t="s">
        <v>152</v>
      </c>
      <c r="E141" s="225" t="s">
        <v>19</v>
      </c>
      <c r="F141" s="226" t="s">
        <v>580</v>
      </c>
      <c r="G141" s="224"/>
      <c r="H141" s="227">
        <v>2.3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152</v>
      </c>
      <c r="AU141" s="233" t="s">
        <v>84</v>
      </c>
      <c r="AV141" s="13" t="s">
        <v>84</v>
      </c>
      <c r="AW141" s="13" t="s">
        <v>36</v>
      </c>
      <c r="AX141" s="13" t="s">
        <v>74</v>
      </c>
      <c r="AY141" s="233" t="s">
        <v>141</v>
      </c>
    </row>
    <row r="142" spans="1:51" s="14" customFormat="1" ht="12">
      <c r="A142" s="14"/>
      <c r="B142" s="234"/>
      <c r="C142" s="235"/>
      <c r="D142" s="218" t="s">
        <v>152</v>
      </c>
      <c r="E142" s="236" t="s">
        <v>19</v>
      </c>
      <c r="F142" s="237" t="s">
        <v>167</v>
      </c>
      <c r="G142" s="235"/>
      <c r="H142" s="238">
        <v>143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152</v>
      </c>
      <c r="AU142" s="244" t="s">
        <v>84</v>
      </c>
      <c r="AV142" s="14" t="s">
        <v>148</v>
      </c>
      <c r="AW142" s="14" t="s">
        <v>36</v>
      </c>
      <c r="AX142" s="14" t="s">
        <v>82</v>
      </c>
      <c r="AY142" s="244" t="s">
        <v>141</v>
      </c>
    </row>
    <row r="143" spans="1:65" s="2" customFormat="1" ht="24.15" customHeight="1">
      <c r="A143" s="40"/>
      <c r="B143" s="41"/>
      <c r="C143" s="206" t="s">
        <v>225</v>
      </c>
      <c r="D143" s="206" t="s">
        <v>143</v>
      </c>
      <c r="E143" s="207" t="s">
        <v>240</v>
      </c>
      <c r="F143" s="208" t="s">
        <v>241</v>
      </c>
      <c r="G143" s="209" t="s">
        <v>162</v>
      </c>
      <c r="H143" s="210">
        <v>20</v>
      </c>
      <c r="I143" s="211"/>
      <c r="J143" s="210">
        <f>ROUND(I143*H143,2)</f>
        <v>0</v>
      </c>
      <c r="K143" s="208" t="s">
        <v>19</v>
      </c>
      <c r="L143" s="46"/>
      <c r="M143" s="212" t="s">
        <v>19</v>
      </c>
      <c r="N143" s="213" t="s">
        <v>45</v>
      </c>
      <c r="O143" s="86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6" t="s">
        <v>148</v>
      </c>
      <c r="AT143" s="216" t="s">
        <v>143</v>
      </c>
      <c r="AU143" s="216" t="s">
        <v>84</v>
      </c>
      <c r="AY143" s="19" t="s">
        <v>141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9" t="s">
        <v>82</v>
      </c>
      <c r="BK143" s="217">
        <f>ROUND(I143*H143,2)</f>
        <v>0</v>
      </c>
      <c r="BL143" s="19" t="s">
        <v>148</v>
      </c>
      <c r="BM143" s="216" t="s">
        <v>605</v>
      </c>
    </row>
    <row r="144" spans="1:47" s="2" customFormat="1" ht="12">
      <c r="A144" s="40"/>
      <c r="B144" s="41"/>
      <c r="C144" s="42"/>
      <c r="D144" s="218" t="s">
        <v>150</v>
      </c>
      <c r="E144" s="42"/>
      <c r="F144" s="219" t="s">
        <v>241</v>
      </c>
      <c r="G144" s="42"/>
      <c r="H144" s="42"/>
      <c r="I144" s="220"/>
      <c r="J144" s="42"/>
      <c r="K144" s="42"/>
      <c r="L144" s="46"/>
      <c r="M144" s="221"/>
      <c r="N144" s="22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150</v>
      </c>
      <c r="AU144" s="19" t="s">
        <v>84</v>
      </c>
    </row>
    <row r="145" spans="1:47" s="2" customFormat="1" ht="12">
      <c r="A145" s="40"/>
      <c r="B145" s="41"/>
      <c r="C145" s="42"/>
      <c r="D145" s="218" t="s">
        <v>229</v>
      </c>
      <c r="E145" s="42"/>
      <c r="F145" s="255" t="s">
        <v>243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229</v>
      </c>
      <c r="AU145" s="19" t="s">
        <v>84</v>
      </c>
    </row>
    <row r="146" spans="1:51" s="13" customFormat="1" ht="12">
      <c r="A146" s="13"/>
      <c r="B146" s="223"/>
      <c r="C146" s="224"/>
      <c r="D146" s="218" t="s">
        <v>152</v>
      </c>
      <c r="E146" s="225" t="s">
        <v>19</v>
      </c>
      <c r="F146" s="226" t="s">
        <v>506</v>
      </c>
      <c r="G146" s="224"/>
      <c r="H146" s="227">
        <v>20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152</v>
      </c>
      <c r="AU146" s="233" t="s">
        <v>84</v>
      </c>
      <c r="AV146" s="13" t="s">
        <v>84</v>
      </c>
      <c r="AW146" s="13" t="s">
        <v>36</v>
      </c>
      <c r="AX146" s="13" t="s">
        <v>82</v>
      </c>
      <c r="AY146" s="233" t="s">
        <v>141</v>
      </c>
    </row>
    <row r="147" spans="1:65" s="2" customFormat="1" ht="14.4" customHeight="1">
      <c r="A147" s="40"/>
      <c r="B147" s="41"/>
      <c r="C147" s="206" t="s">
        <v>232</v>
      </c>
      <c r="D147" s="206" t="s">
        <v>143</v>
      </c>
      <c r="E147" s="207" t="s">
        <v>246</v>
      </c>
      <c r="F147" s="208" t="s">
        <v>507</v>
      </c>
      <c r="G147" s="209" t="s">
        <v>146</v>
      </c>
      <c r="H147" s="210">
        <v>342</v>
      </c>
      <c r="I147" s="211"/>
      <c r="J147" s="210">
        <f>ROUND(I147*H147,2)</f>
        <v>0</v>
      </c>
      <c r="K147" s="208" t="s">
        <v>147</v>
      </c>
      <c r="L147" s="46"/>
      <c r="M147" s="212" t="s">
        <v>19</v>
      </c>
      <c r="N147" s="213" t="s">
        <v>45</v>
      </c>
      <c r="O147" s="86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6" t="s">
        <v>148</v>
      </c>
      <c r="AT147" s="216" t="s">
        <v>143</v>
      </c>
      <c r="AU147" s="216" t="s">
        <v>84</v>
      </c>
      <c r="AY147" s="19" t="s">
        <v>141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9" t="s">
        <v>82</v>
      </c>
      <c r="BK147" s="217">
        <f>ROUND(I147*H147,2)</f>
        <v>0</v>
      </c>
      <c r="BL147" s="19" t="s">
        <v>148</v>
      </c>
      <c r="BM147" s="216" t="s">
        <v>606</v>
      </c>
    </row>
    <row r="148" spans="1:47" s="2" customFormat="1" ht="12">
      <c r="A148" s="40"/>
      <c r="B148" s="41"/>
      <c r="C148" s="42"/>
      <c r="D148" s="218" t="s">
        <v>150</v>
      </c>
      <c r="E148" s="42"/>
      <c r="F148" s="219" t="s">
        <v>509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150</v>
      </c>
      <c r="AU148" s="19" t="s">
        <v>84</v>
      </c>
    </row>
    <row r="149" spans="1:51" s="13" customFormat="1" ht="12">
      <c r="A149" s="13"/>
      <c r="B149" s="223"/>
      <c r="C149" s="224"/>
      <c r="D149" s="218" t="s">
        <v>152</v>
      </c>
      <c r="E149" s="225" t="s">
        <v>19</v>
      </c>
      <c r="F149" s="226" t="s">
        <v>607</v>
      </c>
      <c r="G149" s="224"/>
      <c r="H149" s="227">
        <v>342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152</v>
      </c>
      <c r="AU149" s="233" t="s">
        <v>84</v>
      </c>
      <c r="AV149" s="13" t="s">
        <v>84</v>
      </c>
      <c r="AW149" s="13" t="s">
        <v>36</v>
      </c>
      <c r="AX149" s="13" t="s">
        <v>82</v>
      </c>
      <c r="AY149" s="233" t="s">
        <v>141</v>
      </c>
    </row>
    <row r="150" spans="1:65" s="2" customFormat="1" ht="14.4" customHeight="1">
      <c r="A150" s="40"/>
      <c r="B150" s="41"/>
      <c r="C150" s="206" t="s">
        <v>8</v>
      </c>
      <c r="D150" s="206" t="s">
        <v>143</v>
      </c>
      <c r="E150" s="207" t="s">
        <v>252</v>
      </c>
      <c r="F150" s="208" t="s">
        <v>511</v>
      </c>
      <c r="G150" s="209" t="s">
        <v>146</v>
      </c>
      <c r="H150" s="210">
        <v>2500</v>
      </c>
      <c r="I150" s="211"/>
      <c r="J150" s="210">
        <f>ROUND(I150*H150,2)</f>
        <v>0</v>
      </c>
      <c r="K150" s="208" t="s">
        <v>147</v>
      </c>
      <c r="L150" s="46"/>
      <c r="M150" s="212" t="s">
        <v>19</v>
      </c>
      <c r="N150" s="213" t="s">
        <v>45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148</v>
      </c>
      <c r="AT150" s="216" t="s">
        <v>143</v>
      </c>
      <c r="AU150" s="216" t="s">
        <v>84</v>
      </c>
      <c r="AY150" s="19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9" t="s">
        <v>82</v>
      </c>
      <c r="BK150" s="217">
        <f>ROUND(I150*H150,2)</f>
        <v>0</v>
      </c>
      <c r="BL150" s="19" t="s">
        <v>148</v>
      </c>
      <c r="BM150" s="216" t="s">
        <v>608</v>
      </c>
    </row>
    <row r="151" spans="1:47" s="2" customFormat="1" ht="12">
      <c r="A151" s="40"/>
      <c r="B151" s="41"/>
      <c r="C151" s="42"/>
      <c r="D151" s="218" t="s">
        <v>150</v>
      </c>
      <c r="E151" s="42"/>
      <c r="F151" s="219" t="s">
        <v>513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256</v>
      </c>
      <c r="G152" s="224"/>
      <c r="H152" s="227">
        <v>2500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82</v>
      </c>
      <c r="AY152" s="233" t="s">
        <v>141</v>
      </c>
    </row>
    <row r="153" spans="1:65" s="2" customFormat="1" ht="14.4" customHeight="1">
      <c r="A153" s="40"/>
      <c r="B153" s="41"/>
      <c r="C153" s="206" t="s">
        <v>245</v>
      </c>
      <c r="D153" s="206" t="s">
        <v>143</v>
      </c>
      <c r="E153" s="207" t="s">
        <v>258</v>
      </c>
      <c r="F153" s="208" t="s">
        <v>259</v>
      </c>
      <c r="G153" s="209" t="s">
        <v>146</v>
      </c>
      <c r="H153" s="210">
        <v>30.5</v>
      </c>
      <c r="I153" s="211"/>
      <c r="J153" s="210">
        <f>ROUND(I153*H153,2)</f>
        <v>0</v>
      </c>
      <c r="K153" s="208" t="s">
        <v>147</v>
      </c>
      <c r="L153" s="46"/>
      <c r="M153" s="212" t="s">
        <v>19</v>
      </c>
      <c r="N153" s="213" t="s">
        <v>45</v>
      </c>
      <c r="O153" s="86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6" t="s">
        <v>148</v>
      </c>
      <c r="AT153" s="216" t="s">
        <v>143</v>
      </c>
      <c r="AU153" s="216" t="s">
        <v>84</v>
      </c>
      <c r="AY153" s="19" t="s">
        <v>141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9" t="s">
        <v>82</v>
      </c>
      <c r="BK153" s="217">
        <f>ROUND(I153*H153,2)</f>
        <v>0</v>
      </c>
      <c r="BL153" s="19" t="s">
        <v>148</v>
      </c>
      <c r="BM153" s="216" t="s">
        <v>609</v>
      </c>
    </row>
    <row r="154" spans="1:47" s="2" customFormat="1" ht="12">
      <c r="A154" s="40"/>
      <c r="B154" s="41"/>
      <c r="C154" s="42"/>
      <c r="D154" s="218" t="s">
        <v>150</v>
      </c>
      <c r="E154" s="42"/>
      <c r="F154" s="219" t="s">
        <v>261</v>
      </c>
      <c r="G154" s="42"/>
      <c r="H154" s="42"/>
      <c r="I154" s="220"/>
      <c r="J154" s="42"/>
      <c r="K154" s="42"/>
      <c r="L154" s="46"/>
      <c r="M154" s="221"/>
      <c r="N154" s="22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150</v>
      </c>
      <c r="AU154" s="19" t="s">
        <v>84</v>
      </c>
    </row>
    <row r="155" spans="1:51" s="13" customFormat="1" ht="12">
      <c r="A155" s="13"/>
      <c r="B155" s="223"/>
      <c r="C155" s="224"/>
      <c r="D155" s="218" t="s">
        <v>152</v>
      </c>
      <c r="E155" s="225" t="s">
        <v>19</v>
      </c>
      <c r="F155" s="226" t="s">
        <v>610</v>
      </c>
      <c r="G155" s="224"/>
      <c r="H155" s="227">
        <v>30.5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84</v>
      </c>
      <c r="AV155" s="13" t="s">
        <v>84</v>
      </c>
      <c r="AW155" s="13" t="s">
        <v>36</v>
      </c>
      <c r="AX155" s="13" t="s">
        <v>82</v>
      </c>
      <c r="AY155" s="233" t="s">
        <v>141</v>
      </c>
    </row>
    <row r="156" spans="1:65" s="2" customFormat="1" ht="14.4" customHeight="1">
      <c r="A156" s="40"/>
      <c r="B156" s="41"/>
      <c r="C156" s="206" t="s">
        <v>251</v>
      </c>
      <c r="D156" s="206" t="s">
        <v>143</v>
      </c>
      <c r="E156" s="207" t="s">
        <v>264</v>
      </c>
      <c r="F156" s="208" t="s">
        <v>516</v>
      </c>
      <c r="G156" s="209" t="s">
        <v>146</v>
      </c>
      <c r="H156" s="210">
        <v>30.5</v>
      </c>
      <c r="I156" s="211"/>
      <c r="J156" s="210">
        <f>ROUND(I156*H156,2)</f>
        <v>0</v>
      </c>
      <c r="K156" s="208" t="s">
        <v>147</v>
      </c>
      <c r="L156" s="46"/>
      <c r="M156" s="212" t="s">
        <v>19</v>
      </c>
      <c r="N156" s="213" t="s">
        <v>45</v>
      </c>
      <c r="O156" s="86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6" t="s">
        <v>148</v>
      </c>
      <c r="AT156" s="216" t="s">
        <v>143</v>
      </c>
      <c r="AU156" s="216" t="s">
        <v>84</v>
      </c>
      <c r="AY156" s="19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9" t="s">
        <v>82</v>
      </c>
      <c r="BK156" s="217">
        <f>ROUND(I156*H156,2)</f>
        <v>0</v>
      </c>
      <c r="BL156" s="19" t="s">
        <v>148</v>
      </c>
      <c r="BM156" s="216" t="s">
        <v>611</v>
      </c>
    </row>
    <row r="157" spans="1:47" s="2" customFormat="1" ht="12">
      <c r="A157" s="40"/>
      <c r="B157" s="41"/>
      <c r="C157" s="42"/>
      <c r="D157" s="218" t="s">
        <v>150</v>
      </c>
      <c r="E157" s="42"/>
      <c r="F157" s="219" t="s">
        <v>518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150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610</v>
      </c>
      <c r="G158" s="224"/>
      <c r="H158" s="227">
        <v>30.5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257</v>
      </c>
      <c r="D159" s="206" t="s">
        <v>143</v>
      </c>
      <c r="E159" s="207" t="s">
        <v>270</v>
      </c>
      <c r="F159" s="208" t="s">
        <v>271</v>
      </c>
      <c r="G159" s="209" t="s">
        <v>146</v>
      </c>
      <c r="H159" s="210">
        <v>122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0.00397</v>
      </c>
      <c r="R159" s="214">
        <f>Q159*H159</f>
        <v>0.48433999999999994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612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271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613</v>
      </c>
      <c r="G161" s="224"/>
      <c r="H161" s="227">
        <v>122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82</v>
      </c>
      <c r="AY161" s="233" t="s">
        <v>141</v>
      </c>
    </row>
    <row r="162" spans="1:65" s="2" customFormat="1" ht="14.4" customHeight="1">
      <c r="A162" s="40"/>
      <c r="B162" s="41"/>
      <c r="C162" s="256" t="s">
        <v>263</v>
      </c>
      <c r="D162" s="256" t="s">
        <v>274</v>
      </c>
      <c r="E162" s="257" t="s">
        <v>275</v>
      </c>
      <c r="F162" s="258" t="s">
        <v>276</v>
      </c>
      <c r="G162" s="259" t="s">
        <v>277</v>
      </c>
      <c r="H162" s="260">
        <v>3.1</v>
      </c>
      <c r="I162" s="261"/>
      <c r="J162" s="260">
        <f>ROUND(I162*H162,2)</f>
        <v>0</v>
      </c>
      <c r="K162" s="258" t="s">
        <v>19</v>
      </c>
      <c r="L162" s="262"/>
      <c r="M162" s="263" t="s">
        <v>19</v>
      </c>
      <c r="N162" s="264" t="s">
        <v>45</v>
      </c>
      <c r="O162" s="86"/>
      <c r="P162" s="214">
        <f>O162*H162</f>
        <v>0</v>
      </c>
      <c r="Q162" s="214">
        <v>0.001</v>
      </c>
      <c r="R162" s="214">
        <f>Q162*H162</f>
        <v>0.0031000000000000003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191</v>
      </c>
      <c r="AT162" s="216" t="s">
        <v>274</v>
      </c>
      <c r="AU162" s="216" t="s">
        <v>84</v>
      </c>
      <c r="AY162" s="19" t="s">
        <v>141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9" t="s">
        <v>82</v>
      </c>
      <c r="BK162" s="217">
        <f>ROUND(I162*H162,2)</f>
        <v>0</v>
      </c>
      <c r="BL162" s="19" t="s">
        <v>148</v>
      </c>
      <c r="BM162" s="216" t="s">
        <v>614</v>
      </c>
    </row>
    <row r="163" spans="1:47" s="2" customFormat="1" ht="12">
      <c r="A163" s="40"/>
      <c r="B163" s="41"/>
      <c r="C163" s="42"/>
      <c r="D163" s="218" t="s">
        <v>150</v>
      </c>
      <c r="E163" s="42"/>
      <c r="F163" s="219" t="s">
        <v>279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150</v>
      </c>
      <c r="AU163" s="19" t="s">
        <v>84</v>
      </c>
    </row>
    <row r="164" spans="1:47" s="2" customFormat="1" ht="12">
      <c r="A164" s="40"/>
      <c r="B164" s="41"/>
      <c r="C164" s="42"/>
      <c r="D164" s="218" t="s">
        <v>229</v>
      </c>
      <c r="E164" s="42"/>
      <c r="F164" s="255" t="s">
        <v>280</v>
      </c>
      <c r="G164" s="42"/>
      <c r="H164" s="42"/>
      <c r="I164" s="220"/>
      <c r="J164" s="42"/>
      <c r="K164" s="42"/>
      <c r="L164" s="46"/>
      <c r="M164" s="221"/>
      <c r="N164" s="22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229</v>
      </c>
      <c r="AU164" s="19" t="s">
        <v>84</v>
      </c>
    </row>
    <row r="165" spans="1:51" s="13" customFormat="1" ht="12">
      <c r="A165" s="13"/>
      <c r="B165" s="223"/>
      <c r="C165" s="224"/>
      <c r="D165" s="218" t="s">
        <v>152</v>
      </c>
      <c r="E165" s="224"/>
      <c r="F165" s="226" t="s">
        <v>615</v>
      </c>
      <c r="G165" s="224"/>
      <c r="H165" s="227">
        <v>3.1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152</v>
      </c>
      <c r="AU165" s="233" t="s">
        <v>84</v>
      </c>
      <c r="AV165" s="13" t="s">
        <v>84</v>
      </c>
      <c r="AW165" s="13" t="s">
        <v>4</v>
      </c>
      <c r="AX165" s="13" t="s">
        <v>82</v>
      </c>
      <c r="AY165" s="233" t="s">
        <v>141</v>
      </c>
    </row>
    <row r="166" spans="1:63" s="12" customFormat="1" ht="22.8" customHeight="1">
      <c r="A166" s="12"/>
      <c r="B166" s="190"/>
      <c r="C166" s="191"/>
      <c r="D166" s="192" t="s">
        <v>73</v>
      </c>
      <c r="E166" s="204" t="s">
        <v>159</v>
      </c>
      <c r="F166" s="204" t="s">
        <v>282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SUM(P167:P169)</f>
        <v>0</v>
      </c>
      <c r="Q166" s="198"/>
      <c r="R166" s="199">
        <f>SUM(R167:R169)</f>
        <v>0.0214</v>
      </c>
      <c r="S166" s="198"/>
      <c r="T166" s="200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82</v>
      </c>
      <c r="AT166" s="202" t="s">
        <v>73</v>
      </c>
      <c r="AU166" s="202" t="s">
        <v>82</v>
      </c>
      <c r="AY166" s="201" t="s">
        <v>141</v>
      </c>
      <c r="BK166" s="203">
        <f>SUM(BK167:BK169)</f>
        <v>0</v>
      </c>
    </row>
    <row r="167" spans="1:65" s="2" customFormat="1" ht="14.4" customHeight="1">
      <c r="A167" s="40"/>
      <c r="B167" s="41"/>
      <c r="C167" s="206" t="s">
        <v>269</v>
      </c>
      <c r="D167" s="206" t="s">
        <v>143</v>
      </c>
      <c r="E167" s="207" t="s">
        <v>523</v>
      </c>
      <c r="F167" s="208" t="s">
        <v>524</v>
      </c>
      <c r="G167" s="209" t="s">
        <v>286</v>
      </c>
      <c r="H167" s="210">
        <v>20</v>
      </c>
      <c r="I167" s="211"/>
      <c r="J167" s="210">
        <f>ROUND(I167*H167,2)</f>
        <v>0</v>
      </c>
      <c r="K167" s="208" t="s">
        <v>19</v>
      </c>
      <c r="L167" s="46"/>
      <c r="M167" s="212" t="s">
        <v>19</v>
      </c>
      <c r="N167" s="213" t="s">
        <v>45</v>
      </c>
      <c r="O167" s="86"/>
      <c r="P167" s="214">
        <f>O167*H167</f>
        <v>0</v>
      </c>
      <c r="Q167" s="214">
        <v>0.00107</v>
      </c>
      <c r="R167" s="214">
        <f>Q167*H167</f>
        <v>0.0214</v>
      </c>
      <c r="S167" s="214">
        <v>0</v>
      </c>
      <c r="T167" s="21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6" t="s">
        <v>148</v>
      </c>
      <c r="AT167" s="216" t="s">
        <v>143</v>
      </c>
      <c r="AU167" s="216" t="s">
        <v>84</v>
      </c>
      <c r="AY167" s="19" t="s">
        <v>141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9" t="s">
        <v>82</v>
      </c>
      <c r="BK167" s="217">
        <f>ROUND(I167*H167,2)</f>
        <v>0</v>
      </c>
      <c r="BL167" s="19" t="s">
        <v>148</v>
      </c>
      <c r="BM167" s="216" t="s">
        <v>616</v>
      </c>
    </row>
    <row r="168" spans="1:47" s="2" customFormat="1" ht="12">
      <c r="A168" s="40"/>
      <c r="B168" s="41"/>
      <c r="C168" s="42"/>
      <c r="D168" s="218" t="s">
        <v>150</v>
      </c>
      <c r="E168" s="42"/>
      <c r="F168" s="219" t="s">
        <v>524</v>
      </c>
      <c r="G168" s="42"/>
      <c r="H168" s="42"/>
      <c r="I168" s="220"/>
      <c r="J168" s="42"/>
      <c r="K168" s="42"/>
      <c r="L168" s="46"/>
      <c r="M168" s="221"/>
      <c r="N168" s="22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150</v>
      </c>
      <c r="AU168" s="19" t="s">
        <v>84</v>
      </c>
    </row>
    <row r="169" spans="1:51" s="13" customFormat="1" ht="12">
      <c r="A169" s="13"/>
      <c r="B169" s="223"/>
      <c r="C169" s="224"/>
      <c r="D169" s="218" t="s">
        <v>152</v>
      </c>
      <c r="E169" s="225" t="s">
        <v>19</v>
      </c>
      <c r="F169" s="226" t="s">
        <v>617</v>
      </c>
      <c r="G169" s="224"/>
      <c r="H169" s="227">
        <v>20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152</v>
      </c>
      <c r="AU169" s="233" t="s">
        <v>84</v>
      </c>
      <c r="AV169" s="13" t="s">
        <v>84</v>
      </c>
      <c r="AW169" s="13" t="s">
        <v>36</v>
      </c>
      <c r="AX169" s="13" t="s">
        <v>82</v>
      </c>
      <c r="AY169" s="233" t="s">
        <v>141</v>
      </c>
    </row>
    <row r="170" spans="1:63" s="12" customFormat="1" ht="22.8" customHeight="1">
      <c r="A170" s="12"/>
      <c r="B170" s="190"/>
      <c r="C170" s="191"/>
      <c r="D170" s="192" t="s">
        <v>73</v>
      </c>
      <c r="E170" s="204" t="s">
        <v>173</v>
      </c>
      <c r="F170" s="204" t="s">
        <v>313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SUM(P171:P199)</f>
        <v>0</v>
      </c>
      <c r="Q170" s="198"/>
      <c r="R170" s="199">
        <f>SUM(R171:R199)</f>
        <v>16.930976</v>
      </c>
      <c r="S170" s="198"/>
      <c r="T170" s="200">
        <f>SUM(T171:T199)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1" t="s">
        <v>82</v>
      </c>
      <c r="AT170" s="202" t="s">
        <v>73</v>
      </c>
      <c r="AU170" s="202" t="s">
        <v>82</v>
      </c>
      <c r="AY170" s="201" t="s">
        <v>141</v>
      </c>
      <c r="BK170" s="203">
        <f>SUM(BK171:BK199)</f>
        <v>0</v>
      </c>
    </row>
    <row r="171" spans="1:65" s="2" customFormat="1" ht="14.4" customHeight="1">
      <c r="A171" s="40"/>
      <c r="B171" s="41"/>
      <c r="C171" s="206" t="s">
        <v>7</v>
      </c>
      <c r="D171" s="206" t="s">
        <v>143</v>
      </c>
      <c r="E171" s="207" t="s">
        <v>530</v>
      </c>
      <c r="F171" s="208" t="s">
        <v>531</v>
      </c>
      <c r="G171" s="209" t="s">
        <v>146</v>
      </c>
      <c r="H171" s="210">
        <v>122</v>
      </c>
      <c r="I171" s="211"/>
      <c r="J171" s="210">
        <f>ROUND(I171*H171,2)</f>
        <v>0</v>
      </c>
      <c r="K171" s="208" t="s">
        <v>147</v>
      </c>
      <c r="L171" s="46"/>
      <c r="M171" s="212" t="s">
        <v>19</v>
      </c>
      <c r="N171" s="213" t="s">
        <v>45</v>
      </c>
      <c r="O171" s="86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6" t="s">
        <v>148</v>
      </c>
      <c r="AT171" s="216" t="s">
        <v>143</v>
      </c>
      <c r="AU171" s="216" t="s">
        <v>84</v>
      </c>
      <c r="AY171" s="19" t="s">
        <v>141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9" t="s">
        <v>82</v>
      </c>
      <c r="BK171" s="217">
        <f>ROUND(I171*H171,2)</f>
        <v>0</v>
      </c>
      <c r="BL171" s="19" t="s">
        <v>148</v>
      </c>
      <c r="BM171" s="216" t="s">
        <v>618</v>
      </c>
    </row>
    <row r="172" spans="1:47" s="2" customFormat="1" ht="12">
      <c r="A172" s="40"/>
      <c r="B172" s="41"/>
      <c r="C172" s="42"/>
      <c r="D172" s="218" t="s">
        <v>150</v>
      </c>
      <c r="E172" s="42"/>
      <c r="F172" s="219" t="s">
        <v>533</v>
      </c>
      <c r="G172" s="42"/>
      <c r="H172" s="42"/>
      <c r="I172" s="220"/>
      <c r="J172" s="42"/>
      <c r="K172" s="42"/>
      <c r="L172" s="46"/>
      <c r="M172" s="221"/>
      <c r="N172" s="22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150</v>
      </c>
      <c r="AU172" s="19" t="s">
        <v>84</v>
      </c>
    </row>
    <row r="173" spans="1:51" s="13" customFormat="1" ht="12">
      <c r="A173" s="13"/>
      <c r="B173" s="223"/>
      <c r="C173" s="224"/>
      <c r="D173" s="218" t="s">
        <v>152</v>
      </c>
      <c r="E173" s="225" t="s">
        <v>19</v>
      </c>
      <c r="F173" s="226" t="s">
        <v>619</v>
      </c>
      <c r="G173" s="224"/>
      <c r="H173" s="227">
        <v>61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152</v>
      </c>
      <c r="AU173" s="233" t="s">
        <v>84</v>
      </c>
      <c r="AV173" s="13" t="s">
        <v>84</v>
      </c>
      <c r="AW173" s="13" t="s">
        <v>36</v>
      </c>
      <c r="AX173" s="13" t="s">
        <v>74</v>
      </c>
      <c r="AY173" s="233" t="s">
        <v>141</v>
      </c>
    </row>
    <row r="174" spans="1:51" s="13" customFormat="1" ht="12">
      <c r="A174" s="13"/>
      <c r="B174" s="223"/>
      <c r="C174" s="224"/>
      <c r="D174" s="218" t="s">
        <v>152</v>
      </c>
      <c r="E174" s="225" t="s">
        <v>19</v>
      </c>
      <c r="F174" s="226" t="s">
        <v>620</v>
      </c>
      <c r="G174" s="224"/>
      <c r="H174" s="227">
        <v>61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152</v>
      </c>
      <c r="AU174" s="233" t="s">
        <v>84</v>
      </c>
      <c r="AV174" s="13" t="s">
        <v>84</v>
      </c>
      <c r="AW174" s="13" t="s">
        <v>36</v>
      </c>
      <c r="AX174" s="13" t="s">
        <v>74</v>
      </c>
      <c r="AY174" s="233" t="s">
        <v>141</v>
      </c>
    </row>
    <row r="175" spans="1:51" s="14" customFormat="1" ht="12">
      <c r="A175" s="14"/>
      <c r="B175" s="234"/>
      <c r="C175" s="235"/>
      <c r="D175" s="218" t="s">
        <v>152</v>
      </c>
      <c r="E175" s="236" t="s">
        <v>19</v>
      </c>
      <c r="F175" s="237" t="s">
        <v>167</v>
      </c>
      <c r="G175" s="235"/>
      <c r="H175" s="238">
        <v>122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152</v>
      </c>
      <c r="AU175" s="244" t="s">
        <v>84</v>
      </c>
      <c r="AV175" s="14" t="s">
        <v>148</v>
      </c>
      <c r="AW175" s="14" t="s">
        <v>36</v>
      </c>
      <c r="AX175" s="14" t="s">
        <v>82</v>
      </c>
      <c r="AY175" s="244" t="s">
        <v>141</v>
      </c>
    </row>
    <row r="176" spans="1:65" s="2" customFormat="1" ht="14.4" customHeight="1">
      <c r="A176" s="40"/>
      <c r="B176" s="41"/>
      <c r="C176" s="206" t="s">
        <v>283</v>
      </c>
      <c r="D176" s="206" t="s">
        <v>143</v>
      </c>
      <c r="E176" s="207" t="s">
        <v>326</v>
      </c>
      <c r="F176" s="208" t="s">
        <v>327</v>
      </c>
      <c r="G176" s="209" t="s">
        <v>146</v>
      </c>
      <c r="H176" s="210">
        <v>329.9</v>
      </c>
      <c r="I176" s="211"/>
      <c r="J176" s="210">
        <f>ROUND(I176*H176,2)</f>
        <v>0</v>
      </c>
      <c r="K176" s="208" t="s">
        <v>147</v>
      </c>
      <c r="L176" s="46"/>
      <c r="M176" s="212" t="s">
        <v>19</v>
      </c>
      <c r="N176" s="213" t="s">
        <v>45</v>
      </c>
      <c r="O176" s="86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148</v>
      </c>
      <c r="AT176" s="216" t="s">
        <v>143</v>
      </c>
      <c r="AU176" s="216" t="s">
        <v>84</v>
      </c>
      <c r="AY176" s="19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9" t="s">
        <v>82</v>
      </c>
      <c r="BK176" s="217">
        <f>ROUND(I176*H176,2)</f>
        <v>0</v>
      </c>
      <c r="BL176" s="19" t="s">
        <v>148</v>
      </c>
      <c r="BM176" s="216" t="s">
        <v>621</v>
      </c>
    </row>
    <row r="177" spans="1:47" s="2" customFormat="1" ht="12">
      <c r="A177" s="40"/>
      <c r="B177" s="41"/>
      <c r="C177" s="42"/>
      <c r="D177" s="218" t="s">
        <v>150</v>
      </c>
      <c r="E177" s="42"/>
      <c r="F177" s="219" t="s">
        <v>329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51" s="13" customFormat="1" ht="12">
      <c r="A178" s="13"/>
      <c r="B178" s="223"/>
      <c r="C178" s="224"/>
      <c r="D178" s="218" t="s">
        <v>152</v>
      </c>
      <c r="E178" s="225" t="s">
        <v>19</v>
      </c>
      <c r="F178" s="226" t="s">
        <v>622</v>
      </c>
      <c r="G178" s="224"/>
      <c r="H178" s="227">
        <v>329.9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84</v>
      </c>
      <c r="AV178" s="13" t="s">
        <v>84</v>
      </c>
      <c r="AW178" s="13" t="s">
        <v>36</v>
      </c>
      <c r="AX178" s="13" t="s">
        <v>82</v>
      </c>
      <c r="AY178" s="233" t="s">
        <v>141</v>
      </c>
    </row>
    <row r="179" spans="1:65" s="2" customFormat="1" ht="14.4" customHeight="1">
      <c r="A179" s="40"/>
      <c r="B179" s="41"/>
      <c r="C179" s="206" t="s">
        <v>290</v>
      </c>
      <c r="D179" s="206" t="s">
        <v>143</v>
      </c>
      <c r="E179" s="207" t="s">
        <v>332</v>
      </c>
      <c r="F179" s="208" t="s">
        <v>333</v>
      </c>
      <c r="G179" s="209" t="s">
        <v>146</v>
      </c>
      <c r="H179" s="210">
        <v>308.8</v>
      </c>
      <c r="I179" s="211"/>
      <c r="J179" s="210">
        <f>ROUND(I179*H179,2)</f>
        <v>0</v>
      </c>
      <c r="K179" s="208" t="s">
        <v>147</v>
      </c>
      <c r="L179" s="46"/>
      <c r="M179" s="212" t="s">
        <v>19</v>
      </c>
      <c r="N179" s="213" t="s">
        <v>45</v>
      </c>
      <c r="O179" s="86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6" t="s">
        <v>148</v>
      </c>
      <c r="AT179" s="216" t="s">
        <v>143</v>
      </c>
      <c r="AU179" s="216" t="s">
        <v>84</v>
      </c>
      <c r="AY179" s="19" t="s">
        <v>141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9" t="s">
        <v>82</v>
      </c>
      <c r="BK179" s="217">
        <f>ROUND(I179*H179,2)</f>
        <v>0</v>
      </c>
      <c r="BL179" s="19" t="s">
        <v>148</v>
      </c>
      <c r="BM179" s="216" t="s">
        <v>623</v>
      </c>
    </row>
    <row r="180" spans="1:47" s="2" customFormat="1" ht="12">
      <c r="A180" s="40"/>
      <c r="B180" s="41"/>
      <c r="C180" s="42"/>
      <c r="D180" s="218" t="s">
        <v>150</v>
      </c>
      <c r="E180" s="42"/>
      <c r="F180" s="219" t="s">
        <v>335</v>
      </c>
      <c r="G180" s="42"/>
      <c r="H180" s="42"/>
      <c r="I180" s="220"/>
      <c r="J180" s="42"/>
      <c r="K180" s="42"/>
      <c r="L180" s="46"/>
      <c r="M180" s="221"/>
      <c r="N180" s="22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150</v>
      </c>
      <c r="AU180" s="19" t="s">
        <v>84</v>
      </c>
    </row>
    <row r="181" spans="1:51" s="13" customFormat="1" ht="12">
      <c r="A181" s="13"/>
      <c r="B181" s="223"/>
      <c r="C181" s="224"/>
      <c r="D181" s="218" t="s">
        <v>152</v>
      </c>
      <c r="E181" s="225" t="s">
        <v>19</v>
      </c>
      <c r="F181" s="226" t="s">
        <v>624</v>
      </c>
      <c r="G181" s="224"/>
      <c r="H181" s="227">
        <v>308.8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152</v>
      </c>
      <c r="AU181" s="233" t="s">
        <v>84</v>
      </c>
      <c r="AV181" s="13" t="s">
        <v>84</v>
      </c>
      <c r="AW181" s="13" t="s">
        <v>36</v>
      </c>
      <c r="AX181" s="13" t="s">
        <v>82</v>
      </c>
      <c r="AY181" s="233" t="s">
        <v>141</v>
      </c>
    </row>
    <row r="182" spans="1:65" s="2" customFormat="1" ht="14.4" customHeight="1">
      <c r="A182" s="40"/>
      <c r="B182" s="41"/>
      <c r="C182" s="206" t="s">
        <v>296</v>
      </c>
      <c r="D182" s="206" t="s">
        <v>143</v>
      </c>
      <c r="E182" s="207" t="s">
        <v>338</v>
      </c>
      <c r="F182" s="208" t="s">
        <v>339</v>
      </c>
      <c r="G182" s="209" t="s">
        <v>146</v>
      </c>
      <c r="H182" s="210">
        <v>253.7</v>
      </c>
      <c r="I182" s="211"/>
      <c r="J182" s="210">
        <f>ROUND(I182*H182,2)</f>
        <v>0</v>
      </c>
      <c r="K182" s="208" t="s">
        <v>147</v>
      </c>
      <c r="L182" s="46"/>
      <c r="M182" s="212" t="s">
        <v>19</v>
      </c>
      <c r="N182" s="213" t="s">
        <v>45</v>
      </c>
      <c r="O182" s="86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6" t="s">
        <v>148</v>
      </c>
      <c r="AT182" s="216" t="s">
        <v>143</v>
      </c>
      <c r="AU182" s="216" t="s">
        <v>84</v>
      </c>
      <c r="AY182" s="19" t="s">
        <v>141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9" t="s">
        <v>82</v>
      </c>
      <c r="BK182" s="217">
        <f>ROUND(I182*H182,2)</f>
        <v>0</v>
      </c>
      <c r="BL182" s="19" t="s">
        <v>148</v>
      </c>
      <c r="BM182" s="216" t="s">
        <v>625</v>
      </c>
    </row>
    <row r="183" spans="1:47" s="2" customFormat="1" ht="12">
      <c r="A183" s="40"/>
      <c r="B183" s="41"/>
      <c r="C183" s="42"/>
      <c r="D183" s="218" t="s">
        <v>150</v>
      </c>
      <c r="E183" s="42"/>
      <c r="F183" s="219" t="s">
        <v>341</v>
      </c>
      <c r="G183" s="42"/>
      <c r="H183" s="42"/>
      <c r="I183" s="220"/>
      <c r="J183" s="42"/>
      <c r="K183" s="42"/>
      <c r="L183" s="46"/>
      <c r="M183" s="221"/>
      <c r="N183" s="22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150</v>
      </c>
      <c r="AU183" s="19" t="s">
        <v>84</v>
      </c>
    </row>
    <row r="184" spans="1:51" s="13" customFormat="1" ht="12">
      <c r="A184" s="13"/>
      <c r="B184" s="223"/>
      <c r="C184" s="224"/>
      <c r="D184" s="218" t="s">
        <v>152</v>
      </c>
      <c r="E184" s="225" t="s">
        <v>19</v>
      </c>
      <c r="F184" s="226" t="s">
        <v>626</v>
      </c>
      <c r="G184" s="224"/>
      <c r="H184" s="227">
        <v>253.7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152</v>
      </c>
      <c r="AU184" s="233" t="s">
        <v>84</v>
      </c>
      <c r="AV184" s="13" t="s">
        <v>84</v>
      </c>
      <c r="AW184" s="13" t="s">
        <v>36</v>
      </c>
      <c r="AX184" s="13" t="s">
        <v>82</v>
      </c>
      <c r="AY184" s="233" t="s">
        <v>141</v>
      </c>
    </row>
    <row r="185" spans="1:65" s="2" customFormat="1" ht="14.4" customHeight="1">
      <c r="A185" s="40"/>
      <c r="B185" s="41"/>
      <c r="C185" s="206" t="s">
        <v>301</v>
      </c>
      <c r="D185" s="206" t="s">
        <v>143</v>
      </c>
      <c r="E185" s="207" t="s">
        <v>542</v>
      </c>
      <c r="F185" s="208" t="s">
        <v>543</v>
      </c>
      <c r="G185" s="209" t="s">
        <v>146</v>
      </c>
      <c r="H185" s="210">
        <v>61</v>
      </c>
      <c r="I185" s="211"/>
      <c r="J185" s="210">
        <f>ROUND(I185*H185,2)</f>
        <v>0</v>
      </c>
      <c r="K185" s="208" t="s">
        <v>147</v>
      </c>
      <c r="L185" s="46"/>
      <c r="M185" s="212" t="s">
        <v>19</v>
      </c>
      <c r="N185" s="213" t="s">
        <v>45</v>
      </c>
      <c r="O185" s="86"/>
      <c r="P185" s="214">
        <f>O185*H185</f>
        <v>0</v>
      </c>
      <c r="Q185" s="214">
        <v>0.276</v>
      </c>
      <c r="R185" s="214">
        <f>Q185*H185</f>
        <v>16.836000000000002</v>
      </c>
      <c r="S185" s="214">
        <v>0</v>
      </c>
      <c r="T185" s="21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6" t="s">
        <v>148</v>
      </c>
      <c r="AT185" s="216" t="s">
        <v>143</v>
      </c>
      <c r="AU185" s="216" t="s">
        <v>84</v>
      </c>
      <c r="AY185" s="19" t="s">
        <v>141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9" t="s">
        <v>82</v>
      </c>
      <c r="BK185" s="217">
        <f>ROUND(I185*H185,2)</f>
        <v>0</v>
      </c>
      <c r="BL185" s="19" t="s">
        <v>148</v>
      </c>
      <c r="BM185" s="216" t="s">
        <v>627</v>
      </c>
    </row>
    <row r="186" spans="1:47" s="2" customFormat="1" ht="12">
      <c r="A186" s="40"/>
      <c r="B186" s="41"/>
      <c r="C186" s="42"/>
      <c r="D186" s="218" t="s">
        <v>150</v>
      </c>
      <c r="E186" s="42"/>
      <c r="F186" s="219" t="s">
        <v>545</v>
      </c>
      <c r="G186" s="42"/>
      <c r="H186" s="42"/>
      <c r="I186" s="220"/>
      <c r="J186" s="42"/>
      <c r="K186" s="42"/>
      <c r="L186" s="46"/>
      <c r="M186" s="221"/>
      <c r="N186" s="22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150</v>
      </c>
      <c r="AU186" s="19" t="s">
        <v>84</v>
      </c>
    </row>
    <row r="187" spans="1:51" s="13" customFormat="1" ht="12">
      <c r="A187" s="13"/>
      <c r="B187" s="223"/>
      <c r="C187" s="224"/>
      <c r="D187" s="218" t="s">
        <v>152</v>
      </c>
      <c r="E187" s="225" t="s">
        <v>19</v>
      </c>
      <c r="F187" s="226" t="s">
        <v>628</v>
      </c>
      <c r="G187" s="224"/>
      <c r="H187" s="227">
        <v>61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152</v>
      </c>
      <c r="AU187" s="233" t="s">
        <v>84</v>
      </c>
      <c r="AV187" s="13" t="s">
        <v>84</v>
      </c>
      <c r="AW187" s="13" t="s">
        <v>36</v>
      </c>
      <c r="AX187" s="13" t="s">
        <v>82</v>
      </c>
      <c r="AY187" s="233" t="s">
        <v>141</v>
      </c>
    </row>
    <row r="188" spans="1:65" s="2" customFormat="1" ht="14.4" customHeight="1">
      <c r="A188" s="40"/>
      <c r="B188" s="41"/>
      <c r="C188" s="206" t="s">
        <v>307</v>
      </c>
      <c r="D188" s="206" t="s">
        <v>143</v>
      </c>
      <c r="E188" s="207" t="s">
        <v>344</v>
      </c>
      <c r="F188" s="208" t="s">
        <v>345</v>
      </c>
      <c r="G188" s="209" t="s">
        <v>146</v>
      </c>
      <c r="H188" s="210">
        <v>253.7</v>
      </c>
      <c r="I188" s="211"/>
      <c r="J188" s="210">
        <f>ROUND(I188*H188,2)</f>
        <v>0</v>
      </c>
      <c r="K188" s="208" t="s">
        <v>147</v>
      </c>
      <c r="L188" s="46"/>
      <c r="M188" s="212" t="s">
        <v>19</v>
      </c>
      <c r="N188" s="213" t="s">
        <v>45</v>
      </c>
      <c r="O188" s="86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148</v>
      </c>
      <c r="AT188" s="216" t="s">
        <v>143</v>
      </c>
      <c r="AU188" s="216" t="s">
        <v>84</v>
      </c>
      <c r="AY188" s="19" t="s">
        <v>141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9" t="s">
        <v>82</v>
      </c>
      <c r="BK188" s="217">
        <f>ROUND(I188*H188,2)</f>
        <v>0</v>
      </c>
      <c r="BL188" s="19" t="s">
        <v>148</v>
      </c>
      <c r="BM188" s="216" t="s">
        <v>629</v>
      </c>
    </row>
    <row r="189" spans="1:47" s="2" customFormat="1" ht="12">
      <c r="A189" s="40"/>
      <c r="B189" s="41"/>
      <c r="C189" s="42"/>
      <c r="D189" s="218" t="s">
        <v>150</v>
      </c>
      <c r="E189" s="42"/>
      <c r="F189" s="219" t="s">
        <v>347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150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630</v>
      </c>
      <c r="G190" s="224"/>
      <c r="H190" s="227">
        <v>253.7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82</v>
      </c>
      <c r="AY190" s="233" t="s">
        <v>141</v>
      </c>
    </row>
    <row r="191" spans="1:65" s="2" customFormat="1" ht="14.4" customHeight="1">
      <c r="A191" s="40"/>
      <c r="B191" s="41"/>
      <c r="C191" s="206" t="s">
        <v>314</v>
      </c>
      <c r="D191" s="206" t="s">
        <v>143</v>
      </c>
      <c r="E191" s="207" t="s">
        <v>350</v>
      </c>
      <c r="F191" s="208" t="s">
        <v>351</v>
      </c>
      <c r="G191" s="209" t="s">
        <v>146</v>
      </c>
      <c r="H191" s="210">
        <v>243.4</v>
      </c>
      <c r="I191" s="211"/>
      <c r="J191" s="210">
        <f>ROUND(I191*H191,2)</f>
        <v>0</v>
      </c>
      <c r="K191" s="208" t="s">
        <v>147</v>
      </c>
      <c r="L191" s="46"/>
      <c r="M191" s="212" t="s">
        <v>19</v>
      </c>
      <c r="N191" s="213" t="s">
        <v>45</v>
      </c>
      <c r="O191" s="86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6" t="s">
        <v>148</v>
      </c>
      <c r="AT191" s="216" t="s">
        <v>143</v>
      </c>
      <c r="AU191" s="216" t="s">
        <v>84</v>
      </c>
      <c r="AY191" s="19" t="s">
        <v>141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9" t="s">
        <v>82</v>
      </c>
      <c r="BK191" s="217">
        <f>ROUND(I191*H191,2)</f>
        <v>0</v>
      </c>
      <c r="BL191" s="19" t="s">
        <v>148</v>
      </c>
      <c r="BM191" s="216" t="s">
        <v>631</v>
      </c>
    </row>
    <row r="192" spans="1:47" s="2" customFormat="1" ht="12">
      <c r="A192" s="40"/>
      <c r="B192" s="41"/>
      <c r="C192" s="42"/>
      <c r="D192" s="218" t="s">
        <v>150</v>
      </c>
      <c r="E192" s="42"/>
      <c r="F192" s="219" t="s">
        <v>353</v>
      </c>
      <c r="G192" s="42"/>
      <c r="H192" s="42"/>
      <c r="I192" s="220"/>
      <c r="J192" s="42"/>
      <c r="K192" s="42"/>
      <c r="L192" s="46"/>
      <c r="M192" s="221"/>
      <c r="N192" s="22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150</v>
      </c>
      <c r="AU192" s="19" t="s">
        <v>84</v>
      </c>
    </row>
    <row r="193" spans="1:51" s="13" customFormat="1" ht="12">
      <c r="A193" s="13"/>
      <c r="B193" s="223"/>
      <c r="C193" s="224"/>
      <c r="D193" s="218" t="s">
        <v>152</v>
      </c>
      <c r="E193" s="225" t="s">
        <v>19</v>
      </c>
      <c r="F193" s="226" t="s">
        <v>632</v>
      </c>
      <c r="G193" s="224"/>
      <c r="H193" s="227">
        <v>243.4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152</v>
      </c>
      <c r="AU193" s="233" t="s">
        <v>84</v>
      </c>
      <c r="AV193" s="13" t="s">
        <v>84</v>
      </c>
      <c r="AW193" s="13" t="s">
        <v>36</v>
      </c>
      <c r="AX193" s="13" t="s">
        <v>82</v>
      </c>
      <c r="AY193" s="233" t="s">
        <v>141</v>
      </c>
    </row>
    <row r="194" spans="1:65" s="2" customFormat="1" ht="14.4" customHeight="1">
      <c r="A194" s="40"/>
      <c r="B194" s="41"/>
      <c r="C194" s="206" t="s">
        <v>320</v>
      </c>
      <c r="D194" s="206" t="s">
        <v>143</v>
      </c>
      <c r="E194" s="207" t="s">
        <v>356</v>
      </c>
      <c r="F194" s="208" t="s">
        <v>357</v>
      </c>
      <c r="G194" s="209" t="s">
        <v>146</v>
      </c>
      <c r="H194" s="210">
        <v>243.4</v>
      </c>
      <c r="I194" s="211"/>
      <c r="J194" s="210">
        <f>ROUND(I194*H194,2)</f>
        <v>0</v>
      </c>
      <c r="K194" s="208" t="s">
        <v>147</v>
      </c>
      <c r="L194" s="46"/>
      <c r="M194" s="212" t="s">
        <v>19</v>
      </c>
      <c r="N194" s="213" t="s">
        <v>45</v>
      </c>
      <c r="O194" s="86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6" t="s">
        <v>148</v>
      </c>
      <c r="AT194" s="216" t="s">
        <v>143</v>
      </c>
      <c r="AU194" s="216" t="s">
        <v>84</v>
      </c>
      <c r="AY194" s="19" t="s">
        <v>141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9" t="s">
        <v>82</v>
      </c>
      <c r="BK194" s="217">
        <f>ROUND(I194*H194,2)</f>
        <v>0</v>
      </c>
      <c r="BL194" s="19" t="s">
        <v>148</v>
      </c>
      <c r="BM194" s="216" t="s">
        <v>633</v>
      </c>
    </row>
    <row r="195" spans="1:47" s="2" customFormat="1" ht="12">
      <c r="A195" s="40"/>
      <c r="B195" s="41"/>
      <c r="C195" s="42"/>
      <c r="D195" s="218" t="s">
        <v>150</v>
      </c>
      <c r="E195" s="42"/>
      <c r="F195" s="219" t="s">
        <v>359</v>
      </c>
      <c r="G195" s="42"/>
      <c r="H195" s="42"/>
      <c r="I195" s="220"/>
      <c r="J195" s="42"/>
      <c r="K195" s="42"/>
      <c r="L195" s="46"/>
      <c r="M195" s="221"/>
      <c r="N195" s="22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150</v>
      </c>
      <c r="AU195" s="19" t="s">
        <v>84</v>
      </c>
    </row>
    <row r="196" spans="1:51" s="13" customFormat="1" ht="12">
      <c r="A196" s="13"/>
      <c r="B196" s="223"/>
      <c r="C196" s="224"/>
      <c r="D196" s="218" t="s">
        <v>152</v>
      </c>
      <c r="E196" s="225" t="s">
        <v>19</v>
      </c>
      <c r="F196" s="226" t="s">
        <v>634</v>
      </c>
      <c r="G196" s="224"/>
      <c r="H196" s="227">
        <v>243.4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152</v>
      </c>
      <c r="AU196" s="233" t="s">
        <v>84</v>
      </c>
      <c r="AV196" s="13" t="s">
        <v>84</v>
      </c>
      <c r="AW196" s="13" t="s">
        <v>36</v>
      </c>
      <c r="AX196" s="13" t="s">
        <v>82</v>
      </c>
      <c r="AY196" s="233" t="s">
        <v>141</v>
      </c>
    </row>
    <row r="197" spans="1:65" s="2" customFormat="1" ht="14.4" customHeight="1">
      <c r="A197" s="40"/>
      <c r="B197" s="41"/>
      <c r="C197" s="206" t="s">
        <v>325</v>
      </c>
      <c r="D197" s="206" t="s">
        <v>143</v>
      </c>
      <c r="E197" s="207" t="s">
        <v>361</v>
      </c>
      <c r="F197" s="208" t="s">
        <v>362</v>
      </c>
      <c r="G197" s="209" t="s">
        <v>286</v>
      </c>
      <c r="H197" s="210">
        <v>42.4</v>
      </c>
      <c r="I197" s="211"/>
      <c r="J197" s="210">
        <f>ROUND(I197*H197,2)</f>
        <v>0</v>
      </c>
      <c r="K197" s="208" t="s">
        <v>147</v>
      </c>
      <c r="L197" s="46"/>
      <c r="M197" s="212" t="s">
        <v>19</v>
      </c>
      <c r="N197" s="213" t="s">
        <v>45</v>
      </c>
      <c r="O197" s="86"/>
      <c r="P197" s="214">
        <f>O197*H197</f>
        <v>0</v>
      </c>
      <c r="Q197" s="214">
        <v>0.00224</v>
      </c>
      <c r="R197" s="214">
        <f>Q197*H197</f>
        <v>0.09497599999999999</v>
      </c>
      <c r="S197" s="214">
        <v>0</v>
      </c>
      <c r="T197" s="21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6" t="s">
        <v>148</v>
      </c>
      <c r="AT197" s="216" t="s">
        <v>143</v>
      </c>
      <c r="AU197" s="216" t="s">
        <v>84</v>
      </c>
      <c r="AY197" s="19" t="s">
        <v>141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9" t="s">
        <v>82</v>
      </c>
      <c r="BK197" s="217">
        <f>ROUND(I197*H197,2)</f>
        <v>0</v>
      </c>
      <c r="BL197" s="19" t="s">
        <v>148</v>
      </c>
      <c r="BM197" s="216" t="s">
        <v>635</v>
      </c>
    </row>
    <row r="198" spans="1:47" s="2" customFormat="1" ht="12">
      <c r="A198" s="40"/>
      <c r="B198" s="41"/>
      <c r="C198" s="42"/>
      <c r="D198" s="218" t="s">
        <v>150</v>
      </c>
      <c r="E198" s="42"/>
      <c r="F198" s="219" t="s">
        <v>364</v>
      </c>
      <c r="G198" s="42"/>
      <c r="H198" s="42"/>
      <c r="I198" s="220"/>
      <c r="J198" s="42"/>
      <c r="K198" s="42"/>
      <c r="L198" s="46"/>
      <c r="M198" s="221"/>
      <c r="N198" s="22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150</v>
      </c>
      <c r="AU198" s="19" t="s">
        <v>84</v>
      </c>
    </row>
    <row r="199" spans="1:51" s="13" customFormat="1" ht="12">
      <c r="A199" s="13"/>
      <c r="B199" s="223"/>
      <c r="C199" s="224"/>
      <c r="D199" s="218" t="s">
        <v>152</v>
      </c>
      <c r="E199" s="225" t="s">
        <v>19</v>
      </c>
      <c r="F199" s="226" t="s">
        <v>636</v>
      </c>
      <c r="G199" s="224"/>
      <c r="H199" s="227">
        <v>42.4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152</v>
      </c>
      <c r="AU199" s="233" t="s">
        <v>84</v>
      </c>
      <c r="AV199" s="13" t="s">
        <v>84</v>
      </c>
      <c r="AW199" s="13" t="s">
        <v>36</v>
      </c>
      <c r="AX199" s="13" t="s">
        <v>82</v>
      </c>
      <c r="AY199" s="233" t="s">
        <v>141</v>
      </c>
    </row>
    <row r="200" spans="1:63" s="12" customFormat="1" ht="22.8" customHeight="1">
      <c r="A200" s="12"/>
      <c r="B200" s="190"/>
      <c r="C200" s="191"/>
      <c r="D200" s="192" t="s">
        <v>73</v>
      </c>
      <c r="E200" s="204" t="s">
        <v>198</v>
      </c>
      <c r="F200" s="204" t="s">
        <v>373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SUM(P201:P216)</f>
        <v>0</v>
      </c>
      <c r="Q200" s="198"/>
      <c r="R200" s="199">
        <f>SUM(R201:R216)</f>
        <v>10.060972000000001</v>
      </c>
      <c r="S200" s="198"/>
      <c r="T200" s="200">
        <f>SUM(T201:T216)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82</v>
      </c>
      <c r="AT200" s="202" t="s">
        <v>73</v>
      </c>
      <c r="AU200" s="202" t="s">
        <v>82</v>
      </c>
      <c r="AY200" s="201" t="s">
        <v>141</v>
      </c>
      <c r="BK200" s="203">
        <f>SUM(BK201:BK216)</f>
        <v>0</v>
      </c>
    </row>
    <row r="201" spans="1:65" s="2" customFormat="1" ht="14.4" customHeight="1">
      <c r="A201" s="40"/>
      <c r="B201" s="41"/>
      <c r="C201" s="206" t="s">
        <v>331</v>
      </c>
      <c r="D201" s="206" t="s">
        <v>143</v>
      </c>
      <c r="E201" s="207" t="s">
        <v>555</v>
      </c>
      <c r="F201" s="208" t="s">
        <v>556</v>
      </c>
      <c r="G201" s="209" t="s">
        <v>310</v>
      </c>
      <c r="H201" s="210">
        <v>2</v>
      </c>
      <c r="I201" s="211"/>
      <c r="J201" s="210">
        <f>ROUND(I201*H201,2)</f>
        <v>0</v>
      </c>
      <c r="K201" s="208" t="s">
        <v>147</v>
      </c>
      <c r="L201" s="46"/>
      <c r="M201" s="212" t="s">
        <v>19</v>
      </c>
      <c r="N201" s="213" t="s">
        <v>45</v>
      </c>
      <c r="O201" s="86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6" t="s">
        <v>148</v>
      </c>
      <c r="AT201" s="216" t="s">
        <v>143</v>
      </c>
      <c r="AU201" s="216" t="s">
        <v>84</v>
      </c>
      <c r="AY201" s="19" t="s">
        <v>141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9" t="s">
        <v>82</v>
      </c>
      <c r="BK201" s="217">
        <f>ROUND(I201*H201,2)</f>
        <v>0</v>
      </c>
      <c r="BL201" s="19" t="s">
        <v>148</v>
      </c>
      <c r="BM201" s="216" t="s">
        <v>637</v>
      </c>
    </row>
    <row r="202" spans="1:47" s="2" customFormat="1" ht="12">
      <c r="A202" s="40"/>
      <c r="B202" s="41"/>
      <c r="C202" s="42"/>
      <c r="D202" s="218" t="s">
        <v>150</v>
      </c>
      <c r="E202" s="42"/>
      <c r="F202" s="219" t="s">
        <v>558</v>
      </c>
      <c r="G202" s="42"/>
      <c r="H202" s="42"/>
      <c r="I202" s="220"/>
      <c r="J202" s="42"/>
      <c r="K202" s="42"/>
      <c r="L202" s="46"/>
      <c r="M202" s="221"/>
      <c r="N202" s="22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150</v>
      </c>
      <c r="AU202" s="19" t="s">
        <v>84</v>
      </c>
    </row>
    <row r="203" spans="1:65" s="2" customFormat="1" ht="14.4" customHeight="1">
      <c r="A203" s="40"/>
      <c r="B203" s="41"/>
      <c r="C203" s="256" t="s">
        <v>337</v>
      </c>
      <c r="D203" s="256" t="s">
        <v>274</v>
      </c>
      <c r="E203" s="257" t="s">
        <v>559</v>
      </c>
      <c r="F203" s="258" t="s">
        <v>560</v>
      </c>
      <c r="G203" s="259" t="s">
        <v>310</v>
      </c>
      <c r="H203" s="260">
        <v>2</v>
      </c>
      <c r="I203" s="261"/>
      <c r="J203" s="260">
        <f>ROUND(I203*H203,2)</f>
        <v>0</v>
      </c>
      <c r="K203" s="258" t="s">
        <v>19</v>
      </c>
      <c r="L203" s="262"/>
      <c r="M203" s="263" t="s">
        <v>19</v>
      </c>
      <c r="N203" s="264" t="s">
        <v>45</v>
      </c>
      <c r="O203" s="86"/>
      <c r="P203" s="214">
        <f>O203*H203</f>
        <v>0</v>
      </c>
      <c r="Q203" s="214">
        <v>0.001</v>
      </c>
      <c r="R203" s="214">
        <f>Q203*H203</f>
        <v>0.002</v>
      </c>
      <c r="S203" s="214">
        <v>0</v>
      </c>
      <c r="T203" s="21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6" t="s">
        <v>191</v>
      </c>
      <c r="AT203" s="216" t="s">
        <v>274</v>
      </c>
      <c r="AU203" s="216" t="s">
        <v>84</v>
      </c>
      <c r="AY203" s="19" t="s">
        <v>141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9" t="s">
        <v>82</v>
      </c>
      <c r="BK203" s="217">
        <f>ROUND(I203*H203,2)</f>
        <v>0</v>
      </c>
      <c r="BL203" s="19" t="s">
        <v>148</v>
      </c>
      <c r="BM203" s="216" t="s">
        <v>638</v>
      </c>
    </row>
    <row r="204" spans="1:47" s="2" customFormat="1" ht="12">
      <c r="A204" s="40"/>
      <c r="B204" s="41"/>
      <c r="C204" s="42"/>
      <c r="D204" s="218" t="s">
        <v>150</v>
      </c>
      <c r="E204" s="42"/>
      <c r="F204" s="219" t="s">
        <v>560</v>
      </c>
      <c r="G204" s="42"/>
      <c r="H204" s="42"/>
      <c r="I204" s="220"/>
      <c r="J204" s="42"/>
      <c r="K204" s="42"/>
      <c r="L204" s="46"/>
      <c r="M204" s="221"/>
      <c r="N204" s="222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150</v>
      </c>
      <c r="AU204" s="19" t="s">
        <v>84</v>
      </c>
    </row>
    <row r="205" spans="1:65" s="2" customFormat="1" ht="14.4" customHeight="1">
      <c r="A205" s="40"/>
      <c r="B205" s="41"/>
      <c r="C205" s="206" t="s">
        <v>343</v>
      </c>
      <c r="D205" s="206" t="s">
        <v>143</v>
      </c>
      <c r="E205" s="207" t="s">
        <v>407</v>
      </c>
      <c r="F205" s="208" t="s">
        <v>408</v>
      </c>
      <c r="G205" s="209" t="s">
        <v>310</v>
      </c>
      <c r="H205" s="210">
        <v>2</v>
      </c>
      <c r="I205" s="211"/>
      <c r="J205" s="210">
        <f>ROUND(I205*H205,2)</f>
        <v>0</v>
      </c>
      <c r="K205" s="208" t="s">
        <v>147</v>
      </c>
      <c r="L205" s="46"/>
      <c r="M205" s="212" t="s">
        <v>19</v>
      </c>
      <c r="N205" s="213" t="s">
        <v>45</v>
      </c>
      <c r="O205" s="86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6" t="s">
        <v>148</v>
      </c>
      <c r="AT205" s="216" t="s">
        <v>143</v>
      </c>
      <c r="AU205" s="216" t="s">
        <v>84</v>
      </c>
      <c r="AY205" s="19" t="s">
        <v>141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9" t="s">
        <v>82</v>
      </c>
      <c r="BK205" s="217">
        <f>ROUND(I205*H205,2)</f>
        <v>0</v>
      </c>
      <c r="BL205" s="19" t="s">
        <v>148</v>
      </c>
      <c r="BM205" s="216" t="s">
        <v>639</v>
      </c>
    </row>
    <row r="206" spans="1:47" s="2" customFormat="1" ht="12">
      <c r="A206" s="40"/>
      <c r="B206" s="41"/>
      <c r="C206" s="42"/>
      <c r="D206" s="218" t="s">
        <v>150</v>
      </c>
      <c r="E206" s="42"/>
      <c r="F206" s="219" t="s">
        <v>410</v>
      </c>
      <c r="G206" s="42"/>
      <c r="H206" s="42"/>
      <c r="I206" s="220"/>
      <c r="J206" s="42"/>
      <c r="K206" s="42"/>
      <c r="L206" s="46"/>
      <c r="M206" s="221"/>
      <c r="N206" s="22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150</v>
      </c>
      <c r="AU206" s="19" t="s">
        <v>84</v>
      </c>
    </row>
    <row r="207" spans="1:65" s="2" customFormat="1" ht="14.4" customHeight="1">
      <c r="A207" s="40"/>
      <c r="B207" s="41"/>
      <c r="C207" s="256" t="s">
        <v>349</v>
      </c>
      <c r="D207" s="256" t="s">
        <v>274</v>
      </c>
      <c r="E207" s="257" t="s">
        <v>412</v>
      </c>
      <c r="F207" s="258" t="s">
        <v>413</v>
      </c>
      <c r="G207" s="259" t="s">
        <v>310</v>
      </c>
      <c r="H207" s="260">
        <v>2</v>
      </c>
      <c r="I207" s="261"/>
      <c r="J207" s="260">
        <f>ROUND(I207*H207,2)</f>
        <v>0</v>
      </c>
      <c r="K207" s="258" t="s">
        <v>19</v>
      </c>
      <c r="L207" s="262"/>
      <c r="M207" s="263" t="s">
        <v>19</v>
      </c>
      <c r="N207" s="264" t="s">
        <v>45</v>
      </c>
      <c r="O207" s="86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6" t="s">
        <v>191</v>
      </c>
      <c r="AT207" s="216" t="s">
        <v>274</v>
      </c>
      <c r="AU207" s="216" t="s">
        <v>84</v>
      </c>
      <c r="AY207" s="19" t="s">
        <v>141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9" t="s">
        <v>82</v>
      </c>
      <c r="BK207" s="217">
        <f>ROUND(I207*H207,2)</f>
        <v>0</v>
      </c>
      <c r="BL207" s="19" t="s">
        <v>148</v>
      </c>
      <c r="BM207" s="216" t="s">
        <v>640</v>
      </c>
    </row>
    <row r="208" spans="1:47" s="2" customFormat="1" ht="12">
      <c r="A208" s="40"/>
      <c r="B208" s="41"/>
      <c r="C208" s="42"/>
      <c r="D208" s="218" t="s">
        <v>150</v>
      </c>
      <c r="E208" s="42"/>
      <c r="F208" s="219" t="s">
        <v>413</v>
      </c>
      <c r="G208" s="42"/>
      <c r="H208" s="42"/>
      <c r="I208" s="220"/>
      <c r="J208" s="42"/>
      <c r="K208" s="42"/>
      <c r="L208" s="46"/>
      <c r="M208" s="221"/>
      <c r="N208" s="22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150</v>
      </c>
      <c r="AU208" s="19" t="s">
        <v>84</v>
      </c>
    </row>
    <row r="209" spans="1:65" s="2" customFormat="1" ht="14.4" customHeight="1">
      <c r="A209" s="40"/>
      <c r="B209" s="41"/>
      <c r="C209" s="206" t="s">
        <v>355</v>
      </c>
      <c r="D209" s="206" t="s">
        <v>143</v>
      </c>
      <c r="E209" s="207" t="s">
        <v>391</v>
      </c>
      <c r="F209" s="208" t="s">
        <v>392</v>
      </c>
      <c r="G209" s="209" t="s">
        <v>286</v>
      </c>
      <c r="H209" s="210">
        <v>21.2</v>
      </c>
      <c r="I209" s="211"/>
      <c r="J209" s="210">
        <f>ROUND(I209*H209,2)</f>
        <v>0</v>
      </c>
      <c r="K209" s="208" t="s">
        <v>147</v>
      </c>
      <c r="L209" s="46"/>
      <c r="M209" s="212" t="s">
        <v>19</v>
      </c>
      <c r="N209" s="213" t="s">
        <v>45</v>
      </c>
      <c r="O209" s="86"/>
      <c r="P209" s="214">
        <f>O209*H209</f>
        <v>0</v>
      </c>
      <c r="Q209" s="214">
        <v>0.20219</v>
      </c>
      <c r="R209" s="214">
        <f>Q209*H209</f>
        <v>4.286428</v>
      </c>
      <c r="S209" s="214">
        <v>0</v>
      </c>
      <c r="T209" s="21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6" t="s">
        <v>148</v>
      </c>
      <c r="AT209" s="216" t="s">
        <v>143</v>
      </c>
      <c r="AU209" s="216" t="s">
        <v>84</v>
      </c>
      <c r="AY209" s="19" t="s">
        <v>141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9" t="s">
        <v>82</v>
      </c>
      <c r="BK209" s="217">
        <f>ROUND(I209*H209,2)</f>
        <v>0</v>
      </c>
      <c r="BL209" s="19" t="s">
        <v>148</v>
      </c>
      <c r="BM209" s="216" t="s">
        <v>641</v>
      </c>
    </row>
    <row r="210" spans="1:47" s="2" customFormat="1" ht="12">
      <c r="A210" s="40"/>
      <c r="B210" s="41"/>
      <c r="C210" s="42"/>
      <c r="D210" s="218" t="s">
        <v>150</v>
      </c>
      <c r="E210" s="42"/>
      <c r="F210" s="219" t="s">
        <v>394</v>
      </c>
      <c r="G210" s="42"/>
      <c r="H210" s="42"/>
      <c r="I210" s="220"/>
      <c r="J210" s="42"/>
      <c r="K210" s="42"/>
      <c r="L210" s="46"/>
      <c r="M210" s="221"/>
      <c r="N210" s="22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150</v>
      </c>
      <c r="AU210" s="19" t="s">
        <v>84</v>
      </c>
    </row>
    <row r="211" spans="1:51" s="13" customFormat="1" ht="12">
      <c r="A211" s="13"/>
      <c r="B211" s="223"/>
      <c r="C211" s="224"/>
      <c r="D211" s="218" t="s">
        <v>152</v>
      </c>
      <c r="E211" s="225" t="s">
        <v>19</v>
      </c>
      <c r="F211" s="226" t="s">
        <v>642</v>
      </c>
      <c r="G211" s="224"/>
      <c r="H211" s="227">
        <v>21.2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152</v>
      </c>
      <c r="AU211" s="233" t="s">
        <v>84</v>
      </c>
      <c r="AV211" s="13" t="s">
        <v>84</v>
      </c>
      <c r="AW211" s="13" t="s">
        <v>36</v>
      </c>
      <c r="AX211" s="13" t="s">
        <v>82</v>
      </c>
      <c r="AY211" s="233" t="s">
        <v>141</v>
      </c>
    </row>
    <row r="212" spans="1:65" s="2" customFormat="1" ht="14.4" customHeight="1">
      <c r="A212" s="40"/>
      <c r="B212" s="41"/>
      <c r="C212" s="256" t="s">
        <v>360</v>
      </c>
      <c r="D212" s="256" t="s">
        <v>274</v>
      </c>
      <c r="E212" s="257" t="s">
        <v>397</v>
      </c>
      <c r="F212" s="258" t="s">
        <v>398</v>
      </c>
      <c r="G212" s="259" t="s">
        <v>286</v>
      </c>
      <c r="H212" s="260">
        <v>21.2</v>
      </c>
      <c r="I212" s="261"/>
      <c r="J212" s="260">
        <f>ROUND(I212*H212,2)</f>
        <v>0</v>
      </c>
      <c r="K212" s="258" t="s">
        <v>147</v>
      </c>
      <c r="L212" s="262"/>
      <c r="M212" s="263" t="s">
        <v>19</v>
      </c>
      <c r="N212" s="264" t="s">
        <v>45</v>
      </c>
      <c r="O212" s="86"/>
      <c r="P212" s="214">
        <f>O212*H212</f>
        <v>0</v>
      </c>
      <c r="Q212" s="214">
        <v>0.102</v>
      </c>
      <c r="R212" s="214">
        <f>Q212*H212</f>
        <v>2.1624</v>
      </c>
      <c r="S212" s="214">
        <v>0</v>
      </c>
      <c r="T212" s="21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6" t="s">
        <v>191</v>
      </c>
      <c r="AT212" s="216" t="s">
        <v>274</v>
      </c>
      <c r="AU212" s="216" t="s">
        <v>84</v>
      </c>
      <c r="AY212" s="19" t="s">
        <v>141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9" t="s">
        <v>82</v>
      </c>
      <c r="BK212" s="217">
        <f>ROUND(I212*H212,2)</f>
        <v>0</v>
      </c>
      <c r="BL212" s="19" t="s">
        <v>148</v>
      </c>
      <c r="BM212" s="216" t="s">
        <v>643</v>
      </c>
    </row>
    <row r="213" spans="1:47" s="2" customFormat="1" ht="12">
      <c r="A213" s="40"/>
      <c r="B213" s="41"/>
      <c r="C213" s="42"/>
      <c r="D213" s="218" t="s">
        <v>150</v>
      </c>
      <c r="E213" s="42"/>
      <c r="F213" s="219" t="s">
        <v>398</v>
      </c>
      <c r="G213" s="42"/>
      <c r="H213" s="42"/>
      <c r="I213" s="220"/>
      <c r="J213" s="42"/>
      <c r="K213" s="42"/>
      <c r="L213" s="46"/>
      <c r="M213" s="221"/>
      <c r="N213" s="22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150</v>
      </c>
      <c r="AU213" s="19" t="s">
        <v>84</v>
      </c>
    </row>
    <row r="214" spans="1:65" s="2" customFormat="1" ht="14.4" customHeight="1">
      <c r="A214" s="40"/>
      <c r="B214" s="41"/>
      <c r="C214" s="206" t="s">
        <v>366</v>
      </c>
      <c r="D214" s="206" t="s">
        <v>143</v>
      </c>
      <c r="E214" s="207" t="s">
        <v>401</v>
      </c>
      <c r="F214" s="208" t="s">
        <v>402</v>
      </c>
      <c r="G214" s="209" t="s">
        <v>162</v>
      </c>
      <c r="H214" s="210">
        <v>1.6</v>
      </c>
      <c r="I214" s="211"/>
      <c r="J214" s="210">
        <f>ROUND(I214*H214,2)</f>
        <v>0</v>
      </c>
      <c r="K214" s="208" t="s">
        <v>19</v>
      </c>
      <c r="L214" s="46"/>
      <c r="M214" s="212" t="s">
        <v>19</v>
      </c>
      <c r="N214" s="213" t="s">
        <v>45</v>
      </c>
      <c r="O214" s="86"/>
      <c r="P214" s="214">
        <f>O214*H214</f>
        <v>0</v>
      </c>
      <c r="Q214" s="214">
        <v>2.25634</v>
      </c>
      <c r="R214" s="214">
        <f>Q214*H214</f>
        <v>3.610144</v>
      </c>
      <c r="S214" s="214">
        <v>0</v>
      </c>
      <c r="T214" s="21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6" t="s">
        <v>148</v>
      </c>
      <c r="AT214" s="216" t="s">
        <v>143</v>
      </c>
      <c r="AU214" s="216" t="s">
        <v>84</v>
      </c>
      <c r="AY214" s="19" t="s">
        <v>141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9" t="s">
        <v>82</v>
      </c>
      <c r="BK214" s="217">
        <f>ROUND(I214*H214,2)</f>
        <v>0</v>
      </c>
      <c r="BL214" s="19" t="s">
        <v>148</v>
      </c>
      <c r="BM214" s="216" t="s">
        <v>644</v>
      </c>
    </row>
    <row r="215" spans="1:47" s="2" customFormat="1" ht="12">
      <c r="A215" s="40"/>
      <c r="B215" s="41"/>
      <c r="C215" s="42"/>
      <c r="D215" s="218" t="s">
        <v>150</v>
      </c>
      <c r="E215" s="42"/>
      <c r="F215" s="219" t="s">
        <v>404</v>
      </c>
      <c r="G215" s="42"/>
      <c r="H215" s="42"/>
      <c r="I215" s="220"/>
      <c r="J215" s="42"/>
      <c r="K215" s="42"/>
      <c r="L215" s="46"/>
      <c r="M215" s="221"/>
      <c r="N215" s="22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150</v>
      </c>
      <c r="AU215" s="19" t="s">
        <v>84</v>
      </c>
    </row>
    <row r="216" spans="1:51" s="13" customFormat="1" ht="12">
      <c r="A216" s="13"/>
      <c r="B216" s="223"/>
      <c r="C216" s="224"/>
      <c r="D216" s="218" t="s">
        <v>152</v>
      </c>
      <c r="E216" s="225" t="s">
        <v>19</v>
      </c>
      <c r="F216" s="226" t="s">
        <v>645</v>
      </c>
      <c r="G216" s="224"/>
      <c r="H216" s="227">
        <v>1.6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152</v>
      </c>
      <c r="AU216" s="233" t="s">
        <v>84</v>
      </c>
      <c r="AV216" s="13" t="s">
        <v>84</v>
      </c>
      <c r="AW216" s="13" t="s">
        <v>36</v>
      </c>
      <c r="AX216" s="13" t="s">
        <v>82</v>
      </c>
      <c r="AY216" s="233" t="s">
        <v>141</v>
      </c>
    </row>
    <row r="217" spans="1:63" s="12" customFormat="1" ht="22.8" customHeight="1">
      <c r="A217" s="12"/>
      <c r="B217" s="190"/>
      <c r="C217" s="191"/>
      <c r="D217" s="192" t="s">
        <v>73</v>
      </c>
      <c r="E217" s="204" t="s">
        <v>427</v>
      </c>
      <c r="F217" s="204" t="s">
        <v>428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SUM(P218:P222)</f>
        <v>0</v>
      </c>
      <c r="Q217" s="198"/>
      <c r="R217" s="199">
        <f>SUM(R218:R222)</f>
        <v>0</v>
      </c>
      <c r="S217" s="198"/>
      <c r="T217" s="200">
        <f>SUM(T218:T222)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82</v>
      </c>
      <c r="AT217" s="202" t="s">
        <v>73</v>
      </c>
      <c r="AU217" s="202" t="s">
        <v>82</v>
      </c>
      <c r="AY217" s="201" t="s">
        <v>141</v>
      </c>
      <c r="BK217" s="203">
        <f>SUM(BK218:BK222)</f>
        <v>0</v>
      </c>
    </row>
    <row r="218" spans="1:65" s="2" customFormat="1" ht="14.4" customHeight="1">
      <c r="A218" s="40"/>
      <c r="B218" s="41"/>
      <c r="C218" s="206" t="s">
        <v>374</v>
      </c>
      <c r="D218" s="206" t="s">
        <v>143</v>
      </c>
      <c r="E218" s="207" t="s">
        <v>430</v>
      </c>
      <c r="F218" s="208" t="s">
        <v>431</v>
      </c>
      <c r="G218" s="209" t="s">
        <v>323</v>
      </c>
      <c r="H218" s="210">
        <v>27.5</v>
      </c>
      <c r="I218" s="211"/>
      <c r="J218" s="210">
        <f>ROUND(I218*H218,2)</f>
        <v>0</v>
      </c>
      <c r="K218" s="208" t="s">
        <v>147</v>
      </c>
      <c r="L218" s="46"/>
      <c r="M218" s="212" t="s">
        <v>19</v>
      </c>
      <c r="N218" s="213" t="s">
        <v>45</v>
      </c>
      <c r="O218" s="86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6" t="s">
        <v>148</v>
      </c>
      <c r="AT218" s="216" t="s">
        <v>143</v>
      </c>
      <c r="AU218" s="216" t="s">
        <v>84</v>
      </c>
      <c r="AY218" s="19" t="s">
        <v>141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9" t="s">
        <v>82</v>
      </c>
      <c r="BK218" s="217">
        <f>ROUND(I218*H218,2)</f>
        <v>0</v>
      </c>
      <c r="BL218" s="19" t="s">
        <v>148</v>
      </c>
      <c r="BM218" s="216" t="s">
        <v>646</v>
      </c>
    </row>
    <row r="219" spans="1:47" s="2" customFormat="1" ht="12">
      <c r="A219" s="40"/>
      <c r="B219" s="41"/>
      <c r="C219" s="42"/>
      <c r="D219" s="218" t="s">
        <v>150</v>
      </c>
      <c r="E219" s="42"/>
      <c r="F219" s="219" t="s">
        <v>433</v>
      </c>
      <c r="G219" s="42"/>
      <c r="H219" s="42"/>
      <c r="I219" s="220"/>
      <c r="J219" s="42"/>
      <c r="K219" s="42"/>
      <c r="L219" s="46"/>
      <c r="M219" s="221"/>
      <c r="N219" s="22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150</v>
      </c>
      <c r="AU219" s="19" t="s">
        <v>84</v>
      </c>
    </row>
    <row r="220" spans="1:65" s="2" customFormat="1" ht="14.4" customHeight="1">
      <c r="A220" s="40"/>
      <c r="B220" s="41"/>
      <c r="C220" s="206" t="s">
        <v>385</v>
      </c>
      <c r="D220" s="206" t="s">
        <v>143</v>
      </c>
      <c r="E220" s="207" t="s">
        <v>435</v>
      </c>
      <c r="F220" s="208" t="s">
        <v>436</v>
      </c>
      <c r="G220" s="209" t="s">
        <v>323</v>
      </c>
      <c r="H220" s="210">
        <v>12.2</v>
      </c>
      <c r="I220" s="211"/>
      <c r="J220" s="210">
        <f>ROUND(I220*H220,2)</f>
        <v>0</v>
      </c>
      <c r="K220" s="208" t="s">
        <v>147</v>
      </c>
      <c r="L220" s="46"/>
      <c r="M220" s="212" t="s">
        <v>19</v>
      </c>
      <c r="N220" s="213" t="s">
        <v>45</v>
      </c>
      <c r="O220" s="86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6" t="s">
        <v>148</v>
      </c>
      <c r="AT220" s="216" t="s">
        <v>143</v>
      </c>
      <c r="AU220" s="216" t="s">
        <v>84</v>
      </c>
      <c r="AY220" s="19" t="s">
        <v>141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9" t="s">
        <v>82</v>
      </c>
      <c r="BK220" s="217">
        <f>ROUND(I220*H220,2)</f>
        <v>0</v>
      </c>
      <c r="BL220" s="19" t="s">
        <v>148</v>
      </c>
      <c r="BM220" s="216" t="s">
        <v>647</v>
      </c>
    </row>
    <row r="221" spans="1:47" s="2" customFormat="1" ht="12">
      <c r="A221" s="40"/>
      <c r="B221" s="41"/>
      <c r="C221" s="42"/>
      <c r="D221" s="218" t="s">
        <v>150</v>
      </c>
      <c r="E221" s="42"/>
      <c r="F221" s="219" t="s">
        <v>438</v>
      </c>
      <c r="G221" s="42"/>
      <c r="H221" s="42"/>
      <c r="I221" s="220"/>
      <c r="J221" s="42"/>
      <c r="K221" s="42"/>
      <c r="L221" s="46"/>
      <c r="M221" s="221"/>
      <c r="N221" s="22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150</v>
      </c>
      <c r="AU221" s="19" t="s">
        <v>84</v>
      </c>
    </row>
    <row r="222" spans="1:51" s="13" customFormat="1" ht="12">
      <c r="A222" s="13"/>
      <c r="B222" s="223"/>
      <c r="C222" s="224"/>
      <c r="D222" s="218" t="s">
        <v>152</v>
      </c>
      <c r="E222" s="225" t="s">
        <v>19</v>
      </c>
      <c r="F222" s="226" t="s">
        <v>648</v>
      </c>
      <c r="G222" s="224"/>
      <c r="H222" s="227">
        <v>12.2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152</v>
      </c>
      <c r="AU222" s="233" t="s">
        <v>84</v>
      </c>
      <c r="AV222" s="13" t="s">
        <v>84</v>
      </c>
      <c r="AW222" s="13" t="s">
        <v>36</v>
      </c>
      <c r="AX222" s="13" t="s">
        <v>82</v>
      </c>
      <c r="AY222" s="233" t="s">
        <v>141</v>
      </c>
    </row>
    <row r="223" spans="1:63" s="12" customFormat="1" ht="25.9" customHeight="1">
      <c r="A223" s="12"/>
      <c r="B223" s="190"/>
      <c r="C223" s="191"/>
      <c r="D223" s="192" t="s">
        <v>73</v>
      </c>
      <c r="E223" s="193" t="s">
        <v>440</v>
      </c>
      <c r="F223" s="193" t="s">
        <v>441</v>
      </c>
      <c r="G223" s="191"/>
      <c r="H223" s="191"/>
      <c r="I223" s="194"/>
      <c r="J223" s="195">
        <f>BK223</f>
        <v>0</v>
      </c>
      <c r="K223" s="191"/>
      <c r="L223" s="196"/>
      <c r="M223" s="197"/>
      <c r="N223" s="198"/>
      <c r="O223" s="198"/>
      <c r="P223" s="199">
        <f>SUM(P224:P229)</f>
        <v>0</v>
      </c>
      <c r="Q223" s="198"/>
      <c r="R223" s="199">
        <f>SUM(R224:R229)</f>
        <v>0</v>
      </c>
      <c r="S223" s="198"/>
      <c r="T223" s="200">
        <f>SUM(T224:T229)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1" t="s">
        <v>173</v>
      </c>
      <c r="AT223" s="202" t="s">
        <v>73</v>
      </c>
      <c r="AU223" s="202" t="s">
        <v>74</v>
      </c>
      <c r="AY223" s="201" t="s">
        <v>141</v>
      </c>
      <c r="BK223" s="203">
        <f>SUM(BK224:BK229)</f>
        <v>0</v>
      </c>
    </row>
    <row r="224" spans="1:65" s="2" customFormat="1" ht="37.8" customHeight="1">
      <c r="A224" s="40"/>
      <c r="B224" s="41"/>
      <c r="C224" s="206" t="s">
        <v>390</v>
      </c>
      <c r="D224" s="206" t="s">
        <v>143</v>
      </c>
      <c r="E224" s="207" t="s">
        <v>443</v>
      </c>
      <c r="F224" s="208" t="s">
        <v>444</v>
      </c>
      <c r="G224" s="209" t="s">
        <v>445</v>
      </c>
      <c r="H224" s="210">
        <v>3</v>
      </c>
      <c r="I224" s="211"/>
      <c r="J224" s="210">
        <f>ROUND(I224*H224,2)</f>
        <v>0</v>
      </c>
      <c r="K224" s="208" t="s">
        <v>19</v>
      </c>
      <c r="L224" s="46"/>
      <c r="M224" s="212" t="s">
        <v>19</v>
      </c>
      <c r="N224" s="213" t="s">
        <v>45</v>
      </c>
      <c r="O224" s="86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6" t="s">
        <v>148</v>
      </c>
      <c r="AT224" s="216" t="s">
        <v>143</v>
      </c>
      <c r="AU224" s="216" t="s">
        <v>82</v>
      </c>
      <c r="AY224" s="19" t="s">
        <v>141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9" t="s">
        <v>82</v>
      </c>
      <c r="BK224" s="217">
        <f>ROUND(I224*H224,2)</f>
        <v>0</v>
      </c>
      <c r="BL224" s="19" t="s">
        <v>148</v>
      </c>
      <c r="BM224" s="216" t="s">
        <v>649</v>
      </c>
    </row>
    <row r="225" spans="1:47" s="2" customFormat="1" ht="12">
      <c r="A225" s="40"/>
      <c r="B225" s="41"/>
      <c r="C225" s="42"/>
      <c r="D225" s="218" t="s">
        <v>150</v>
      </c>
      <c r="E225" s="42"/>
      <c r="F225" s="219" t="s">
        <v>444</v>
      </c>
      <c r="G225" s="42"/>
      <c r="H225" s="42"/>
      <c r="I225" s="220"/>
      <c r="J225" s="42"/>
      <c r="K225" s="42"/>
      <c r="L225" s="46"/>
      <c r="M225" s="221"/>
      <c r="N225" s="22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150</v>
      </c>
      <c r="AU225" s="19" t="s">
        <v>82</v>
      </c>
    </row>
    <row r="226" spans="1:47" s="2" customFormat="1" ht="12">
      <c r="A226" s="40"/>
      <c r="B226" s="41"/>
      <c r="C226" s="42"/>
      <c r="D226" s="218" t="s">
        <v>229</v>
      </c>
      <c r="E226" s="42"/>
      <c r="F226" s="255" t="s">
        <v>447</v>
      </c>
      <c r="G226" s="42"/>
      <c r="H226" s="42"/>
      <c r="I226" s="220"/>
      <c r="J226" s="42"/>
      <c r="K226" s="42"/>
      <c r="L226" s="46"/>
      <c r="M226" s="221"/>
      <c r="N226" s="222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229</v>
      </c>
      <c r="AU226" s="19" t="s">
        <v>82</v>
      </c>
    </row>
    <row r="227" spans="1:51" s="13" customFormat="1" ht="12">
      <c r="A227" s="13"/>
      <c r="B227" s="223"/>
      <c r="C227" s="224"/>
      <c r="D227" s="218" t="s">
        <v>152</v>
      </c>
      <c r="E227" s="225" t="s">
        <v>19</v>
      </c>
      <c r="F227" s="226" t="s">
        <v>650</v>
      </c>
      <c r="G227" s="224"/>
      <c r="H227" s="227">
        <v>1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152</v>
      </c>
      <c r="AU227" s="233" t="s">
        <v>82</v>
      </c>
      <c r="AV227" s="13" t="s">
        <v>84</v>
      </c>
      <c r="AW227" s="13" t="s">
        <v>36</v>
      </c>
      <c r="AX227" s="13" t="s">
        <v>74</v>
      </c>
      <c r="AY227" s="233" t="s">
        <v>141</v>
      </c>
    </row>
    <row r="228" spans="1:51" s="13" customFormat="1" ht="12">
      <c r="A228" s="13"/>
      <c r="B228" s="223"/>
      <c r="C228" s="224"/>
      <c r="D228" s="218" t="s">
        <v>152</v>
      </c>
      <c r="E228" s="225" t="s">
        <v>19</v>
      </c>
      <c r="F228" s="226" t="s">
        <v>651</v>
      </c>
      <c r="G228" s="224"/>
      <c r="H228" s="227">
        <v>1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152</v>
      </c>
      <c r="AU228" s="233" t="s">
        <v>82</v>
      </c>
      <c r="AV228" s="13" t="s">
        <v>84</v>
      </c>
      <c r="AW228" s="13" t="s">
        <v>36</v>
      </c>
      <c r="AX228" s="13" t="s">
        <v>74</v>
      </c>
      <c r="AY228" s="233" t="s">
        <v>141</v>
      </c>
    </row>
    <row r="229" spans="1:51" s="13" customFormat="1" ht="12">
      <c r="A229" s="13"/>
      <c r="B229" s="223"/>
      <c r="C229" s="224"/>
      <c r="D229" s="218" t="s">
        <v>152</v>
      </c>
      <c r="E229" s="225" t="s">
        <v>19</v>
      </c>
      <c r="F229" s="226" t="s">
        <v>652</v>
      </c>
      <c r="G229" s="224"/>
      <c r="H229" s="227">
        <v>1</v>
      </c>
      <c r="I229" s="228"/>
      <c r="J229" s="224"/>
      <c r="K229" s="224"/>
      <c r="L229" s="229"/>
      <c r="M229" s="268"/>
      <c r="N229" s="269"/>
      <c r="O229" s="269"/>
      <c r="P229" s="269"/>
      <c r="Q229" s="269"/>
      <c r="R229" s="269"/>
      <c r="S229" s="269"/>
      <c r="T229" s="27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152</v>
      </c>
      <c r="AU229" s="233" t="s">
        <v>82</v>
      </c>
      <c r="AV229" s="13" t="s">
        <v>84</v>
      </c>
      <c r="AW229" s="13" t="s">
        <v>36</v>
      </c>
      <c r="AX229" s="13" t="s">
        <v>74</v>
      </c>
      <c r="AY229" s="233" t="s">
        <v>141</v>
      </c>
    </row>
    <row r="230" spans="1:31" s="2" customFormat="1" ht="6.95" customHeight="1">
      <c r="A230" s="40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46"/>
      <c r="M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</row>
  </sheetData>
  <sheetProtection password="CC35" sheet="1" objects="1" scenarios="1" formatColumns="0" formatRows="0" autoFilter="0"/>
  <autoFilter ref="C85:K22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653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ROUND((SUM(BE86:BE225)),2)</f>
        <v>0</v>
      </c>
      <c r="G33" s="40"/>
      <c r="H33" s="40"/>
      <c r="I33" s="150">
        <v>0.21</v>
      </c>
      <c r="J33" s="149">
        <f>ROUND(((SUM(BE86:BE225))*I33),2)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ROUND((SUM(BF86:BF225)),2)</f>
        <v>0</v>
      </c>
      <c r="G34" s="40"/>
      <c r="H34" s="40"/>
      <c r="I34" s="150">
        <v>0.15</v>
      </c>
      <c r="J34" s="149">
        <f>ROUND(((SUM(BF86:BF225))*I34),2)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ROUND((SUM(BG86:BG225)),2)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ROUND((SUM(BH86:BH225)),2)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ROUND((SUM(BI86:BI225)),2)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187052-05 - SO105 Vedlejší polní cesta Pv16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J169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J173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J200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J213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J219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187052-05 - SO105 Vedlejší polní cesta Pv16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P87+P219</f>
        <v>0</v>
      </c>
      <c r="Q86" s="98"/>
      <c r="R86" s="187">
        <f>R87+R219</f>
        <v>74.009815</v>
      </c>
      <c r="S86" s="98"/>
      <c r="T86" s="188">
        <f>T87+T219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BK87+BK219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P88+P169+P173+P200+P213</f>
        <v>0</v>
      </c>
      <c r="Q87" s="198"/>
      <c r="R87" s="199">
        <f>R88+R169+R173+R200+R213</f>
        <v>74.009815</v>
      </c>
      <c r="S87" s="198"/>
      <c r="T87" s="200">
        <f>T88+T169+T173+T200+T213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BK88+BK169+BK173+BK200+BK213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SUM(P89:P168)</f>
        <v>0</v>
      </c>
      <c r="Q88" s="198"/>
      <c r="R88" s="199">
        <f>SUM(R89:R168)</f>
        <v>0.29766499999999996</v>
      </c>
      <c r="S88" s="198"/>
      <c r="T88" s="200">
        <f>SUM(T89:T168)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SUM(BK89:BK168)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50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654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468</v>
      </c>
      <c r="G91" s="224"/>
      <c r="H91" s="227">
        <v>50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469</v>
      </c>
      <c r="F92" s="208" t="s">
        <v>470</v>
      </c>
      <c r="G92" s="209" t="s">
        <v>162</v>
      </c>
      <c r="H92" s="210">
        <v>123.1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655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472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656</v>
      </c>
      <c r="G94" s="224"/>
      <c r="H94" s="227">
        <v>109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657</v>
      </c>
      <c r="G95" s="224"/>
      <c r="H95" s="227">
        <v>14.1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123.1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475</v>
      </c>
      <c r="F97" s="208" t="s">
        <v>476</v>
      </c>
      <c r="G97" s="209" t="s">
        <v>162</v>
      </c>
      <c r="H97" s="210">
        <v>54.5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658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478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659</v>
      </c>
      <c r="G99" s="224"/>
      <c r="H99" s="227">
        <v>54.5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16.4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660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661</v>
      </c>
      <c r="G102" s="224"/>
      <c r="H102" s="227">
        <v>16.4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482</v>
      </c>
      <c r="F103" s="208" t="s">
        <v>483</v>
      </c>
      <c r="G103" s="209" t="s">
        <v>162</v>
      </c>
      <c r="H103" s="210">
        <v>18.2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662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485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3" customFormat="1" ht="12">
      <c r="A105" s="13"/>
      <c r="B105" s="223"/>
      <c r="C105" s="224"/>
      <c r="D105" s="218" t="s">
        <v>152</v>
      </c>
      <c r="E105" s="225" t="s">
        <v>19</v>
      </c>
      <c r="F105" s="226" t="s">
        <v>663</v>
      </c>
      <c r="G105" s="224"/>
      <c r="H105" s="227">
        <v>18.2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152</v>
      </c>
      <c r="AU105" s="233" t="s">
        <v>84</v>
      </c>
      <c r="AV105" s="13" t="s">
        <v>84</v>
      </c>
      <c r="AW105" s="13" t="s">
        <v>36</v>
      </c>
      <c r="AX105" s="13" t="s">
        <v>82</v>
      </c>
      <c r="AY105" s="233" t="s">
        <v>141</v>
      </c>
    </row>
    <row r="106" spans="1:65" s="2" customFormat="1" ht="14.4" customHeight="1">
      <c r="A106" s="40"/>
      <c r="B106" s="41"/>
      <c r="C106" s="206" t="s">
        <v>179</v>
      </c>
      <c r="D106" s="206" t="s">
        <v>143</v>
      </c>
      <c r="E106" s="207" t="s">
        <v>186</v>
      </c>
      <c r="F106" s="208" t="s">
        <v>187</v>
      </c>
      <c r="G106" s="209" t="s">
        <v>162</v>
      </c>
      <c r="H106" s="210">
        <v>5.5</v>
      </c>
      <c r="I106" s="211"/>
      <c r="J106" s="210">
        <f>ROUND(I106*H106,2)</f>
        <v>0</v>
      </c>
      <c r="K106" s="208" t="s">
        <v>19</v>
      </c>
      <c r="L106" s="46"/>
      <c r="M106" s="212" t="s">
        <v>19</v>
      </c>
      <c r="N106" s="213" t="s">
        <v>45</v>
      </c>
      <c r="O106" s="86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6" t="s">
        <v>148</v>
      </c>
      <c r="AT106" s="216" t="s">
        <v>143</v>
      </c>
      <c r="AU106" s="216" t="s">
        <v>84</v>
      </c>
      <c r="AY106" s="19" t="s">
        <v>141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9" t="s">
        <v>82</v>
      </c>
      <c r="BK106" s="217">
        <f>ROUND(I106*H106,2)</f>
        <v>0</v>
      </c>
      <c r="BL106" s="19" t="s">
        <v>148</v>
      </c>
      <c r="BM106" s="216" t="s">
        <v>664</v>
      </c>
    </row>
    <row r="107" spans="1:47" s="2" customFormat="1" ht="12">
      <c r="A107" s="40"/>
      <c r="B107" s="41"/>
      <c r="C107" s="42"/>
      <c r="D107" s="218" t="s">
        <v>150</v>
      </c>
      <c r="E107" s="42"/>
      <c r="F107" s="219" t="s">
        <v>189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150</v>
      </c>
      <c r="AU107" s="19" t="s">
        <v>84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665</v>
      </c>
      <c r="G108" s="224"/>
      <c r="H108" s="227">
        <v>5.5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82</v>
      </c>
      <c r="AY108" s="233" t="s">
        <v>141</v>
      </c>
    </row>
    <row r="109" spans="1:65" s="2" customFormat="1" ht="14.4" customHeight="1">
      <c r="A109" s="40"/>
      <c r="B109" s="41"/>
      <c r="C109" s="206" t="s">
        <v>185</v>
      </c>
      <c r="D109" s="206" t="s">
        <v>143</v>
      </c>
      <c r="E109" s="207" t="s">
        <v>192</v>
      </c>
      <c r="F109" s="208" t="s">
        <v>193</v>
      </c>
      <c r="G109" s="209" t="s">
        <v>162</v>
      </c>
      <c r="H109" s="210">
        <v>203.9</v>
      </c>
      <c r="I109" s="211"/>
      <c r="J109" s="210">
        <f>ROUND(I109*H109,2)</f>
        <v>0</v>
      </c>
      <c r="K109" s="208" t="s">
        <v>147</v>
      </c>
      <c r="L109" s="46"/>
      <c r="M109" s="212" t="s">
        <v>19</v>
      </c>
      <c r="N109" s="213" t="s">
        <v>45</v>
      </c>
      <c r="O109" s="86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6" t="s">
        <v>148</v>
      </c>
      <c r="AT109" s="216" t="s">
        <v>143</v>
      </c>
      <c r="AU109" s="216" t="s">
        <v>84</v>
      </c>
      <c r="AY109" s="19" t="s">
        <v>141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9" t="s">
        <v>82</v>
      </c>
      <c r="BK109" s="217">
        <f>ROUND(I109*H109,2)</f>
        <v>0</v>
      </c>
      <c r="BL109" s="19" t="s">
        <v>148</v>
      </c>
      <c r="BM109" s="216" t="s">
        <v>666</v>
      </c>
    </row>
    <row r="110" spans="1:47" s="2" customFormat="1" ht="12">
      <c r="A110" s="40"/>
      <c r="B110" s="41"/>
      <c r="C110" s="42"/>
      <c r="D110" s="218" t="s">
        <v>150</v>
      </c>
      <c r="E110" s="42"/>
      <c r="F110" s="219" t="s">
        <v>195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150</v>
      </c>
      <c r="AU110" s="19" t="s">
        <v>84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667</v>
      </c>
      <c r="G111" s="224"/>
      <c r="H111" s="227">
        <v>181.7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74</v>
      </c>
      <c r="AY111" s="233" t="s">
        <v>141</v>
      </c>
    </row>
    <row r="112" spans="1:51" s="13" customFormat="1" ht="12">
      <c r="A112" s="13"/>
      <c r="B112" s="223"/>
      <c r="C112" s="224"/>
      <c r="D112" s="218" t="s">
        <v>152</v>
      </c>
      <c r="E112" s="225" t="s">
        <v>19</v>
      </c>
      <c r="F112" s="226" t="s">
        <v>668</v>
      </c>
      <c r="G112" s="224"/>
      <c r="H112" s="227">
        <v>14.1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152</v>
      </c>
      <c r="AU112" s="233" t="s">
        <v>84</v>
      </c>
      <c r="AV112" s="13" t="s">
        <v>84</v>
      </c>
      <c r="AW112" s="13" t="s">
        <v>36</v>
      </c>
      <c r="AX112" s="13" t="s">
        <v>74</v>
      </c>
      <c r="AY112" s="233" t="s">
        <v>141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669</v>
      </c>
      <c r="G113" s="224"/>
      <c r="H113" s="227">
        <v>8.1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74</v>
      </c>
      <c r="AY113" s="233" t="s">
        <v>141</v>
      </c>
    </row>
    <row r="114" spans="1:51" s="14" customFormat="1" ht="12">
      <c r="A114" s="14"/>
      <c r="B114" s="234"/>
      <c r="C114" s="235"/>
      <c r="D114" s="218" t="s">
        <v>152</v>
      </c>
      <c r="E114" s="236" t="s">
        <v>19</v>
      </c>
      <c r="F114" s="237" t="s">
        <v>167</v>
      </c>
      <c r="G114" s="235"/>
      <c r="H114" s="238">
        <v>203.9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152</v>
      </c>
      <c r="AU114" s="244" t="s">
        <v>84</v>
      </c>
      <c r="AV114" s="14" t="s">
        <v>148</v>
      </c>
      <c r="AW114" s="14" t="s">
        <v>36</v>
      </c>
      <c r="AX114" s="14" t="s">
        <v>82</v>
      </c>
      <c r="AY114" s="244" t="s">
        <v>141</v>
      </c>
    </row>
    <row r="115" spans="1:65" s="2" customFormat="1" ht="14.4" customHeight="1">
      <c r="A115" s="40"/>
      <c r="B115" s="41"/>
      <c r="C115" s="206" t="s">
        <v>191</v>
      </c>
      <c r="D115" s="206" t="s">
        <v>143</v>
      </c>
      <c r="E115" s="207" t="s">
        <v>199</v>
      </c>
      <c r="F115" s="208" t="s">
        <v>200</v>
      </c>
      <c r="G115" s="209" t="s">
        <v>162</v>
      </c>
      <c r="H115" s="210">
        <v>187.7</v>
      </c>
      <c r="I115" s="211"/>
      <c r="J115" s="210">
        <f>ROUND(I115*H115,2)</f>
        <v>0</v>
      </c>
      <c r="K115" s="208" t="s">
        <v>147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670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202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51" s="15" customFormat="1" ht="12">
      <c r="A117" s="15"/>
      <c r="B117" s="245"/>
      <c r="C117" s="246"/>
      <c r="D117" s="218" t="s">
        <v>152</v>
      </c>
      <c r="E117" s="247" t="s">
        <v>19</v>
      </c>
      <c r="F117" s="248" t="s">
        <v>203</v>
      </c>
      <c r="G117" s="246"/>
      <c r="H117" s="247" t="s">
        <v>19</v>
      </c>
      <c r="I117" s="249"/>
      <c r="J117" s="246"/>
      <c r="K117" s="246"/>
      <c r="L117" s="250"/>
      <c r="M117" s="251"/>
      <c r="N117" s="252"/>
      <c r="O117" s="252"/>
      <c r="P117" s="252"/>
      <c r="Q117" s="252"/>
      <c r="R117" s="252"/>
      <c r="S117" s="252"/>
      <c r="T117" s="25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4" t="s">
        <v>152</v>
      </c>
      <c r="AU117" s="254" t="s">
        <v>84</v>
      </c>
      <c r="AV117" s="15" t="s">
        <v>82</v>
      </c>
      <c r="AW117" s="15" t="s">
        <v>36</v>
      </c>
      <c r="AX117" s="15" t="s">
        <v>74</v>
      </c>
      <c r="AY117" s="254" t="s">
        <v>141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671</v>
      </c>
      <c r="G118" s="224"/>
      <c r="H118" s="227">
        <v>181.7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74</v>
      </c>
      <c r="AY118" s="233" t="s">
        <v>141</v>
      </c>
    </row>
    <row r="119" spans="1:51" s="13" customFormat="1" ht="12">
      <c r="A119" s="13"/>
      <c r="B119" s="223"/>
      <c r="C119" s="224"/>
      <c r="D119" s="218" t="s">
        <v>152</v>
      </c>
      <c r="E119" s="225" t="s">
        <v>19</v>
      </c>
      <c r="F119" s="226" t="s">
        <v>672</v>
      </c>
      <c r="G119" s="224"/>
      <c r="H119" s="227">
        <v>14.1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152</v>
      </c>
      <c r="AU119" s="233" t="s">
        <v>84</v>
      </c>
      <c r="AV119" s="13" t="s">
        <v>84</v>
      </c>
      <c r="AW119" s="13" t="s">
        <v>36</v>
      </c>
      <c r="AX119" s="13" t="s">
        <v>74</v>
      </c>
      <c r="AY119" s="233" t="s">
        <v>141</v>
      </c>
    </row>
    <row r="120" spans="1:51" s="13" customFormat="1" ht="12">
      <c r="A120" s="13"/>
      <c r="B120" s="223"/>
      <c r="C120" s="224"/>
      <c r="D120" s="218" t="s">
        <v>152</v>
      </c>
      <c r="E120" s="225" t="s">
        <v>19</v>
      </c>
      <c r="F120" s="226" t="s">
        <v>673</v>
      </c>
      <c r="G120" s="224"/>
      <c r="H120" s="227">
        <v>-8.1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152</v>
      </c>
      <c r="AU120" s="233" t="s">
        <v>84</v>
      </c>
      <c r="AV120" s="13" t="s">
        <v>84</v>
      </c>
      <c r="AW120" s="13" t="s">
        <v>36</v>
      </c>
      <c r="AX120" s="13" t="s">
        <v>74</v>
      </c>
      <c r="AY120" s="233" t="s">
        <v>141</v>
      </c>
    </row>
    <row r="121" spans="1:51" s="14" customFormat="1" ht="12">
      <c r="A121" s="14"/>
      <c r="B121" s="234"/>
      <c r="C121" s="235"/>
      <c r="D121" s="218" t="s">
        <v>152</v>
      </c>
      <c r="E121" s="236" t="s">
        <v>19</v>
      </c>
      <c r="F121" s="237" t="s">
        <v>167</v>
      </c>
      <c r="G121" s="235"/>
      <c r="H121" s="238">
        <v>187.7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152</v>
      </c>
      <c r="AU121" s="244" t="s">
        <v>84</v>
      </c>
      <c r="AV121" s="14" t="s">
        <v>148</v>
      </c>
      <c r="AW121" s="14" t="s">
        <v>36</v>
      </c>
      <c r="AX121" s="14" t="s">
        <v>82</v>
      </c>
      <c r="AY121" s="244" t="s">
        <v>141</v>
      </c>
    </row>
    <row r="122" spans="1:65" s="2" customFormat="1" ht="14.4" customHeight="1">
      <c r="A122" s="40"/>
      <c r="B122" s="41"/>
      <c r="C122" s="206" t="s">
        <v>198</v>
      </c>
      <c r="D122" s="206" t="s">
        <v>143</v>
      </c>
      <c r="E122" s="207" t="s">
        <v>207</v>
      </c>
      <c r="F122" s="208" t="s">
        <v>208</v>
      </c>
      <c r="G122" s="209" t="s">
        <v>162</v>
      </c>
      <c r="H122" s="210">
        <v>195.8</v>
      </c>
      <c r="I122" s="211"/>
      <c r="J122" s="210">
        <f>ROUND(I122*H122,2)</f>
        <v>0</v>
      </c>
      <c r="K122" s="208" t="s">
        <v>147</v>
      </c>
      <c r="L122" s="46"/>
      <c r="M122" s="212" t="s">
        <v>19</v>
      </c>
      <c r="N122" s="213" t="s">
        <v>45</v>
      </c>
      <c r="O122" s="86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6" t="s">
        <v>148</v>
      </c>
      <c r="AT122" s="216" t="s">
        <v>143</v>
      </c>
      <c r="AU122" s="216" t="s">
        <v>84</v>
      </c>
      <c r="AY122" s="19" t="s">
        <v>141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9" t="s">
        <v>82</v>
      </c>
      <c r="BK122" s="217">
        <f>ROUND(I122*H122,2)</f>
        <v>0</v>
      </c>
      <c r="BL122" s="19" t="s">
        <v>148</v>
      </c>
      <c r="BM122" s="216" t="s">
        <v>674</v>
      </c>
    </row>
    <row r="123" spans="1:47" s="2" customFormat="1" ht="12">
      <c r="A123" s="40"/>
      <c r="B123" s="41"/>
      <c r="C123" s="42"/>
      <c r="D123" s="218" t="s">
        <v>150</v>
      </c>
      <c r="E123" s="42"/>
      <c r="F123" s="219" t="s">
        <v>210</v>
      </c>
      <c r="G123" s="42"/>
      <c r="H123" s="42"/>
      <c r="I123" s="220"/>
      <c r="J123" s="42"/>
      <c r="K123" s="42"/>
      <c r="L123" s="46"/>
      <c r="M123" s="221"/>
      <c r="N123" s="22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150</v>
      </c>
      <c r="AU123" s="19" t="s">
        <v>84</v>
      </c>
    </row>
    <row r="124" spans="1:51" s="15" customFormat="1" ht="12">
      <c r="A124" s="15"/>
      <c r="B124" s="245"/>
      <c r="C124" s="246"/>
      <c r="D124" s="218" t="s">
        <v>152</v>
      </c>
      <c r="E124" s="247" t="s">
        <v>19</v>
      </c>
      <c r="F124" s="248" t="s">
        <v>675</v>
      </c>
      <c r="G124" s="246"/>
      <c r="H124" s="247" t="s">
        <v>19</v>
      </c>
      <c r="I124" s="249"/>
      <c r="J124" s="246"/>
      <c r="K124" s="246"/>
      <c r="L124" s="250"/>
      <c r="M124" s="251"/>
      <c r="N124" s="252"/>
      <c r="O124" s="252"/>
      <c r="P124" s="252"/>
      <c r="Q124" s="252"/>
      <c r="R124" s="252"/>
      <c r="S124" s="252"/>
      <c r="T124" s="253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4" t="s">
        <v>152</v>
      </c>
      <c r="AU124" s="254" t="s">
        <v>84</v>
      </c>
      <c r="AV124" s="15" t="s">
        <v>82</v>
      </c>
      <c r="AW124" s="15" t="s">
        <v>36</v>
      </c>
      <c r="AX124" s="15" t="s">
        <v>74</v>
      </c>
      <c r="AY124" s="254" t="s">
        <v>141</v>
      </c>
    </row>
    <row r="125" spans="1:51" s="13" customFormat="1" ht="12">
      <c r="A125" s="13"/>
      <c r="B125" s="223"/>
      <c r="C125" s="224"/>
      <c r="D125" s="218" t="s">
        <v>152</v>
      </c>
      <c r="E125" s="225" t="s">
        <v>19</v>
      </c>
      <c r="F125" s="226" t="s">
        <v>667</v>
      </c>
      <c r="G125" s="224"/>
      <c r="H125" s="227">
        <v>181.7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152</v>
      </c>
      <c r="AU125" s="233" t="s">
        <v>84</v>
      </c>
      <c r="AV125" s="13" t="s">
        <v>84</v>
      </c>
      <c r="AW125" s="13" t="s">
        <v>36</v>
      </c>
      <c r="AX125" s="13" t="s">
        <v>74</v>
      </c>
      <c r="AY125" s="233" t="s">
        <v>141</v>
      </c>
    </row>
    <row r="126" spans="1:51" s="13" customFormat="1" ht="12">
      <c r="A126" s="13"/>
      <c r="B126" s="223"/>
      <c r="C126" s="224"/>
      <c r="D126" s="218" t="s">
        <v>152</v>
      </c>
      <c r="E126" s="225" t="s">
        <v>19</v>
      </c>
      <c r="F126" s="226" t="s">
        <v>668</v>
      </c>
      <c r="G126" s="224"/>
      <c r="H126" s="227">
        <v>14.1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152</v>
      </c>
      <c r="AU126" s="233" t="s">
        <v>84</v>
      </c>
      <c r="AV126" s="13" t="s">
        <v>84</v>
      </c>
      <c r="AW126" s="13" t="s">
        <v>36</v>
      </c>
      <c r="AX126" s="13" t="s">
        <v>74</v>
      </c>
      <c r="AY126" s="233" t="s">
        <v>141</v>
      </c>
    </row>
    <row r="127" spans="1:51" s="14" customFormat="1" ht="12">
      <c r="A127" s="14"/>
      <c r="B127" s="234"/>
      <c r="C127" s="235"/>
      <c r="D127" s="218" t="s">
        <v>152</v>
      </c>
      <c r="E127" s="236" t="s">
        <v>19</v>
      </c>
      <c r="F127" s="237" t="s">
        <v>167</v>
      </c>
      <c r="G127" s="235"/>
      <c r="H127" s="238">
        <v>195.8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152</v>
      </c>
      <c r="AU127" s="244" t="s">
        <v>84</v>
      </c>
      <c r="AV127" s="14" t="s">
        <v>148</v>
      </c>
      <c r="AW127" s="14" t="s">
        <v>36</v>
      </c>
      <c r="AX127" s="14" t="s">
        <v>82</v>
      </c>
      <c r="AY127" s="244" t="s">
        <v>141</v>
      </c>
    </row>
    <row r="128" spans="1:65" s="2" customFormat="1" ht="14.4" customHeight="1">
      <c r="A128" s="40"/>
      <c r="B128" s="41"/>
      <c r="C128" s="206" t="s">
        <v>206</v>
      </c>
      <c r="D128" s="206" t="s">
        <v>143</v>
      </c>
      <c r="E128" s="207" t="s">
        <v>213</v>
      </c>
      <c r="F128" s="208" t="s">
        <v>214</v>
      </c>
      <c r="G128" s="209" t="s">
        <v>162</v>
      </c>
      <c r="H128" s="210">
        <v>8.1</v>
      </c>
      <c r="I128" s="211"/>
      <c r="J128" s="210">
        <f>ROUND(I128*H128,2)</f>
        <v>0</v>
      </c>
      <c r="K128" s="208" t="s">
        <v>147</v>
      </c>
      <c r="L128" s="46"/>
      <c r="M128" s="212" t="s">
        <v>19</v>
      </c>
      <c r="N128" s="213" t="s">
        <v>45</v>
      </c>
      <c r="O128" s="8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6" t="s">
        <v>148</v>
      </c>
      <c r="AT128" s="216" t="s">
        <v>143</v>
      </c>
      <c r="AU128" s="216" t="s">
        <v>84</v>
      </c>
      <c r="AY128" s="19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9" t="s">
        <v>82</v>
      </c>
      <c r="BK128" s="217">
        <f>ROUND(I128*H128,2)</f>
        <v>0</v>
      </c>
      <c r="BL128" s="19" t="s">
        <v>148</v>
      </c>
      <c r="BM128" s="216" t="s">
        <v>676</v>
      </c>
    </row>
    <row r="129" spans="1:47" s="2" customFormat="1" ht="12">
      <c r="A129" s="40"/>
      <c r="B129" s="41"/>
      <c r="C129" s="42"/>
      <c r="D129" s="218" t="s">
        <v>150</v>
      </c>
      <c r="E129" s="42"/>
      <c r="F129" s="219" t="s">
        <v>216</v>
      </c>
      <c r="G129" s="42"/>
      <c r="H129" s="42"/>
      <c r="I129" s="220"/>
      <c r="J129" s="42"/>
      <c r="K129" s="42"/>
      <c r="L129" s="46"/>
      <c r="M129" s="221"/>
      <c r="N129" s="22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84</v>
      </c>
    </row>
    <row r="130" spans="1:51" s="13" customFormat="1" ht="12">
      <c r="A130" s="13"/>
      <c r="B130" s="223"/>
      <c r="C130" s="224"/>
      <c r="D130" s="218" t="s">
        <v>152</v>
      </c>
      <c r="E130" s="225" t="s">
        <v>19</v>
      </c>
      <c r="F130" s="226" t="s">
        <v>677</v>
      </c>
      <c r="G130" s="224"/>
      <c r="H130" s="227">
        <v>8.1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152</v>
      </c>
      <c r="AU130" s="233" t="s">
        <v>84</v>
      </c>
      <c r="AV130" s="13" t="s">
        <v>84</v>
      </c>
      <c r="AW130" s="13" t="s">
        <v>36</v>
      </c>
      <c r="AX130" s="13" t="s">
        <v>82</v>
      </c>
      <c r="AY130" s="233" t="s">
        <v>141</v>
      </c>
    </row>
    <row r="131" spans="1:65" s="2" customFormat="1" ht="14.4" customHeight="1">
      <c r="A131" s="40"/>
      <c r="B131" s="41"/>
      <c r="C131" s="206" t="s">
        <v>212</v>
      </c>
      <c r="D131" s="206" t="s">
        <v>143</v>
      </c>
      <c r="E131" s="207" t="s">
        <v>219</v>
      </c>
      <c r="F131" s="208" t="s">
        <v>220</v>
      </c>
      <c r="G131" s="209" t="s">
        <v>162</v>
      </c>
      <c r="H131" s="210">
        <v>369.5</v>
      </c>
      <c r="I131" s="211"/>
      <c r="J131" s="210">
        <f>ROUND(I131*H131,2)</f>
        <v>0</v>
      </c>
      <c r="K131" s="208" t="s">
        <v>147</v>
      </c>
      <c r="L131" s="46"/>
      <c r="M131" s="212" t="s">
        <v>19</v>
      </c>
      <c r="N131" s="213" t="s">
        <v>45</v>
      </c>
      <c r="O131" s="86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6" t="s">
        <v>148</v>
      </c>
      <c r="AT131" s="216" t="s">
        <v>143</v>
      </c>
      <c r="AU131" s="216" t="s">
        <v>84</v>
      </c>
      <c r="AY131" s="19" t="s">
        <v>141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9" t="s">
        <v>82</v>
      </c>
      <c r="BK131" s="217">
        <f>ROUND(I131*H131,2)</f>
        <v>0</v>
      </c>
      <c r="BL131" s="19" t="s">
        <v>148</v>
      </c>
      <c r="BM131" s="216" t="s">
        <v>678</v>
      </c>
    </row>
    <row r="132" spans="1:47" s="2" customFormat="1" ht="12">
      <c r="A132" s="40"/>
      <c r="B132" s="41"/>
      <c r="C132" s="42"/>
      <c r="D132" s="218" t="s">
        <v>150</v>
      </c>
      <c r="E132" s="42"/>
      <c r="F132" s="219" t="s">
        <v>222</v>
      </c>
      <c r="G132" s="42"/>
      <c r="H132" s="42"/>
      <c r="I132" s="220"/>
      <c r="J132" s="42"/>
      <c r="K132" s="42"/>
      <c r="L132" s="46"/>
      <c r="M132" s="221"/>
      <c r="N132" s="22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150</v>
      </c>
      <c r="AU132" s="19" t="s">
        <v>84</v>
      </c>
    </row>
    <row r="133" spans="1:51" s="13" customFormat="1" ht="12">
      <c r="A133" s="13"/>
      <c r="B133" s="223"/>
      <c r="C133" s="224"/>
      <c r="D133" s="218" t="s">
        <v>152</v>
      </c>
      <c r="E133" s="225" t="s">
        <v>19</v>
      </c>
      <c r="F133" s="226" t="s">
        <v>679</v>
      </c>
      <c r="G133" s="224"/>
      <c r="H133" s="227">
        <v>181.7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152</v>
      </c>
      <c r="AU133" s="233" t="s">
        <v>84</v>
      </c>
      <c r="AV133" s="13" t="s">
        <v>84</v>
      </c>
      <c r="AW133" s="13" t="s">
        <v>36</v>
      </c>
      <c r="AX133" s="13" t="s">
        <v>74</v>
      </c>
      <c r="AY133" s="233" t="s">
        <v>141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680</v>
      </c>
      <c r="G134" s="224"/>
      <c r="H134" s="227">
        <v>14.1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74</v>
      </c>
      <c r="AY134" s="233" t="s">
        <v>141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681</v>
      </c>
      <c r="G135" s="224"/>
      <c r="H135" s="227">
        <v>173.7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84</v>
      </c>
      <c r="AV135" s="13" t="s">
        <v>84</v>
      </c>
      <c r="AW135" s="13" t="s">
        <v>36</v>
      </c>
      <c r="AX135" s="13" t="s">
        <v>74</v>
      </c>
      <c r="AY135" s="233" t="s">
        <v>141</v>
      </c>
    </row>
    <row r="136" spans="1:51" s="14" customFormat="1" ht="12">
      <c r="A136" s="14"/>
      <c r="B136" s="234"/>
      <c r="C136" s="235"/>
      <c r="D136" s="218" t="s">
        <v>152</v>
      </c>
      <c r="E136" s="236" t="s">
        <v>19</v>
      </c>
      <c r="F136" s="237" t="s">
        <v>167</v>
      </c>
      <c r="G136" s="235"/>
      <c r="H136" s="238">
        <v>369.5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152</v>
      </c>
      <c r="AU136" s="244" t="s">
        <v>84</v>
      </c>
      <c r="AV136" s="14" t="s">
        <v>148</v>
      </c>
      <c r="AW136" s="14" t="s">
        <v>36</v>
      </c>
      <c r="AX136" s="14" t="s">
        <v>82</v>
      </c>
      <c r="AY136" s="244" t="s">
        <v>141</v>
      </c>
    </row>
    <row r="137" spans="1:65" s="2" customFormat="1" ht="14.4" customHeight="1">
      <c r="A137" s="40"/>
      <c r="B137" s="41"/>
      <c r="C137" s="206" t="s">
        <v>218</v>
      </c>
      <c r="D137" s="206" t="s">
        <v>143</v>
      </c>
      <c r="E137" s="207" t="s">
        <v>233</v>
      </c>
      <c r="F137" s="208" t="s">
        <v>236</v>
      </c>
      <c r="G137" s="209" t="s">
        <v>162</v>
      </c>
      <c r="H137" s="210">
        <v>187.7</v>
      </c>
      <c r="I137" s="211"/>
      <c r="J137" s="210">
        <f>ROUND(I137*H137,2)</f>
        <v>0</v>
      </c>
      <c r="K137" s="208" t="s">
        <v>19</v>
      </c>
      <c r="L137" s="46"/>
      <c r="M137" s="212" t="s">
        <v>19</v>
      </c>
      <c r="N137" s="213" t="s">
        <v>45</v>
      </c>
      <c r="O137" s="86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6" t="s">
        <v>148</v>
      </c>
      <c r="AT137" s="216" t="s">
        <v>143</v>
      </c>
      <c r="AU137" s="216" t="s">
        <v>84</v>
      </c>
      <c r="AY137" s="19" t="s">
        <v>141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9" t="s">
        <v>82</v>
      </c>
      <c r="BK137" s="217">
        <f>ROUND(I137*H137,2)</f>
        <v>0</v>
      </c>
      <c r="BL137" s="19" t="s">
        <v>148</v>
      </c>
      <c r="BM137" s="216" t="s">
        <v>682</v>
      </c>
    </row>
    <row r="138" spans="1:47" s="2" customFormat="1" ht="12">
      <c r="A138" s="40"/>
      <c r="B138" s="41"/>
      <c r="C138" s="42"/>
      <c r="D138" s="218" t="s">
        <v>150</v>
      </c>
      <c r="E138" s="42"/>
      <c r="F138" s="219" t="s">
        <v>236</v>
      </c>
      <c r="G138" s="42"/>
      <c r="H138" s="42"/>
      <c r="I138" s="220"/>
      <c r="J138" s="42"/>
      <c r="K138" s="42"/>
      <c r="L138" s="46"/>
      <c r="M138" s="221"/>
      <c r="N138" s="22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150</v>
      </c>
      <c r="AU138" s="19" t="s">
        <v>84</v>
      </c>
    </row>
    <row r="139" spans="1:47" s="2" customFormat="1" ht="12">
      <c r="A139" s="40"/>
      <c r="B139" s="41"/>
      <c r="C139" s="42"/>
      <c r="D139" s="218" t="s">
        <v>229</v>
      </c>
      <c r="E139" s="42"/>
      <c r="F139" s="255" t="s">
        <v>237</v>
      </c>
      <c r="G139" s="42"/>
      <c r="H139" s="42"/>
      <c r="I139" s="220"/>
      <c r="J139" s="42"/>
      <c r="K139" s="42"/>
      <c r="L139" s="46"/>
      <c r="M139" s="221"/>
      <c r="N139" s="22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229</v>
      </c>
      <c r="AU139" s="19" t="s">
        <v>84</v>
      </c>
    </row>
    <row r="140" spans="1:51" s="13" customFormat="1" ht="12">
      <c r="A140" s="13"/>
      <c r="B140" s="223"/>
      <c r="C140" s="224"/>
      <c r="D140" s="218" t="s">
        <v>152</v>
      </c>
      <c r="E140" s="225" t="s">
        <v>19</v>
      </c>
      <c r="F140" s="226" t="s">
        <v>667</v>
      </c>
      <c r="G140" s="224"/>
      <c r="H140" s="227">
        <v>181.7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152</v>
      </c>
      <c r="AU140" s="233" t="s">
        <v>84</v>
      </c>
      <c r="AV140" s="13" t="s">
        <v>84</v>
      </c>
      <c r="AW140" s="13" t="s">
        <v>36</v>
      </c>
      <c r="AX140" s="13" t="s">
        <v>74</v>
      </c>
      <c r="AY140" s="233" t="s">
        <v>141</v>
      </c>
    </row>
    <row r="141" spans="1:51" s="13" customFormat="1" ht="12">
      <c r="A141" s="13"/>
      <c r="B141" s="223"/>
      <c r="C141" s="224"/>
      <c r="D141" s="218" t="s">
        <v>152</v>
      </c>
      <c r="E141" s="225" t="s">
        <v>19</v>
      </c>
      <c r="F141" s="226" t="s">
        <v>668</v>
      </c>
      <c r="G141" s="224"/>
      <c r="H141" s="227">
        <v>14.1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152</v>
      </c>
      <c r="AU141" s="233" t="s">
        <v>84</v>
      </c>
      <c r="AV141" s="13" t="s">
        <v>84</v>
      </c>
      <c r="AW141" s="13" t="s">
        <v>36</v>
      </c>
      <c r="AX141" s="13" t="s">
        <v>74</v>
      </c>
      <c r="AY141" s="233" t="s">
        <v>141</v>
      </c>
    </row>
    <row r="142" spans="1:51" s="13" customFormat="1" ht="12">
      <c r="A142" s="13"/>
      <c r="B142" s="223"/>
      <c r="C142" s="224"/>
      <c r="D142" s="218" t="s">
        <v>152</v>
      </c>
      <c r="E142" s="225" t="s">
        <v>19</v>
      </c>
      <c r="F142" s="226" t="s">
        <v>683</v>
      </c>
      <c r="G142" s="224"/>
      <c r="H142" s="227">
        <v>-8.1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152</v>
      </c>
      <c r="AU142" s="233" t="s">
        <v>84</v>
      </c>
      <c r="AV142" s="13" t="s">
        <v>84</v>
      </c>
      <c r="AW142" s="13" t="s">
        <v>36</v>
      </c>
      <c r="AX142" s="13" t="s">
        <v>74</v>
      </c>
      <c r="AY142" s="233" t="s">
        <v>141</v>
      </c>
    </row>
    <row r="143" spans="1:51" s="14" customFormat="1" ht="12">
      <c r="A143" s="14"/>
      <c r="B143" s="234"/>
      <c r="C143" s="235"/>
      <c r="D143" s="218" t="s">
        <v>152</v>
      </c>
      <c r="E143" s="236" t="s">
        <v>19</v>
      </c>
      <c r="F143" s="237" t="s">
        <v>167</v>
      </c>
      <c r="G143" s="235"/>
      <c r="H143" s="238">
        <v>187.7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152</v>
      </c>
      <c r="AU143" s="244" t="s">
        <v>84</v>
      </c>
      <c r="AV143" s="14" t="s">
        <v>148</v>
      </c>
      <c r="AW143" s="14" t="s">
        <v>36</v>
      </c>
      <c r="AX143" s="14" t="s">
        <v>82</v>
      </c>
      <c r="AY143" s="244" t="s">
        <v>141</v>
      </c>
    </row>
    <row r="144" spans="1:65" s="2" customFormat="1" ht="24.15" customHeight="1">
      <c r="A144" s="40"/>
      <c r="B144" s="41"/>
      <c r="C144" s="206" t="s">
        <v>225</v>
      </c>
      <c r="D144" s="206" t="s">
        <v>143</v>
      </c>
      <c r="E144" s="207" t="s">
        <v>240</v>
      </c>
      <c r="F144" s="208" t="s">
        <v>241</v>
      </c>
      <c r="G144" s="209" t="s">
        <v>162</v>
      </c>
      <c r="H144" s="210">
        <v>20</v>
      </c>
      <c r="I144" s="211"/>
      <c r="J144" s="210">
        <f>ROUND(I144*H144,2)</f>
        <v>0</v>
      </c>
      <c r="K144" s="208" t="s">
        <v>19</v>
      </c>
      <c r="L144" s="46"/>
      <c r="M144" s="212" t="s">
        <v>19</v>
      </c>
      <c r="N144" s="213" t="s">
        <v>45</v>
      </c>
      <c r="O144" s="8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6" t="s">
        <v>148</v>
      </c>
      <c r="AT144" s="216" t="s">
        <v>143</v>
      </c>
      <c r="AU144" s="216" t="s">
        <v>84</v>
      </c>
      <c r="AY144" s="19" t="s">
        <v>141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9" t="s">
        <v>82</v>
      </c>
      <c r="BK144" s="217">
        <f>ROUND(I144*H144,2)</f>
        <v>0</v>
      </c>
      <c r="BL144" s="19" t="s">
        <v>148</v>
      </c>
      <c r="BM144" s="216" t="s">
        <v>684</v>
      </c>
    </row>
    <row r="145" spans="1:47" s="2" customFormat="1" ht="12">
      <c r="A145" s="40"/>
      <c r="B145" s="41"/>
      <c r="C145" s="42"/>
      <c r="D145" s="218" t="s">
        <v>150</v>
      </c>
      <c r="E145" s="42"/>
      <c r="F145" s="219" t="s">
        <v>241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150</v>
      </c>
      <c r="AU145" s="19" t="s">
        <v>84</v>
      </c>
    </row>
    <row r="146" spans="1:47" s="2" customFormat="1" ht="12">
      <c r="A146" s="40"/>
      <c r="B146" s="41"/>
      <c r="C146" s="42"/>
      <c r="D146" s="218" t="s">
        <v>229</v>
      </c>
      <c r="E146" s="42"/>
      <c r="F146" s="255" t="s">
        <v>243</v>
      </c>
      <c r="G146" s="42"/>
      <c r="H146" s="42"/>
      <c r="I146" s="220"/>
      <c r="J146" s="42"/>
      <c r="K146" s="42"/>
      <c r="L146" s="46"/>
      <c r="M146" s="221"/>
      <c r="N146" s="22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229</v>
      </c>
      <c r="AU146" s="19" t="s">
        <v>84</v>
      </c>
    </row>
    <row r="147" spans="1:51" s="13" customFormat="1" ht="12">
      <c r="A147" s="13"/>
      <c r="B147" s="223"/>
      <c r="C147" s="224"/>
      <c r="D147" s="218" t="s">
        <v>152</v>
      </c>
      <c r="E147" s="225" t="s">
        <v>19</v>
      </c>
      <c r="F147" s="226" t="s">
        <v>506</v>
      </c>
      <c r="G147" s="224"/>
      <c r="H147" s="227">
        <v>20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152</v>
      </c>
      <c r="AU147" s="233" t="s">
        <v>84</v>
      </c>
      <c r="AV147" s="13" t="s">
        <v>84</v>
      </c>
      <c r="AW147" s="13" t="s">
        <v>36</v>
      </c>
      <c r="AX147" s="13" t="s">
        <v>82</v>
      </c>
      <c r="AY147" s="233" t="s">
        <v>141</v>
      </c>
    </row>
    <row r="148" spans="1:65" s="2" customFormat="1" ht="14.4" customHeight="1">
      <c r="A148" s="40"/>
      <c r="B148" s="41"/>
      <c r="C148" s="206" t="s">
        <v>232</v>
      </c>
      <c r="D148" s="206" t="s">
        <v>143</v>
      </c>
      <c r="E148" s="207" t="s">
        <v>246</v>
      </c>
      <c r="F148" s="208" t="s">
        <v>507</v>
      </c>
      <c r="G148" s="209" t="s">
        <v>146</v>
      </c>
      <c r="H148" s="210">
        <v>374.5</v>
      </c>
      <c r="I148" s="211"/>
      <c r="J148" s="210">
        <f>ROUND(I148*H148,2)</f>
        <v>0</v>
      </c>
      <c r="K148" s="208" t="s">
        <v>147</v>
      </c>
      <c r="L148" s="46"/>
      <c r="M148" s="212" t="s">
        <v>19</v>
      </c>
      <c r="N148" s="213" t="s">
        <v>45</v>
      </c>
      <c r="O148" s="86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6" t="s">
        <v>148</v>
      </c>
      <c r="AT148" s="216" t="s">
        <v>143</v>
      </c>
      <c r="AU148" s="216" t="s">
        <v>84</v>
      </c>
      <c r="AY148" s="19" t="s">
        <v>141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9" t="s">
        <v>82</v>
      </c>
      <c r="BK148" s="217">
        <f>ROUND(I148*H148,2)</f>
        <v>0</v>
      </c>
      <c r="BL148" s="19" t="s">
        <v>148</v>
      </c>
      <c r="BM148" s="216" t="s">
        <v>685</v>
      </c>
    </row>
    <row r="149" spans="1:47" s="2" customFormat="1" ht="12">
      <c r="A149" s="40"/>
      <c r="B149" s="41"/>
      <c r="C149" s="42"/>
      <c r="D149" s="218" t="s">
        <v>150</v>
      </c>
      <c r="E149" s="42"/>
      <c r="F149" s="219" t="s">
        <v>509</v>
      </c>
      <c r="G149" s="42"/>
      <c r="H149" s="42"/>
      <c r="I149" s="220"/>
      <c r="J149" s="42"/>
      <c r="K149" s="42"/>
      <c r="L149" s="46"/>
      <c r="M149" s="221"/>
      <c r="N149" s="22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150</v>
      </c>
      <c r="AU149" s="19" t="s">
        <v>84</v>
      </c>
    </row>
    <row r="150" spans="1:51" s="13" customFormat="1" ht="12">
      <c r="A150" s="13"/>
      <c r="B150" s="223"/>
      <c r="C150" s="224"/>
      <c r="D150" s="218" t="s">
        <v>152</v>
      </c>
      <c r="E150" s="225" t="s">
        <v>19</v>
      </c>
      <c r="F150" s="226" t="s">
        <v>686</v>
      </c>
      <c r="G150" s="224"/>
      <c r="H150" s="227">
        <v>374.5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152</v>
      </c>
      <c r="AU150" s="233" t="s">
        <v>84</v>
      </c>
      <c r="AV150" s="13" t="s">
        <v>84</v>
      </c>
      <c r="AW150" s="13" t="s">
        <v>36</v>
      </c>
      <c r="AX150" s="13" t="s">
        <v>82</v>
      </c>
      <c r="AY150" s="233" t="s">
        <v>141</v>
      </c>
    </row>
    <row r="151" spans="1:65" s="2" customFormat="1" ht="14.4" customHeight="1">
      <c r="A151" s="40"/>
      <c r="B151" s="41"/>
      <c r="C151" s="206" t="s">
        <v>8</v>
      </c>
      <c r="D151" s="206" t="s">
        <v>143</v>
      </c>
      <c r="E151" s="207" t="s">
        <v>252</v>
      </c>
      <c r="F151" s="208" t="s">
        <v>511</v>
      </c>
      <c r="G151" s="209" t="s">
        <v>146</v>
      </c>
      <c r="H151" s="210">
        <v>2500</v>
      </c>
      <c r="I151" s="211"/>
      <c r="J151" s="210">
        <f>ROUND(I151*H151,2)</f>
        <v>0</v>
      </c>
      <c r="K151" s="208" t="s">
        <v>147</v>
      </c>
      <c r="L151" s="46"/>
      <c r="M151" s="212" t="s">
        <v>19</v>
      </c>
      <c r="N151" s="213" t="s">
        <v>45</v>
      </c>
      <c r="O151" s="86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6" t="s">
        <v>148</v>
      </c>
      <c r="AT151" s="216" t="s">
        <v>143</v>
      </c>
      <c r="AU151" s="216" t="s">
        <v>84</v>
      </c>
      <c r="AY151" s="19" t="s">
        <v>141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9" t="s">
        <v>82</v>
      </c>
      <c r="BK151" s="217">
        <f>ROUND(I151*H151,2)</f>
        <v>0</v>
      </c>
      <c r="BL151" s="19" t="s">
        <v>148</v>
      </c>
      <c r="BM151" s="216" t="s">
        <v>687</v>
      </c>
    </row>
    <row r="152" spans="1:47" s="2" customFormat="1" ht="12">
      <c r="A152" s="40"/>
      <c r="B152" s="41"/>
      <c r="C152" s="42"/>
      <c r="D152" s="218" t="s">
        <v>150</v>
      </c>
      <c r="E152" s="42"/>
      <c r="F152" s="219" t="s">
        <v>513</v>
      </c>
      <c r="G152" s="42"/>
      <c r="H152" s="42"/>
      <c r="I152" s="220"/>
      <c r="J152" s="42"/>
      <c r="K152" s="42"/>
      <c r="L152" s="46"/>
      <c r="M152" s="221"/>
      <c r="N152" s="22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150</v>
      </c>
      <c r="AU152" s="19" t="s">
        <v>84</v>
      </c>
    </row>
    <row r="153" spans="1:51" s="13" customFormat="1" ht="12">
      <c r="A153" s="13"/>
      <c r="B153" s="223"/>
      <c r="C153" s="224"/>
      <c r="D153" s="218" t="s">
        <v>152</v>
      </c>
      <c r="E153" s="225" t="s">
        <v>19</v>
      </c>
      <c r="F153" s="226" t="s">
        <v>256</v>
      </c>
      <c r="G153" s="224"/>
      <c r="H153" s="227">
        <v>2500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152</v>
      </c>
      <c r="AU153" s="233" t="s">
        <v>84</v>
      </c>
      <c r="AV153" s="13" t="s">
        <v>84</v>
      </c>
      <c r="AW153" s="13" t="s">
        <v>36</v>
      </c>
      <c r="AX153" s="13" t="s">
        <v>82</v>
      </c>
      <c r="AY153" s="233" t="s">
        <v>141</v>
      </c>
    </row>
    <row r="154" spans="1:65" s="2" customFormat="1" ht="14.4" customHeight="1">
      <c r="A154" s="40"/>
      <c r="B154" s="41"/>
      <c r="C154" s="206" t="s">
        <v>245</v>
      </c>
      <c r="D154" s="206" t="s">
        <v>143</v>
      </c>
      <c r="E154" s="207" t="s">
        <v>258</v>
      </c>
      <c r="F154" s="208" t="s">
        <v>259</v>
      </c>
      <c r="G154" s="209" t="s">
        <v>146</v>
      </c>
      <c r="H154" s="210">
        <v>62.1</v>
      </c>
      <c r="I154" s="211"/>
      <c r="J154" s="210">
        <f>ROUND(I154*H154,2)</f>
        <v>0</v>
      </c>
      <c r="K154" s="208" t="s">
        <v>147</v>
      </c>
      <c r="L154" s="46"/>
      <c r="M154" s="212" t="s">
        <v>19</v>
      </c>
      <c r="N154" s="213" t="s">
        <v>45</v>
      </c>
      <c r="O154" s="86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6" t="s">
        <v>148</v>
      </c>
      <c r="AT154" s="216" t="s">
        <v>143</v>
      </c>
      <c r="AU154" s="216" t="s">
        <v>84</v>
      </c>
      <c r="AY154" s="19" t="s">
        <v>141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9" t="s">
        <v>82</v>
      </c>
      <c r="BK154" s="217">
        <f>ROUND(I154*H154,2)</f>
        <v>0</v>
      </c>
      <c r="BL154" s="19" t="s">
        <v>148</v>
      </c>
      <c r="BM154" s="216" t="s">
        <v>688</v>
      </c>
    </row>
    <row r="155" spans="1:47" s="2" customFormat="1" ht="12">
      <c r="A155" s="40"/>
      <c r="B155" s="41"/>
      <c r="C155" s="42"/>
      <c r="D155" s="218" t="s">
        <v>150</v>
      </c>
      <c r="E155" s="42"/>
      <c r="F155" s="219" t="s">
        <v>261</v>
      </c>
      <c r="G155" s="42"/>
      <c r="H155" s="42"/>
      <c r="I155" s="220"/>
      <c r="J155" s="42"/>
      <c r="K155" s="42"/>
      <c r="L155" s="46"/>
      <c r="M155" s="221"/>
      <c r="N155" s="22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150</v>
      </c>
      <c r="AU155" s="19" t="s">
        <v>84</v>
      </c>
    </row>
    <row r="156" spans="1:51" s="13" customFormat="1" ht="12">
      <c r="A156" s="13"/>
      <c r="B156" s="223"/>
      <c r="C156" s="224"/>
      <c r="D156" s="218" t="s">
        <v>152</v>
      </c>
      <c r="E156" s="225" t="s">
        <v>19</v>
      </c>
      <c r="F156" s="226" t="s">
        <v>689</v>
      </c>
      <c r="G156" s="224"/>
      <c r="H156" s="227">
        <v>62.1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152</v>
      </c>
      <c r="AU156" s="233" t="s">
        <v>84</v>
      </c>
      <c r="AV156" s="13" t="s">
        <v>84</v>
      </c>
      <c r="AW156" s="13" t="s">
        <v>36</v>
      </c>
      <c r="AX156" s="13" t="s">
        <v>82</v>
      </c>
      <c r="AY156" s="233" t="s">
        <v>141</v>
      </c>
    </row>
    <row r="157" spans="1:65" s="2" customFormat="1" ht="14.4" customHeight="1">
      <c r="A157" s="40"/>
      <c r="B157" s="41"/>
      <c r="C157" s="206" t="s">
        <v>251</v>
      </c>
      <c r="D157" s="206" t="s">
        <v>143</v>
      </c>
      <c r="E157" s="207" t="s">
        <v>264</v>
      </c>
      <c r="F157" s="208" t="s">
        <v>516</v>
      </c>
      <c r="G157" s="209" t="s">
        <v>146</v>
      </c>
      <c r="H157" s="210">
        <v>12.4</v>
      </c>
      <c r="I157" s="211"/>
      <c r="J157" s="210">
        <f>ROUND(I157*H157,2)</f>
        <v>0</v>
      </c>
      <c r="K157" s="208" t="s">
        <v>147</v>
      </c>
      <c r="L157" s="46"/>
      <c r="M157" s="212" t="s">
        <v>19</v>
      </c>
      <c r="N157" s="213" t="s">
        <v>45</v>
      </c>
      <c r="O157" s="86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6" t="s">
        <v>148</v>
      </c>
      <c r="AT157" s="216" t="s">
        <v>143</v>
      </c>
      <c r="AU157" s="216" t="s">
        <v>84</v>
      </c>
      <c r="AY157" s="19" t="s">
        <v>141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9" t="s">
        <v>82</v>
      </c>
      <c r="BK157" s="217">
        <f>ROUND(I157*H157,2)</f>
        <v>0</v>
      </c>
      <c r="BL157" s="19" t="s">
        <v>148</v>
      </c>
      <c r="BM157" s="216" t="s">
        <v>690</v>
      </c>
    </row>
    <row r="158" spans="1:47" s="2" customFormat="1" ht="12">
      <c r="A158" s="40"/>
      <c r="B158" s="41"/>
      <c r="C158" s="42"/>
      <c r="D158" s="218" t="s">
        <v>150</v>
      </c>
      <c r="E158" s="42"/>
      <c r="F158" s="219" t="s">
        <v>518</v>
      </c>
      <c r="G158" s="42"/>
      <c r="H158" s="42"/>
      <c r="I158" s="220"/>
      <c r="J158" s="42"/>
      <c r="K158" s="42"/>
      <c r="L158" s="46"/>
      <c r="M158" s="221"/>
      <c r="N158" s="22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150</v>
      </c>
      <c r="AU158" s="19" t="s">
        <v>84</v>
      </c>
    </row>
    <row r="159" spans="1:51" s="13" customFormat="1" ht="12">
      <c r="A159" s="13"/>
      <c r="B159" s="223"/>
      <c r="C159" s="224"/>
      <c r="D159" s="218" t="s">
        <v>152</v>
      </c>
      <c r="E159" s="225" t="s">
        <v>19</v>
      </c>
      <c r="F159" s="226" t="s">
        <v>691</v>
      </c>
      <c r="G159" s="224"/>
      <c r="H159" s="227">
        <v>12.4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152</v>
      </c>
      <c r="AU159" s="233" t="s">
        <v>84</v>
      </c>
      <c r="AV159" s="13" t="s">
        <v>84</v>
      </c>
      <c r="AW159" s="13" t="s">
        <v>36</v>
      </c>
      <c r="AX159" s="13" t="s">
        <v>82</v>
      </c>
      <c r="AY159" s="233" t="s">
        <v>141</v>
      </c>
    </row>
    <row r="160" spans="1:65" s="2" customFormat="1" ht="14.4" customHeight="1">
      <c r="A160" s="40"/>
      <c r="B160" s="41"/>
      <c r="C160" s="206" t="s">
        <v>257</v>
      </c>
      <c r="D160" s="206" t="s">
        <v>143</v>
      </c>
      <c r="E160" s="207" t="s">
        <v>270</v>
      </c>
      <c r="F160" s="208" t="s">
        <v>271</v>
      </c>
      <c r="G160" s="209" t="s">
        <v>146</v>
      </c>
      <c r="H160" s="210">
        <v>74.5</v>
      </c>
      <c r="I160" s="211"/>
      <c r="J160" s="210">
        <f>ROUND(I160*H160,2)</f>
        <v>0</v>
      </c>
      <c r="K160" s="208" t="s">
        <v>147</v>
      </c>
      <c r="L160" s="46"/>
      <c r="M160" s="212" t="s">
        <v>19</v>
      </c>
      <c r="N160" s="213" t="s">
        <v>45</v>
      </c>
      <c r="O160" s="86"/>
      <c r="P160" s="214">
        <f>O160*H160</f>
        <v>0</v>
      </c>
      <c r="Q160" s="214">
        <v>0.00397</v>
      </c>
      <c r="R160" s="214">
        <f>Q160*H160</f>
        <v>0.29576499999999994</v>
      </c>
      <c r="S160" s="214">
        <v>0</v>
      </c>
      <c r="T160" s="21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6" t="s">
        <v>148</v>
      </c>
      <c r="AT160" s="216" t="s">
        <v>143</v>
      </c>
      <c r="AU160" s="216" t="s">
        <v>84</v>
      </c>
      <c r="AY160" s="19" t="s">
        <v>141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9" t="s">
        <v>82</v>
      </c>
      <c r="BK160" s="217">
        <f>ROUND(I160*H160,2)</f>
        <v>0</v>
      </c>
      <c r="BL160" s="19" t="s">
        <v>148</v>
      </c>
      <c r="BM160" s="216" t="s">
        <v>692</v>
      </c>
    </row>
    <row r="161" spans="1:47" s="2" customFormat="1" ht="12">
      <c r="A161" s="40"/>
      <c r="B161" s="41"/>
      <c r="C161" s="42"/>
      <c r="D161" s="218" t="s">
        <v>150</v>
      </c>
      <c r="E161" s="42"/>
      <c r="F161" s="219" t="s">
        <v>271</v>
      </c>
      <c r="G161" s="42"/>
      <c r="H161" s="42"/>
      <c r="I161" s="220"/>
      <c r="J161" s="42"/>
      <c r="K161" s="42"/>
      <c r="L161" s="46"/>
      <c r="M161" s="221"/>
      <c r="N161" s="22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150</v>
      </c>
      <c r="AU161" s="19" t="s">
        <v>84</v>
      </c>
    </row>
    <row r="162" spans="1:51" s="13" customFormat="1" ht="12">
      <c r="A162" s="13"/>
      <c r="B162" s="223"/>
      <c r="C162" s="224"/>
      <c r="D162" s="218" t="s">
        <v>152</v>
      </c>
      <c r="E162" s="225" t="s">
        <v>19</v>
      </c>
      <c r="F162" s="226" t="s">
        <v>689</v>
      </c>
      <c r="G162" s="224"/>
      <c r="H162" s="227">
        <v>62.1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152</v>
      </c>
      <c r="AU162" s="233" t="s">
        <v>84</v>
      </c>
      <c r="AV162" s="13" t="s">
        <v>84</v>
      </c>
      <c r="AW162" s="13" t="s">
        <v>36</v>
      </c>
      <c r="AX162" s="13" t="s">
        <v>74</v>
      </c>
      <c r="AY162" s="233" t="s">
        <v>141</v>
      </c>
    </row>
    <row r="163" spans="1:51" s="13" customFormat="1" ht="12">
      <c r="A163" s="13"/>
      <c r="B163" s="223"/>
      <c r="C163" s="224"/>
      <c r="D163" s="218" t="s">
        <v>152</v>
      </c>
      <c r="E163" s="225" t="s">
        <v>19</v>
      </c>
      <c r="F163" s="226" t="s">
        <v>691</v>
      </c>
      <c r="G163" s="224"/>
      <c r="H163" s="227">
        <v>12.4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152</v>
      </c>
      <c r="AU163" s="233" t="s">
        <v>84</v>
      </c>
      <c r="AV163" s="13" t="s">
        <v>84</v>
      </c>
      <c r="AW163" s="13" t="s">
        <v>36</v>
      </c>
      <c r="AX163" s="13" t="s">
        <v>74</v>
      </c>
      <c r="AY163" s="233" t="s">
        <v>141</v>
      </c>
    </row>
    <row r="164" spans="1:51" s="14" customFormat="1" ht="12">
      <c r="A164" s="14"/>
      <c r="B164" s="234"/>
      <c r="C164" s="235"/>
      <c r="D164" s="218" t="s">
        <v>152</v>
      </c>
      <c r="E164" s="236" t="s">
        <v>19</v>
      </c>
      <c r="F164" s="237" t="s">
        <v>167</v>
      </c>
      <c r="G164" s="235"/>
      <c r="H164" s="238">
        <v>74.5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152</v>
      </c>
      <c r="AU164" s="244" t="s">
        <v>84</v>
      </c>
      <c r="AV164" s="14" t="s">
        <v>148</v>
      </c>
      <c r="AW164" s="14" t="s">
        <v>36</v>
      </c>
      <c r="AX164" s="14" t="s">
        <v>82</v>
      </c>
      <c r="AY164" s="244" t="s">
        <v>141</v>
      </c>
    </row>
    <row r="165" spans="1:65" s="2" customFormat="1" ht="14.4" customHeight="1">
      <c r="A165" s="40"/>
      <c r="B165" s="41"/>
      <c r="C165" s="256" t="s">
        <v>263</v>
      </c>
      <c r="D165" s="256" t="s">
        <v>274</v>
      </c>
      <c r="E165" s="257" t="s">
        <v>275</v>
      </c>
      <c r="F165" s="258" t="s">
        <v>276</v>
      </c>
      <c r="G165" s="259" t="s">
        <v>277</v>
      </c>
      <c r="H165" s="260">
        <v>1.9</v>
      </c>
      <c r="I165" s="261"/>
      <c r="J165" s="260">
        <f>ROUND(I165*H165,2)</f>
        <v>0</v>
      </c>
      <c r="K165" s="258" t="s">
        <v>19</v>
      </c>
      <c r="L165" s="262"/>
      <c r="M165" s="263" t="s">
        <v>19</v>
      </c>
      <c r="N165" s="264" t="s">
        <v>45</v>
      </c>
      <c r="O165" s="86"/>
      <c r="P165" s="214">
        <f>O165*H165</f>
        <v>0</v>
      </c>
      <c r="Q165" s="214">
        <v>0.001</v>
      </c>
      <c r="R165" s="214">
        <f>Q165*H165</f>
        <v>0.0019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6" t="s">
        <v>191</v>
      </c>
      <c r="AT165" s="216" t="s">
        <v>274</v>
      </c>
      <c r="AU165" s="216" t="s">
        <v>84</v>
      </c>
      <c r="AY165" s="19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9" t="s">
        <v>82</v>
      </c>
      <c r="BK165" s="217">
        <f>ROUND(I165*H165,2)</f>
        <v>0</v>
      </c>
      <c r="BL165" s="19" t="s">
        <v>148</v>
      </c>
      <c r="BM165" s="216" t="s">
        <v>693</v>
      </c>
    </row>
    <row r="166" spans="1:47" s="2" customFormat="1" ht="12">
      <c r="A166" s="40"/>
      <c r="B166" s="41"/>
      <c r="C166" s="42"/>
      <c r="D166" s="218" t="s">
        <v>150</v>
      </c>
      <c r="E166" s="42"/>
      <c r="F166" s="219" t="s">
        <v>279</v>
      </c>
      <c r="G166" s="42"/>
      <c r="H166" s="42"/>
      <c r="I166" s="220"/>
      <c r="J166" s="42"/>
      <c r="K166" s="42"/>
      <c r="L166" s="46"/>
      <c r="M166" s="221"/>
      <c r="N166" s="22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150</v>
      </c>
      <c r="AU166" s="19" t="s">
        <v>84</v>
      </c>
    </row>
    <row r="167" spans="1:47" s="2" customFormat="1" ht="12">
      <c r="A167" s="40"/>
      <c r="B167" s="41"/>
      <c r="C167" s="42"/>
      <c r="D167" s="218" t="s">
        <v>229</v>
      </c>
      <c r="E167" s="42"/>
      <c r="F167" s="255" t="s">
        <v>280</v>
      </c>
      <c r="G167" s="42"/>
      <c r="H167" s="42"/>
      <c r="I167" s="220"/>
      <c r="J167" s="42"/>
      <c r="K167" s="42"/>
      <c r="L167" s="46"/>
      <c r="M167" s="221"/>
      <c r="N167" s="22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229</v>
      </c>
      <c r="AU167" s="19" t="s">
        <v>84</v>
      </c>
    </row>
    <row r="168" spans="1:51" s="13" customFormat="1" ht="12">
      <c r="A168" s="13"/>
      <c r="B168" s="223"/>
      <c r="C168" s="224"/>
      <c r="D168" s="218" t="s">
        <v>152</v>
      </c>
      <c r="E168" s="224"/>
      <c r="F168" s="226" t="s">
        <v>694</v>
      </c>
      <c r="G168" s="224"/>
      <c r="H168" s="227">
        <v>1.9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152</v>
      </c>
      <c r="AU168" s="233" t="s">
        <v>84</v>
      </c>
      <c r="AV168" s="13" t="s">
        <v>84</v>
      </c>
      <c r="AW168" s="13" t="s">
        <v>4</v>
      </c>
      <c r="AX168" s="13" t="s">
        <v>82</v>
      </c>
      <c r="AY168" s="233" t="s">
        <v>141</v>
      </c>
    </row>
    <row r="169" spans="1:63" s="12" customFormat="1" ht="22.8" customHeight="1">
      <c r="A169" s="12"/>
      <c r="B169" s="190"/>
      <c r="C169" s="191"/>
      <c r="D169" s="192" t="s">
        <v>73</v>
      </c>
      <c r="E169" s="204" t="s">
        <v>159</v>
      </c>
      <c r="F169" s="204" t="s">
        <v>282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SUM(P170:P172)</f>
        <v>0</v>
      </c>
      <c r="Q169" s="198"/>
      <c r="R169" s="199">
        <f>SUM(R170:R172)</f>
        <v>0.132787</v>
      </c>
      <c r="S169" s="198"/>
      <c r="T169" s="200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82</v>
      </c>
      <c r="AT169" s="202" t="s">
        <v>73</v>
      </c>
      <c r="AU169" s="202" t="s">
        <v>82</v>
      </c>
      <c r="AY169" s="201" t="s">
        <v>141</v>
      </c>
      <c r="BK169" s="203">
        <f>SUM(BK170:BK172)</f>
        <v>0</v>
      </c>
    </row>
    <row r="170" spans="1:65" s="2" customFormat="1" ht="14.4" customHeight="1">
      <c r="A170" s="40"/>
      <c r="B170" s="41"/>
      <c r="C170" s="206" t="s">
        <v>269</v>
      </c>
      <c r="D170" s="206" t="s">
        <v>143</v>
      </c>
      <c r="E170" s="207" t="s">
        <v>523</v>
      </c>
      <c r="F170" s="208" t="s">
        <v>524</v>
      </c>
      <c r="G170" s="209" t="s">
        <v>286</v>
      </c>
      <c r="H170" s="210">
        <v>124.1</v>
      </c>
      <c r="I170" s="211"/>
      <c r="J170" s="210">
        <f>ROUND(I170*H170,2)</f>
        <v>0</v>
      </c>
      <c r="K170" s="208" t="s">
        <v>19</v>
      </c>
      <c r="L170" s="46"/>
      <c r="M170" s="212" t="s">
        <v>19</v>
      </c>
      <c r="N170" s="213" t="s">
        <v>45</v>
      </c>
      <c r="O170" s="86"/>
      <c r="P170" s="214">
        <f>O170*H170</f>
        <v>0</v>
      </c>
      <c r="Q170" s="214">
        <v>0.00107</v>
      </c>
      <c r="R170" s="214">
        <f>Q170*H170</f>
        <v>0.132787</v>
      </c>
      <c r="S170" s="214">
        <v>0</v>
      </c>
      <c r="T170" s="21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6" t="s">
        <v>148</v>
      </c>
      <c r="AT170" s="216" t="s">
        <v>143</v>
      </c>
      <c r="AU170" s="216" t="s">
        <v>84</v>
      </c>
      <c r="AY170" s="19" t="s">
        <v>141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9" t="s">
        <v>82</v>
      </c>
      <c r="BK170" s="217">
        <f>ROUND(I170*H170,2)</f>
        <v>0</v>
      </c>
      <c r="BL170" s="19" t="s">
        <v>148</v>
      </c>
      <c r="BM170" s="216" t="s">
        <v>695</v>
      </c>
    </row>
    <row r="171" spans="1:47" s="2" customFormat="1" ht="12">
      <c r="A171" s="40"/>
      <c r="B171" s="41"/>
      <c r="C171" s="42"/>
      <c r="D171" s="218" t="s">
        <v>150</v>
      </c>
      <c r="E171" s="42"/>
      <c r="F171" s="219" t="s">
        <v>524</v>
      </c>
      <c r="G171" s="42"/>
      <c r="H171" s="42"/>
      <c r="I171" s="220"/>
      <c r="J171" s="42"/>
      <c r="K171" s="42"/>
      <c r="L171" s="46"/>
      <c r="M171" s="221"/>
      <c r="N171" s="22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150</v>
      </c>
      <c r="AU171" s="19" t="s">
        <v>84</v>
      </c>
    </row>
    <row r="172" spans="1:51" s="13" customFormat="1" ht="12">
      <c r="A172" s="13"/>
      <c r="B172" s="223"/>
      <c r="C172" s="224"/>
      <c r="D172" s="218" t="s">
        <v>152</v>
      </c>
      <c r="E172" s="225" t="s">
        <v>19</v>
      </c>
      <c r="F172" s="226" t="s">
        <v>696</v>
      </c>
      <c r="G172" s="224"/>
      <c r="H172" s="227">
        <v>124.1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152</v>
      </c>
      <c r="AU172" s="233" t="s">
        <v>84</v>
      </c>
      <c r="AV172" s="13" t="s">
        <v>84</v>
      </c>
      <c r="AW172" s="13" t="s">
        <v>36</v>
      </c>
      <c r="AX172" s="13" t="s">
        <v>82</v>
      </c>
      <c r="AY172" s="233" t="s">
        <v>141</v>
      </c>
    </row>
    <row r="173" spans="1:63" s="12" customFormat="1" ht="22.8" customHeight="1">
      <c r="A173" s="12"/>
      <c r="B173" s="190"/>
      <c r="C173" s="191"/>
      <c r="D173" s="192" t="s">
        <v>73</v>
      </c>
      <c r="E173" s="204" t="s">
        <v>173</v>
      </c>
      <c r="F173" s="204" t="s">
        <v>313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SUM(P174:P199)</f>
        <v>0</v>
      </c>
      <c r="Q173" s="198"/>
      <c r="R173" s="199">
        <f>SUM(R174:R199)</f>
        <v>10.789344</v>
      </c>
      <c r="S173" s="198"/>
      <c r="T173" s="200">
        <f>SUM(T174:T199)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82</v>
      </c>
      <c r="AT173" s="202" t="s">
        <v>73</v>
      </c>
      <c r="AU173" s="202" t="s">
        <v>82</v>
      </c>
      <c r="AY173" s="201" t="s">
        <v>141</v>
      </c>
      <c r="BK173" s="203">
        <f>SUM(BK174:BK199)</f>
        <v>0</v>
      </c>
    </row>
    <row r="174" spans="1:65" s="2" customFormat="1" ht="14.4" customHeight="1">
      <c r="A174" s="40"/>
      <c r="B174" s="41"/>
      <c r="C174" s="206" t="s">
        <v>7</v>
      </c>
      <c r="D174" s="206" t="s">
        <v>143</v>
      </c>
      <c r="E174" s="207" t="s">
        <v>315</v>
      </c>
      <c r="F174" s="208" t="s">
        <v>316</v>
      </c>
      <c r="G174" s="209" t="s">
        <v>146</v>
      </c>
      <c r="H174" s="210">
        <v>374.9</v>
      </c>
      <c r="I174" s="211"/>
      <c r="J174" s="210">
        <f>ROUND(I174*H174,2)</f>
        <v>0</v>
      </c>
      <c r="K174" s="208" t="s">
        <v>147</v>
      </c>
      <c r="L174" s="46"/>
      <c r="M174" s="212" t="s">
        <v>19</v>
      </c>
      <c r="N174" s="213" t="s">
        <v>45</v>
      </c>
      <c r="O174" s="86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6" t="s">
        <v>148</v>
      </c>
      <c r="AT174" s="216" t="s">
        <v>143</v>
      </c>
      <c r="AU174" s="216" t="s">
        <v>84</v>
      </c>
      <c r="AY174" s="19" t="s">
        <v>141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9" t="s">
        <v>82</v>
      </c>
      <c r="BK174" s="217">
        <f>ROUND(I174*H174,2)</f>
        <v>0</v>
      </c>
      <c r="BL174" s="19" t="s">
        <v>148</v>
      </c>
      <c r="BM174" s="216" t="s">
        <v>697</v>
      </c>
    </row>
    <row r="175" spans="1:47" s="2" customFormat="1" ht="12">
      <c r="A175" s="40"/>
      <c r="B175" s="41"/>
      <c r="C175" s="42"/>
      <c r="D175" s="218" t="s">
        <v>150</v>
      </c>
      <c r="E175" s="42"/>
      <c r="F175" s="219" t="s">
        <v>318</v>
      </c>
      <c r="G175" s="42"/>
      <c r="H175" s="42"/>
      <c r="I175" s="220"/>
      <c r="J175" s="42"/>
      <c r="K175" s="42"/>
      <c r="L175" s="46"/>
      <c r="M175" s="221"/>
      <c r="N175" s="22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150</v>
      </c>
      <c r="AU175" s="19" t="s">
        <v>84</v>
      </c>
    </row>
    <row r="176" spans="1:65" s="2" customFormat="1" ht="14.4" customHeight="1">
      <c r="A176" s="40"/>
      <c r="B176" s="41"/>
      <c r="C176" s="256" t="s">
        <v>283</v>
      </c>
      <c r="D176" s="256" t="s">
        <v>274</v>
      </c>
      <c r="E176" s="257" t="s">
        <v>698</v>
      </c>
      <c r="F176" s="258" t="s">
        <v>699</v>
      </c>
      <c r="G176" s="259" t="s">
        <v>323</v>
      </c>
      <c r="H176" s="260">
        <v>10.2</v>
      </c>
      <c r="I176" s="261"/>
      <c r="J176" s="260">
        <f>ROUND(I176*H176,2)</f>
        <v>0</v>
      </c>
      <c r="K176" s="258" t="s">
        <v>19</v>
      </c>
      <c r="L176" s="262"/>
      <c r="M176" s="263" t="s">
        <v>19</v>
      </c>
      <c r="N176" s="264" t="s">
        <v>45</v>
      </c>
      <c r="O176" s="86"/>
      <c r="P176" s="214">
        <f>O176*H176</f>
        <v>0</v>
      </c>
      <c r="Q176" s="214">
        <v>1</v>
      </c>
      <c r="R176" s="214">
        <f>Q176*H176</f>
        <v>10.2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191</v>
      </c>
      <c r="AT176" s="216" t="s">
        <v>274</v>
      </c>
      <c r="AU176" s="216" t="s">
        <v>84</v>
      </c>
      <c r="AY176" s="19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9" t="s">
        <v>82</v>
      </c>
      <c r="BK176" s="217">
        <f>ROUND(I176*H176,2)</f>
        <v>0</v>
      </c>
      <c r="BL176" s="19" t="s">
        <v>148</v>
      </c>
      <c r="BM176" s="216" t="s">
        <v>700</v>
      </c>
    </row>
    <row r="177" spans="1:47" s="2" customFormat="1" ht="12">
      <c r="A177" s="40"/>
      <c r="B177" s="41"/>
      <c r="C177" s="42"/>
      <c r="D177" s="218" t="s">
        <v>150</v>
      </c>
      <c r="E177" s="42"/>
      <c r="F177" s="219" t="s">
        <v>699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51" s="13" customFormat="1" ht="12">
      <c r="A178" s="13"/>
      <c r="B178" s="223"/>
      <c r="C178" s="224"/>
      <c r="D178" s="218" t="s">
        <v>152</v>
      </c>
      <c r="E178" s="225" t="s">
        <v>19</v>
      </c>
      <c r="F178" s="226" t="s">
        <v>701</v>
      </c>
      <c r="G178" s="224"/>
      <c r="H178" s="227">
        <v>10.2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84</v>
      </c>
      <c r="AV178" s="13" t="s">
        <v>84</v>
      </c>
      <c r="AW178" s="13" t="s">
        <v>36</v>
      </c>
      <c r="AX178" s="13" t="s">
        <v>82</v>
      </c>
      <c r="AY178" s="233" t="s">
        <v>141</v>
      </c>
    </row>
    <row r="179" spans="1:65" s="2" customFormat="1" ht="14.4" customHeight="1">
      <c r="A179" s="40"/>
      <c r="B179" s="41"/>
      <c r="C179" s="206" t="s">
        <v>290</v>
      </c>
      <c r="D179" s="206" t="s">
        <v>143</v>
      </c>
      <c r="E179" s="207" t="s">
        <v>326</v>
      </c>
      <c r="F179" s="208" t="s">
        <v>327</v>
      </c>
      <c r="G179" s="209" t="s">
        <v>146</v>
      </c>
      <c r="H179" s="210">
        <v>349.2</v>
      </c>
      <c r="I179" s="211"/>
      <c r="J179" s="210">
        <f>ROUND(I179*H179,2)</f>
        <v>0</v>
      </c>
      <c r="K179" s="208" t="s">
        <v>147</v>
      </c>
      <c r="L179" s="46"/>
      <c r="M179" s="212" t="s">
        <v>19</v>
      </c>
      <c r="N179" s="213" t="s">
        <v>45</v>
      </c>
      <c r="O179" s="86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6" t="s">
        <v>148</v>
      </c>
      <c r="AT179" s="216" t="s">
        <v>143</v>
      </c>
      <c r="AU179" s="216" t="s">
        <v>84</v>
      </c>
      <c r="AY179" s="19" t="s">
        <v>141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9" t="s">
        <v>82</v>
      </c>
      <c r="BK179" s="217">
        <f>ROUND(I179*H179,2)</f>
        <v>0</v>
      </c>
      <c r="BL179" s="19" t="s">
        <v>148</v>
      </c>
      <c r="BM179" s="216" t="s">
        <v>702</v>
      </c>
    </row>
    <row r="180" spans="1:47" s="2" customFormat="1" ht="12">
      <c r="A180" s="40"/>
      <c r="B180" s="41"/>
      <c r="C180" s="42"/>
      <c r="D180" s="218" t="s">
        <v>150</v>
      </c>
      <c r="E180" s="42"/>
      <c r="F180" s="219" t="s">
        <v>329</v>
      </c>
      <c r="G180" s="42"/>
      <c r="H180" s="42"/>
      <c r="I180" s="220"/>
      <c r="J180" s="42"/>
      <c r="K180" s="42"/>
      <c r="L180" s="46"/>
      <c r="M180" s="221"/>
      <c r="N180" s="22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150</v>
      </c>
      <c r="AU180" s="19" t="s">
        <v>84</v>
      </c>
    </row>
    <row r="181" spans="1:51" s="13" customFormat="1" ht="12">
      <c r="A181" s="13"/>
      <c r="B181" s="223"/>
      <c r="C181" s="224"/>
      <c r="D181" s="218" t="s">
        <v>152</v>
      </c>
      <c r="E181" s="225" t="s">
        <v>19</v>
      </c>
      <c r="F181" s="226" t="s">
        <v>703</v>
      </c>
      <c r="G181" s="224"/>
      <c r="H181" s="227">
        <v>349.2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152</v>
      </c>
      <c r="AU181" s="233" t="s">
        <v>84</v>
      </c>
      <c r="AV181" s="13" t="s">
        <v>84</v>
      </c>
      <c r="AW181" s="13" t="s">
        <v>36</v>
      </c>
      <c r="AX181" s="13" t="s">
        <v>82</v>
      </c>
      <c r="AY181" s="233" t="s">
        <v>141</v>
      </c>
    </row>
    <row r="182" spans="1:65" s="2" customFormat="1" ht="14.4" customHeight="1">
      <c r="A182" s="40"/>
      <c r="B182" s="41"/>
      <c r="C182" s="206" t="s">
        <v>296</v>
      </c>
      <c r="D182" s="206" t="s">
        <v>143</v>
      </c>
      <c r="E182" s="207" t="s">
        <v>332</v>
      </c>
      <c r="F182" s="208" t="s">
        <v>333</v>
      </c>
      <c r="G182" s="209" t="s">
        <v>146</v>
      </c>
      <c r="H182" s="210">
        <v>349.2</v>
      </c>
      <c r="I182" s="211"/>
      <c r="J182" s="210">
        <f>ROUND(I182*H182,2)</f>
        <v>0</v>
      </c>
      <c r="K182" s="208" t="s">
        <v>147</v>
      </c>
      <c r="L182" s="46"/>
      <c r="M182" s="212" t="s">
        <v>19</v>
      </c>
      <c r="N182" s="213" t="s">
        <v>45</v>
      </c>
      <c r="O182" s="86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6" t="s">
        <v>148</v>
      </c>
      <c r="AT182" s="216" t="s">
        <v>143</v>
      </c>
      <c r="AU182" s="216" t="s">
        <v>84</v>
      </c>
      <c r="AY182" s="19" t="s">
        <v>141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9" t="s">
        <v>82</v>
      </c>
      <c r="BK182" s="217">
        <f>ROUND(I182*H182,2)</f>
        <v>0</v>
      </c>
      <c r="BL182" s="19" t="s">
        <v>148</v>
      </c>
      <c r="BM182" s="216" t="s">
        <v>704</v>
      </c>
    </row>
    <row r="183" spans="1:47" s="2" customFormat="1" ht="12">
      <c r="A183" s="40"/>
      <c r="B183" s="41"/>
      <c r="C183" s="42"/>
      <c r="D183" s="218" t="s">
        <v>150</v>
      </c>
      <c r="E183" s="42"/>
      <c r="F183" s="219" t="s">
        <v>335</v>
      </c>
      <c r="G183" s="42"/>
      <c r="H183" s="42"/>
      <c r="I183" s="220"/>
      <c r="J183" s="42"/>
      <c r="K183" s="42"/>
      <c r="L183" s="46"/>
      <c r="M183" s="221"/>
      <c r="N183" s="22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150</v>
      </c>
      <c r="AU183" s="19" t="s">
        <v>84</v>
      </c>
    </row>
    <row r="184" spans="1:51" s="13" customFormat="1" ht="12">
      <c r="A184" s="13"/>
      <c r="B184" s="223"/>
      <c r="C184" s="224"/>
      <c r="D184" s="218" t="s">
        <v>152</v>
      </c>
      <c r="E184" s="225" t="s">
        <v>19</v>
      </c>
      <c r="F184" s="226" t="s">
        <v>705</v>
      </c>
      <c r="G184" s="224"/>
      <c r="H184" s="227">
        <v>349.2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152</v>
      </c>
      <c r="AU184" s="233" t="s">
        <v>84</v>
      </c>
      <c r="AV184" s="13" t="s">
        <v>84</v>
      </c>
      <c r="AW184" s="13" t="s">
        <v>36</v>
      </c>
      <c r="AX184" s="13" t="s">
        <v>82</v>
      </c>
      <c r="AY184" s="233" t="s">
        <v>141</v>
      </c>
    </row>
    <row r="185" spans="1:65" s="2" customFormat="1" ht="14.4" customHeight="1">
      <c r="A185" s="40"/>
      <c r="B185" s="41"/>
      <c r="C185" s="206" t="s">
        <v>301</v>
      </c>
      <c r="D185" s="206" t="s">
        <v>143</v>
      </c>
      <c r="E185" s="207" t="s">
        <v>338</v>
      </c>
      <c r="F185" s="208" t="s">
        <v>339</v>
      </c>
      <c r="G185" s="209" t="s">
        <v>146</v>
      </c>
      <c r="H185" s="210">
        <v>374.5</v>
      </c>
      <c r="I185" s="211"/>
      <c r="J185" s="210">
        <f>ROUND(I185*H185,2)</f>
        <v>0</v>
      </c>
      <c r="K185" s="208" t="s">
        <v>147</v>
      </c>
      <c r="L185" s="46"/>
      <c r="M185" s="212" t="s">
        <v>19</v>
      </c>
      <c r="N185" s="213" t="s">
        <v>45</v>
      </c>
      <c r="O185" s="86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6" t="s">
        <v>148</v>
      </c>
      <c r="AT185" s="216" t="s">
        <v>143</v>
      </c>
      <c r="AU185" s="216" t="s">
        <v>84</v>
      </c>
      <c r="AY185" s="19" t="s">
        <v>141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9" t="s">
        <v>82</v>
      </c>
      <c r="BK185" s="217">
        <f>ROUND(I185*H185,2)</f>
        <v>0</v>
      </c>
      <c r="BL185" s="19" t="s">
        <v>148</v>
      </c>
      <c r="BM185" s="216" t="s">
        <v>706</v>
      </c>
    </row>
    <row r="186" spans="1:47" s="2" customFormat="1" ht="12">
      <c r="A186" s="40"/>
      <c r="B186" s="41"/>
      <c r="C186" s="42"/>
      <c r="D186" s="218" t="s">
        <v>150</v>
      </c>
      <c r="E186" s="42"/>
      <c r="F186" s="219" t="s">
        <v>341</v>
      </c>
      <c r="G186" s="42"/>
      <c r="H186" s="42"/>
      <c r="I186" s="220"/>
      <c r="J186" s="42"/>
      <c r="K186" s="42"/>
      <c r="L186" s="46"/>
      <c r="M186" s="221"/>
      <c r="N186" s="22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150</v>
      </c>
      <c r="AU186" s="19" t="s">
        <v>84</v>
      </c>
    </row>
    <row r="187" spans="1:51" s="13" customFormat="1" ht="12">
      <c r="A187" s="13"/>
      <c r="B187" s="223"/>
      <c r="C187" s="224"/>
      <c r="D187" s="218" t="s">
        <v>152</v>
      </c>
      <c r="E187" s="225" t="s">
        <v>19</v>
      </c>
      <c r="F187" s="226" t="s">
        <v>707</v>
      </c>
      <c r="G187" s="224"/>
      <c r="H187" s="227">
        <v>374.5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152</v>
      </c>
      <c r="AU187" s="233" t="s">
        <v>84</v>
      </c>
      <c r="AV187" s="13" t="s">
        <v>84</v>
      </c>
      <c r="AW187" s="13" t="s">
        <v>36</v>
      </c>
      <c r="AX187" s="13" t="s">
        <v>82</v>
      </c>
      <c r="AY187" s="233" t="s">
        <v>141</v>
      </c>
    </row>
    <row r="188" spans="1:65" s="2" customFormat="1" ht="14.4" customHeight="1">
      <c r="A188" s="40"/>
      <c r="B188" s="41"/>
      <c r="C188" s="206" t="s">
        <v>307</v>
      </c>
      <c r="D188" s="206" t="s">
        <v>143</v>
      </c>
      <c r="E188" s="207" t="s">
        <v>344</v>
      </c>
      <c r="F188" s="208" t="s">
        <v>345</v>
      </c>
      <c r="G188" s="209" t="s">
        <v>146</v>
      </c>
      <c r="H188" s="210">
        <v>374.5</v>
      </c>
      <c r="I188" s="211"/>
      <c r="J188" s="210">
        <f>ROUND(I188*H188,2)</f>
        <v>0</v>
      </c>
      <c r="K188" s="208" t="s">
        <v>147</v>
      </c>
      <c r="L188" s="46"/>
      <c r="M188" s="212" t="s">
        <v>19</v>
      </c>
      <c r="N188" s="213" t="s">
        <v>45</v>
      </c>
      <c r="O188" s="86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148</v>
      </c>
      <c r="AT188" s="216" t="s">
        <v>143</v>
      </c>
      <c r="AU188" s="216" t="s">
        <v>84</v>
      </c>
      <c r="AY188" s="19" t="s">
        <v>141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9" t="s">
        <v>82</v>
      </c>
      <c r="BK188" s="217">
        <f>ROUND(I188*H188,2)</f>
        <v>0</v>
      </c>
      <c r="BL188" s="19" t="s">
        <v>148</v>
      </c>
      <c r="BM188" s="216" t="s">
        <v>708</v>
      </c>
    </row>
    <row r="189" spans="1:47" s="2" customFormat="1" ht="12">
      <c r="A189" s="40"/>
      <c r="B189" s="41"/>
      <c r="C189" s="42"/>
      <c r="D189" s="218" t="s">
        <v>150</v>
      </c>
      <c r="E189" s="42"/>
      <c r="F189" s="219" t="s">
        <v>347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150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709</v>
      </c>
      <c r="G190" s="224"/>
      <c r="H190" s="227">
        <v>374.5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82</v>
      </c>
      <c r="AY190" s="233" t="s">
        <v>141</v>
      </c>
    </row>
    <row r="191" spans="1:65" s="2" customFormat="1" ht="14.4" customHeight="1">
      <c r="A191" s="40"/>
      <c r="B191" s="41"/>
      <c r="C191" s="206" t="s">
        <v>314</v>
      </c>
      <c r="D191" s="206" t="s">
        <v>143</v>
      </c>
      <c r="E191" s="207" t="s">
        <v>350</v>
      </c>
      <c r="F191" s="208" t="s">
        <v>351</v>
      </c>
      <c r="G191" s="209" t="s">
        <v>146</v>
      </c>
      <c r="H191" s="210">
        <v>374.5</v>
      </c>
      <c r="I191" s="211"/>
      <c r="J191" s="210">
        <f>ROUND(I191*H191,2)</f>
        <v>0</v>
      </c>
      <c r="K191" s="208" t="s">
        <v>147</v>
      </c>
      <c r="L191" s="46"/>
      <c r="M191" s="212" t="s">
        <v>19</v>
      </c>
      <c r="N191" s="213" t="s">
        <v>45</v>
      </c>
      <c r="O191" s="86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6" t="s">
        <v>148</v>
      </c>
      <c r="AT191" s="216" t="s">
        <v>143</v>
      </c>
      <c r="AU191" s="216" t="s">
        <v>84</v>
      </c>
      <c r="AY191" s="19" t="s">
        <v>141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9" t="s">
        <v>82</v>
      </c>
      <c r="BK191" s="217">
        <f>ROUND(I191*H191,2)</f>
        <v>0</v>
      </c>
      <c r="BL191" s="19" t="s">
        <v>148</v>
      </c>
      <c r="BM191" s="216" t="s">
        <v>710</v>
      </c>
    </row>
    <row r="192" spans="1:47" s="2" customFormat="1" ht="12">
      <c r="A192" s="40"/>
      <c r="B192" s="41"/>
      <c r="C192" s="42"/>
      <c r="D192" s="218" t="s">
        <v>150</v>
      </c>
      <c r="E192" s="42"/>
      <c r="F192" s="219" t="s">
        <v>353</v>
      </c>
      <c r="G192" s="42"/>
      <c r="H192" s="42"/>
      <c r="I192" s="220"/>
      <c r="J192" s="42"/>
      <c r="K192" s="42"/>
      <c r="L192" s="46"/>
      <c r="M192" s="221"/>
      <c r="N192" s="22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150</v>
      </c>
      <c r="AU192" s="19" t="s">
        <v>84</v>
      </c>
    </row>
    <row r="193" spans="1:51" s="13" customFormat="1" ht="12">
      <c r="A193" s="13"/>
      <c r="B193" s="223"/>
      <c r="C193" s="224"/>
      <c r="D193" s="218" t="s">
        <v>152</v>
      </c>
      <c r="E193" s="225" t="s">
        <v>19</v>
      </c>
      <c r="F193" s="226" t="s">
        <v>711</v>
      </c>
      <c r="G193" s="224"/>
      <c r="H193" s="227">
        <v>374.5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152</v>
      </c>
      <c r="AU193" s="233" t="s">
        <v>84</v>
      </c>
      <c r="AV193" s="13" t="s">
        <v>84</v>
      </c>
      <c r="AW193" s="13" t="s">
        <v>36</v>
      </c>
      <c r="AX193" s="13" t="s">
        <v>82</v>
      </c>
      <c r="AY193" s="233" t="s">
        <v>141</v>
      </c>
    </row>
    <row r="194" spans="1:65" s="2" customFormat="1" ht="14.4" customHeight="1">
      <c r="A194" s="40"/>
      <c r="B194" s="41"/>
      <c r="C194" s="206" t="s">
        <v>320</v>
      </c>
      <c r="D194" s="206" t="s">
        <v>143</v>
      </c>
      <c r="E194" s="207" t="s">
        <v>356</v>
      </c>
      <c r="F194" s="208" t="s">
        <v>357</v>
      </c>
      <c r="G194" s="209" t="s">
        <v>146</v>
      </c>
      <c r="H194" s="210">
        <v>374.5</v>
      </c>
      <c r="I194" s="211"/>
      <c r="J194" s="210">
        <f>ROUND(I194*H194,2)</f>
        <v>0</v>
      </c>
      <c r="K194" s="208" t="s">
        <v>147</v>
      </c>
      <c r="L194" s="46"/>
      <c r="M194" s="212" t="s">
        <v>19</v>
      </c>
      <c r="N194" s="213" t="s">
        <v>45</v>
      </c>
      <c r="O194" s="86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6" t="s">
        <v>148</v>
      </c>
      <c r="AT194" s="216" t="s">
        <v>143</v>
      </c>
      <c r="AU194" s="216" t="s">
        <v>84</v>
      </c>
      <c r="AY194" s="19" t="s">
        <v>141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9" t="s">
        <v>82</v>
      </c>
      <c r="BK194" s="217">
        <f>ROUND(I194*H194,2)</f>
        <v>0</v>
      </c>
      <c r="BL194" s="19" t="s">
        <v>148</v>
      </c>
      <c r="BM194" s="216" t="s">
        <v>712</v>
      </c>
    </row>
    <row r="195" spans="1:47" s="2" customFormat="1" ht="12">
      <c r="A195" s="40"/>
      <c r="B195" s="41"/>
      <c r="C195" s="42"/>
      <c r="D195" s="218" t="s">
        <v>150</v>
      </c>
      <c r="E195" s="42"/>
      <c r="F195" s="219" t="s">
        <v>359</v>
      </c>
      <c r="G195" s="42"/>
      <c r="H195" s="42"/>
      <c r="I195" s="220"/>
      <c r="J195" s="42"/>
      <c r="K195" s="42"/>
      <c r="L195" s="46"/>
      <c r="M195" s="221"/>
      <c r="N195" s="22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150</v>
      </c>
      <c r="AU195" s="19" t="s">
        <v>84</v>
      </c>
    </row>
    <row r="196" spans="1:51" s="13" customFormat="1" ht="12">
      <c r="A196" s="13"/>
      <c r="B196" s="223"/>
      <c r="C196" s="224"/>
      <c r="D196" s="218" t="s">
        <v>152</v>
      </c>
      <c r="E196" s="225" t="s">
        <v>19</v>
      </c>
      <c r="F196" s="226" t="s">
        <v>707</v>
      </c>
      <c r="G196" s="224"/>
      <c r="H196" s="227">
        <v>374.5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152</v>
      </c>
      <c r="AU196" s="233" t="s">
        <v>84</v>
      </c>
      <c r="AV196" s="13" t="s">
        <v>84</v>
      </c>
      <c r="AW196" s="13" t="s">
        <v>36</v>
      </c>
      <c r="AX196" s="13" t="s">
        <v>82</v>
      </c>
      <c r="AY196" s="233" t="s">
        <v>141</v>
      </c>
    </row>
    <row r="197" spans="1:65" s="2" customFormat="1" ht="14.4" customHeight="1">
      <c r="A197" s="40"/>
      <c r="B197" s="41"/>
      <c r="C197" s="206" t="s">
        <v>325</v>
      </c>
      <c r="D197" s="206" t="s">
        <v>143</v>
      </c>
      <c r="E197" s="207" t="s">
        <v>361</v>
      </c>
      <c r="F197" s="208" t="s">
        <v>362</v>
      </c>
      <c r="G197" s="209" t="s">
        <v>286</v>
      </c>
      <c r="H197" s="210">
        <v>263.1</v>
      </c>
      <c r="I197" s="211"/>
      <c r="J197" s="210">
        <f>ROUND(I197*H197,2)</f>
        <v>0</v>
      </c>
      <c r="K197" s="208" t="s">
        <v>147</v>
      </c>
      <c r="L197" s="46"/>
      <c r="M197" s="212" t="s">
        <v>19</v>
      </c>
      <c r="N197" s="213" t="s">
        <v>45</v>
      </c>
      <c r="O197" s="86"/>
      <c r="P197" s="214">
        <f>O197*H197</f>
        <v>0</v>
      </c>
      <c r="Q197" s="214">
        <v>0.00224</v>
      </c>
      <c r="R197" s="214">
        <f>Q197*H197</f>
        <v>0.589344</v>
      </c>
      <c r="S197" s="214">
        <v>0</v>
      </c>
      <c r="T197" s="21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6" t="s">
        <v>148</v>
      </c>
      <c r="AT197" s="216" t="s">
        <v>143</v>
      </c>
      <c r="AU197" s="216" t="s">
        <v>84</v>
      </c>
      <c r="AY197" s="19" t="s">
        <v>141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9" t="s">
        <v>82</v>
      </c>
      <c r="BK197" s="217">
        <f>ROUND(I197*H197,2)</f>
        <v>0</v>
      </c>
      <c r="BL197" s="19" t="s">
        <v>148</v>
      </c>
      <c r="BM197" s="216" t="s">
        <v>713</v>
      </c>
    </row>
    <row r="198" spans="1:47" s="2" customFormat="1" ht="12">
      <c r="A198" s="40"/>
      <c r="B198" s="41"/>
      <c r="C198" s="42"/>
      <c r="D198" s="218" t="s">
        <v>150</v>
      </c>
      <c r="E198" s="42"/>
      <c r="F198" s="219" t="s">
        <v>364</v>
      </c>
      <c r="G198" s="42"/>
      <c r="H198" s="42"/>
      <c r="I198" s="220"/>
      <c r="J198" s="42"/>
      <c r="K198" s="42"/>
      <c r="L198" s="46"/>
      <c r="M198" s="221"/>
      <c r="N198" s="22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150</v>
      </c>
      <c r="AU198" s="19" t="s">
        <v>84</v>
      </c>
    </row>
    <row r="199" spans="1:51" s="13" customFormat="1" ht="12">
      <c r="A199" s="13"/>
      <c r="B199" s="223"/>
      <c r="C199" s="224"/>
      <c r="D199" s="218" t="s">
        <v>152</v>
      </c>
      <c r="E199" s="225" t="s">
        <v>19</v>
      </c>
      <c r="F199" s="226" t="s">
        <v>714</v>
      </c>
      <c r="G199" s="224"/>
      <c r="H199" s="227">
        <v>263.1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152</v>
      </c>
      <c r="AU199" s="233" t="s">
        <v>84</v>
      </c>
      <c r="AV199" s="13" t="s">
        <v>84</v>
      </c>
      <c r="AW199" s="13" t="s">
        <v>36</v>
      </c>
      <c r="AX199" s="13" t="s">
        <v>82</v>
      </c>
      <c r="AY199" s="233" t="s">
        <v>141</v>
      </c>
    </row>
    <row r="200" spans="1:63" s="12" customFormat="1" ht="22.8" customHeight="1">
      <c r="A200" s="12"/>
      <c r="B200" s="190"/>
      <c r="C200" s="191"/>
      <c r="D200" s="192" t="s">
        <v>73</v>
      </c>
      <c r="E200" s="204" t="s">
        <v>198</v>
      </c>
      <c r="F200" s="204" t="s">
        <v>373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SUM(P201:P212)</f>
        <v>0</v>
      </c>
      <c r="Q200" s="198"/>
      <c r="R200" s="199">
        <f>SUM(R201:R212)</f>
        <v>62.790019</v>
      </c>
      <c r="S200" s="198"/>
      <c r="T200" s="200">
        <f>SUM(T201:T212)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82</v>
      </c>
      <c r="AT200" s="202" t="s">
        <v>73</v>
      </c>
      <c r="AU200" s="202" t="s">
        <v>82</v>
      </c>
      <c r="AY200" s="201" t="s">
        <v>141</v>
      </c>
      <c r="BK200" s="203">
        <f>SUM(BK201:BK212)</f>
        <v>0</v>
      </c>
    </row>
    <row r="201" spans="1:65" s="2" customFormat="1" ht="14.4" customHeight="1">
      <c r="A201" s="40"/>
      <c r="B201" s="41"/>
      <c r="C201" s="206" t="s">
        <v>331</v>
      </c>
      <c r="D201" s="206" t="s">
        <v>143</v>
      </c>
      <c r="E201" s="207" t="s">
        <v>407</v>
      </c>
      <c r="F201" s="208" t="s">
        <v>408</v>
      </c>
      <c r="G201" s="209" t="s">
        <v>310</v>
      </c>
      <c r="H201" s="210">
        <v>2</v>
      </c>
      <c r="I201" s="211"/>
      <c r="J201" s="210">
        <f>ROUND(I201*H201,2)</f>
        <v>0</v>
      </c>
      <c r="K201" s="208" t="s">
        <v>147</v>
      </c>
      <c r="L201" s="46"/>
      <c r="M201" s="212" t="s">
        <v>19</v>
      </c>
      <c r="N201" s="213" t="s">
        <v>45</v>
      </c>
      <c r="O201" s="86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6" t="s">
        <v>148</v>
      </c>
      <c r="AT201" s="216" t="s">
        <v>143</v>
      </c>
      <c r="AU201" s="216" t="s">
        <v>84</v>
      </c>
      <c r="AY201" s="19" t="s">
        <v>141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9" t="s">
        <v>82</v>
      </c>
      <c r="BK201" s="217">
        <f>ROUND(I201*H201,2)</f>
        <v>0</v>
      </c>
      <c r="BL201" s="19" t="s">
        <v>148</v>
      </c>
      <c r="BM201" s="216" t="s">
        <v>715</v>
      </c>
    </row>
    <row r="202" spans="1:47" s="2" customFormat="1" ht="12">
      <c r="A202" s="40"/>
      <c r="B202" s="41"/>
      <c r="C202" s="42"/>
      <c r="D202" s="218" t="s">
        <v>150</v>
      </c>
      <c r="E202" s="42"/>
      <c r="F202" s="219" t="s">
        <v>410</v>
      </c>
      <c r="G202" s="42"/>
      <c r="H202" s="42"/>
      <c r="I202" s="220"/>
      <c r="J202" s="42"/>
      <c r="K202" s="42"/>
      <c r="L202" s="46"/>
      <c r="M202" s="221"/>
      <c r="N202" s="22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150</v>
      </c>
      <c r="AU202" s="19" t="s">
        <v>84</v>
      </c>
    </row>
    <row r="203" spans="1:65" s="2" customFormat="1" ht="14.4" customHeight="1">
      <c r="A203" s="40"/>
      <c r="B203" s="41"/>
      <c r="C203" s="256" t="s">
        <v>337</v>
      </c>
      <c r="D203" s="256" t="s">
        <v>274</v>
      </c>
      <c r="E203" s="257" t="s">
        <v>412</v>
      </c>
      <c r="F203" s="258" t="s">
        <v>413</v>
      </c>
      <c r="G203" s="259" t="s">
        <v>310</v>
      </c>
      <c r="H203" s="260">
        <v>2</v>
      </c>
      <c r="I203" s="261"/>
      <c r="J203" s="260">
        <f>ROUND(I203*H203,2)</f>
        <v>0</v>
      </c>
      <c r="K203" s="258" t="s">
        <v>19</v>
      </c>
      <c r="L203" s="262"/>
      <c r="M203" s="263" t="s">
        <v>19</v>
      </c>
      <c r="N203" s="264" t="s">
        <v>45</v>
      </c>
      <c r="O203" s="86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6" t="s">
        <v>191</v>
      </c>
      <c r="AT203" s="216" t="s">
        <v>274</v>
      </c>
      <c r="AU203" s="216" t="s">
        <v>84</v>
      </c>
      <c r="AY203" s="19" t="s">
        <v>141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9" t="s">
        <v>82</v>
      </c>
      <c r="BK203" s="217">
        <f>ROUND(I203*H203,2)</f>
        <v>0</v>
      </c>
      <c r="BL203" s="19" t="s">
        <v>148</v>
      </c>
      <c r="BM203" s="216" t="s">
        <v>716</v>
      </c>
    </row>
    <row r="204" spans="1:47" s="2" customFormat="1" ht="12">
      <c r="A204" s="40"/>
      <c r="B204" s="41"/>
      <c r="C204" s="42"/>
      <c r="D204" s="218" t="s">
        <v>150</v>
      </c>
      <c r="E204" s="42"/>
      <c r="F204" s="219" t="s">
        <v>413</v>
      </c>
      <c r="G204" s="42"/>
      <c r="H204" s="42"/>
      <c r="I204" s="220"/>
      <c r="J204" s="42"/>
      <c r="K204" s="42"/>
      <c r="L204" s="46"/>
      <c r="M204" s="221"/>
      <c r="N204" s="222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150</v>
      </c>
      <c r="AU204" s="19" t="s">
        <v>84</v>
      </c>
    </row>
    <row r="205" spans="1:65" s="2" customFormat="1" ht="14.4" customHeight="1">
      <c r="A205" s="40"/>
      <c r="B205" s="41"/>
      <c r="C205" s="206" t="s">
        <v>343</v>
      </c>
      <c r="D205" s="206" t="s">
        <v>143</v>
      </c>
      <c r="E205" s="207" t="s">
        <v>391</v>
      </c>
      <c r="F205" s="208" t="s">
        <v>392</v>
      </c>
      <c r="G205" s="209" t="s">
        <v>286</v>
      </c>
      <c r="H205" s="210">
        <v>131.5</v>
      </c>
      <c r="I205" s="211"/>
      <c r="J205" s="210">
        <f>ROUND(I205*H205,2)</f>
        <v>0</v>
      </c>
      <c r="K205" s="208" t="s">
        <v>147</v>
      </c>
      <c r="L205" s="46"/>
      <c r="M205" s="212" t="s">
        <v>19</v>
      </c>
      <c r="N205" s="213" t="s">
        <v>45</v>
      </c>
      <c r="O205" s="86"/>
      <c r="P205" s="214">
        <f>O205*H205</f>
        <v>0</v>
      </c>
      <c r="Q205" s="214">
        <v>0.20219</v>
      </c>
      <c r="R205" s="214">
        <f>Q205*H205</f>
        <v>26.587985</v>
      </c>
      <c r="S205" s="214">
        <v>0</v>
      </c>
      <c r="T205" s="21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6" t="s">
        <v>148</v>
      </c>
      <c r="AT205" s="216" t="s">
        <v>143</v>
      </c>
      <c r="AU205" s="216" t="s">
        <v>84</v>
      </c>
      <c r="AY205" s="19" t="s">
        <v>141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9" t="s">
        <v>82</v>
      </c>
      <c r="BK205" s="217">
        <f>ROUND(I205*H205,2)</f>
        <v>0</v>
      </c>
      <c r="BL205" s="19" t="s">
        <v>148</v>
      </c>
      <c r="BM205" s="216" t="s">
        <v>717</v>
      </c>
    </row>
    <row r="206" spans="1:47" s="2" customFormat="1" ht="12">
      <c r="A206" s="40"/>
      <c r="B206" s="41"/>
      <c r="C206" s="42"/>
      <c r="D206" s="218" t="s">
        <v>150</v>
      </c>
      <c r="E206" s="42"/>
      <c r="F206" s="219" t="s">
        <v>394</v>
      </c>
      <c r="G206" s="42"/>
      <c r="H206" s="42"/>
      <c r="I206" s="220"/>
      <c r="J206" s="42"/>
      <c r="K206" s="42"/>
      <c r="L206" s="46"/>
      <c r="M206" s="221"/>
      <c r="N206" s="22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150</v>
      </c>
      <c r="AU206" s="19" t="s">
        <v>84</v>
      </c>
    </row>
    <row r="207" spans="1:51" s="13" customFormat="1" ht="12">
      <c r="A207" s="13"/>
      <c r="B207" s="223"/>
      <c r="C207" s="224"/>
      <c r="D207" s="218" t="s">
        <v>152</v>
      </c>
      <c r="E207" s="225" t="s">
        <v>19</v>
      </c>
      <c r="F207" s="226" t="s">
        <v>718</v>
      </c>
      <c r="G207" s="224"/>
      <c r="H207" s="227">
        <v>131.5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152</v>
      </c>
      <c r="AU207" s="233" t="s">
        <v>84</v>
      </c>
      <c r="AV207" s="13" t="s">
        <v>84</v>
      </c>
      <c r="AW207" s="13" t="s">
        <v>36</v>
      </c>
      <c r="AX207" s="13" t="s">
        <v>82</v>
      </c>
      <c r="AY207" s="233" t="s">
        <v>141</v>
      </c>
    </row>
    <row r="208" spans="1:65" s="2" customFormat="1" ht="14.4" customHeight="1">
      <c r="A208" s="40"/>
      <c r="B208" s="41"/>
      <c r="C208" s="256" t="s">
        <v>349</v>
      </c>
      <c r="D208" s="256" t="s">
        <v>274</v>
      </c>
      <c r="E208" s="257" t="s">
        <v>397</v>
      </c>
      <c r="F208" s="258" t="s">
        <v>398</v>
      </c>
      <c r="G208" s="259" t="s">
        <v>286</v>
      </c>
      <c r="H208" s="260">
        <v>131.5</v>
      </c>
      <c r="I208" s="261"/>
      <c r="J208" s="260">
        <f>ROUND(I208*H208,2)</f>
        <v>0</v>
      </c>
      <c r="K208" s="258" t="s">
        <v>147</v>
      </c>
      <c r="L208" s="262"/>
      <c r="M208" s="263" t="s">
        <v>19</v>
      </c>
      <c r="N208" s="264" t="s">
        <v>45</v>
      </c>
      <c r="O208" s="86"/>
      <c r="P208" s="214">
        <f>O208*H208</f>
        <v>0</v>
      </c>
      <c r="Q208" s="214">
        <v>0.102</v>
      </c>
      <c r="R208" s="214">
        <f>Q208*H208</f>
        <v>13.412999999999998</v>
      </c>
      <c r="S208" s="214">
        <v>0</v>
      </c>
      <c r="T208" s="21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6" t="s">
        <v>191</v>
      </c>
      <c r="AT208" s="216" t="s">
        <v>274</v>
      </c>
      <c r="AU208" s="216" t="s">
        <v>84</v>
      </c>
      <c r="AY208" s="19" t="s">
        <v>141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9" t="s">
        <v>82</v>
      </c>
      <c r="BK208" s="217">
        <f>ROUND(I208*H208,2)</f>
        <v>0</v>
      </c>
      <c r="BL208" s="19" t="s">
        <v>148</v>
      </c>
      <c r="BM208" s="216" t="s">
        <v>719</v>
      </c>
    </row>
    <row r="209" spans="1:47" s="2" customFormat="1" ht="12">
      <c r="A209" s="40"/>
      <c r="B209" s="41"/>
      <c r="C209" s="42"/>
      <c r="D209" s="218" t="s">
        <v>150</v>
      </c>
      <c r="E209" s="42"/>
      <c r="F209" s="219" t="s">
        <v>398</v>
      </c>
      <c r="G209" s="42"/>
      <c r="H209" s="42"/>
      <c r="I209" s="220"/>
      <c r="J209" s="42"/>
      <c r="K209" s="42"/>
      <c r="L209" s="46"/>
      <c r="M209" s="221"/>
      <c r="N209" s="22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150</v>
      </c>
      <c r="AU209" s="19" t="s">
        <v>84</v>
      </c>
    </row>
    <row r="210" spans="1:65" s="2" customFormat="1" ht="14.4" customHeight="1">
      <c r="A210" s="40"/>
      <c r="B210" s="41"/>
      <c r="C210" s="206" t="s">
        <v>355</v>
      </c>
      <c r="D210" s="206" t="s">
        <v>143</v>
      </c>
      <c r="E210" s="207" t="s">
        <v>401</v>
      </c>
      <c r="F210" s="208" t="s">
        <v>402</v>
      </c>
      <c r="G210" s="209" t="s">
        <v>162</v>
      </c>
      <c r="H210" s="210">
        <v>10.1</v>
      </c>
      <c r="I210" s="211"/>
      <c r="J210" s="210">
        <f>ROUND(I210*H210,2)</f>
        <v>0</v>
      </c>
      <c r="K210" s="208" t="s">
        <v>19</v>
      </c>
      <c r="L210" s="46"/>
      <c r="M210" s="212" t="s">
        <v>19</v>
      </c>
      <c r="N210" s="213" t="s">
        <v>45</v>
      </c>
      <c r="O210" s="86"/>
      <c r="P210" s="214">
        <f>O210*H210</f>
        <v>0</v>
      </c>
      <c r="Q210" s="214">
        <v>2.25634</v>
      </c>
      <c r="R210" s="214">
        <f>Q210*H210</f>
        <v>22.789033999999997</v>
      </c>
      <c r="S210" s="214">
        <v>0</v>
      </c>
      <c r="T210" s="21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6" t="s">
        <v>148</v>
      </c>
      <c r="AT210" s="216" t="s">
        <v>143</v>
      </c>
      <c r="AU210" s="216" t="s">
        <v>84</v>
      </c>
      <c r="AY210" s="19" t="s">
        <v>141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9" t="s">
        <v>82</v>
      </c>
      <c r="BK210" s="217">
        <f>ROUND(I210*H210,2)</f>
        <v>0</v>
      </c>
      <c r="BL210" s="19" t="s">
        <v>148</v>
      </c>
      <c r="BM210" s="216" t="s">
        <v>720</v>
      </c>
    </row>
    <row r="211" spans="1:47" s="2" customFormat="1" ht="12">
      <c r="A211" s="40"/>
      <c r="B211" s="41"/>
      <c r="C211" s="42"/>
      <c r="D211" s="218" t="s">
        <v>150</v>
      </c>
      <c r="E211" s="42"/>
      <c r="F211" s="219" t="s">
        <v>404</v>
      </c>
      <c r="G211" s="42"/>
      <c r="H211" s="42"/>
      <c r="I211" s="220"/>
      <c r="J211" s="42"/>
      <c r="K211" s="42"/>
      <c r="L211" s="46"/>
      <c r="M211" s="221"/>
      <c r="N211" s="22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150</v>
      </c>
      <c r="AU211" s="19" t="s">
        <v>84</v>
      </c>
    </row>
    <row r="212" spans="1:51" s="13" customFormat="1" ht="12">
      <c r="A212" s="13"/>
      <c r="B212" s="223"/>
      <c r="C212" s="224"/>
      <c r="D212" s="218" t="s">
        <v>152</v>
      </c>
      <c r="E212" s="225" t="s">
        <v>19</v>
      </c>
      <c r="F212" s="226" t="s">
        <v>721</v>
      </c>
      <c r="G212" s="224"/>
      <c r="H212" s="227">
        <v>10.1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152</v>
      </c>
      <c r="AU212" s="233" t="s">
        <v>84</v>
      </c>
      <c r="AV212" s="13" t="s">
        <v>84</v>
      </c>
      <c r="AW212" s="13" t="s">
        <v>36</v>
      </c>
      <c r="AX212" s="13" t="s">
        <v>82</v>
      </c>
      <c r="AY212" s="233" t="s">
        <v>141</v>
      </c>
    </row>
    <row r="213" spans="1:63" s="12" customFormat="1" ht="22.8" customHeight="1">
      <c r="A213" s="12"/>
      <c r="B213" s="190"/>
      <c r="C213" s="191"/>
      <c r="D213" s="192" t="s">
        <v>73</v>
      </c>
      <c r="E213" s="204" t="s">
        <v>427</v>
      </c>
      <c r="F213" s="204" t="s">
        <v>428</v>
      </c>
      <c r="G213" s="191"/>
      <c r="H213" s="191"/>
      <c r="I213" s="194"/>
      <c r="J213" s="205">
        <f>BK213</f>
        <v>0</v>
      </c>
      <c r="K213" s="191"/>
      <c r="L213" s="196"/>
      <c r="M213" s="197"/>
      <c r="N213" s="198"/>
      <c r="O213" s="198"/>
      <c r="P213" s="199">
        <f>SUM(P214:P218)</f>
        <v>0</v>
      </c>
      <c r="Q213" s="198"/>
      <c r="R213" s="199">
        <f>SUM(R214:R218)</f>
        <v>0</v>
      </c>
      <c r="S213" s="198"/>
      <c r="T213" s="200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82</v>
      </c>
      <c r="AT213" s="202" t="s">
        <v>73</v>
      </c>
      <c r="AU213" s="202" t="s">
        <v>82</v>
      </c>
      <c r="AY213" s="201" t="s">
        <v>141</v>
      </c>
      <c r="BK213" s="203">
        <f>SUM(BK214:BK218)</f>
        <v>0</v>
      </c>
    </row>
    <row r="214" spans="1:65" s="2" customFormat="1" ht="14.4" customHeight="1">
      <c r="A214" s="40"/>
      <c r="B214" s="41"/>
      <c r="C214" s="206" t="s">
        <v>360</v>
      </c>
      <c r="D214" s="206" t="s">
        <v>143</v>
      </c>
      <c r="E214" s="207" t="s">
        <v>430</v>
      </c>
      <c r="F214" s="208" t="s">
        <v>431</v>
      </c>
      <c r="G214" s="209" t="s">
        <v>323</v>
      </c>
      <c r="H214" s="210">
        <v>74</v>
      </c>
      <c r="I214" s="211"/>
      <c r="J214" s="210">
        <f>ROUND(I214*H214,2)</f>
        <v>0</v>
      </c>
      <c r="K214" s="208" t="s">
        <v>147</v>
      </c>
      <c r="L214" s="46"/>
      <c r="M214" s="212" t="s">
        <v>19</v>
      </c>
      <c r="N214" s="213" t="s">
        <v>45</v>
      </c>
      <c r="O214" s="86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6" t="s">
        <v>148</v>
      </c>
      <c r="AT214" s="216" t="s">
        <v>143</v>
      </c>
      <c r="AU214" s="216" t="s">
        <v>84</v>
      </c>
      <c r="AY214" s="19" t="s">
        <v>141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9" t="s">
        <v>82</v>
      </c>
      <c r="BK214" s="217">
        <f>ROUND(I214*H214,2)</f>
        <v>0</v>
      </c>
      <c r="BL214" s="19" t="s">
        <v>148</v>
      </c>
      <c r="BM214" s="216" t="s">
        <v>722</v>
      </c>
    </row>
    <row r="215" spans="1:47" s="2" customFormat="1" ht="12">
      <c r="A215" s="40"/>
      <c r="B215" s="41"/>
      <c r="C215" s="42"/>
      <c r="D215" s="218" t="s">
        <v>150</v>
      </c>
      <c r="E215" s="42"/>
      <c r="F215" s="219" t="s">
        <v>433</v>
      </c>
      <c r="G215" s="42"/>
      <c r="H215" s="42"/>
      <c r="I215" s="220"/>
      <c r="J215" s="42"/>
      <c r="K215" s="42"/>
      <c r="L215" s="46"/>
      <c r="M215" s="221"/>
      <c r="N215" s="22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150</v>
      </c>
      <c r="AU215" s="19" t="s">
        <v>84</v>
      </c>
    </row>
    <row r="216" spans="1:65" s="2" customFormat="1" ht="14.4" customHeight="1">
      <c r="A216" s="40"/>
      <c r="B216" s="41"/>
      <c r="C216" s="206" t="s">
        <v>366</v>
      </c>
      <c r="D216" s="206" t="s">
        <v>143</v>
      </c>
      <c r="E216" s="207" t="s">
        <v>435</v>
      </c>
      <c r="F216" s="208" t="s">
        <v>436</v>
      </c>
      <c r="G216" s="209" t="s">
        <v>323</v>
      </c>
      <c r="H216" s="210">
        <v>37</v>
      </c>
      <c r="I216" s="211"/>
      <c r="J216" s="210">
        <f>ROUND(I216*H216,2)</f>
        <v>0</v>
      </c>
      <c r="K216" s="208" t="s">
        <v>147</v>
      </c>
      <c r="L216" s="46"/>
      <c r="M216" s="212" t="s">
        <v>19</v>
      </c>
      <c r="N216" s="213" t="s">
        <v>45</v>
      </c>
      <c r="O216" s="86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6" t="s">
        <v>148</v>
      </c>
      <c r="AT216" s="216" t="s">
        <v>143</v>
      </c>
      <c r="AU216" s="216" t="s">
        <v>84</v>
      </c>
      <c r="AY216" s="19" t="s">
        <v>141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9" t="s">
        <v>82</v>
      </c>
      <c r="BK216" s="217">
        <f>ROUND(I216*H216,2)</f>
        <v>0</v>
      </c>
      <c r="BL216" s="19" t="s">
        <v>148</v>
      </c>
      <c r="BM216" s="216" t="s">
        <v>723</v>
      </c>
    </row>
    <row r="217" spans="1:47" s="2" customFormat="1" ht="12">
      <c r="A217" s="40"/>
      <c r="B217" s="41"/>
      <c r="C217" s="42"/>
      <c r="D217" s="218" t="s">
        <v>150</v>
      </c>
      <c r="E217" s="42"/>
      <c r="F217" s="219" t="s">
        <v>438</v>
      </c>
      <c r="G217" s="42"/>
      <c r="H217" s="42"/>
      <c r="I217" s="220"/>
      <c r="J217" s="42"/>
      <c r="K217" s="42"/>
      <c r="L217" s="46"/>
      <c r="M217" s="221"/>
      <c r="N217" s="22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150</v>
      </c>
      <c r="AU217" s="19" t="s">
        <v>84</v>
      </c>
    </row>
    <row r="218" spans="1:51" s="13" customFormat="1" ht="12">
      <c r="A218" s="13"/>
      <c r="B218" s="223"/>
      <c r="C218" s="224"/>
      <c r="D218" s="218" t="s">
        <v>152</v>
      </c>
      <c r="E218" s="225" t="s">
        <v>19</v>
      </c>
      <c r="F218" s="226" t="s">
        <v>724</v>
      </c>
      <c r="G218" s="224"/>
      <c r="H218" s="227">
        <v>37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152</v>
      </c>
      <c r="AU218" s="233" t="s">
        <v>84</v>
      </c>
      <c r="AV218" s="13" t="s">
        <v>84</v>
      </c>
      <c r="AW218" s="13" t="s">
        <v>36</v>
      </c>
      <c r="AX218" s="13" t="s">
        <v>82</v>
      </c>
      <c r="AY218" s="233" t="s">
        <v>141</v>
      </c>
    </row>
    <row r="219" spans="1:63" s="12" customFormat="1" ht="25.9" customHeight="1">
      <c r="A219" s="12"/>
      <c r="B219" s="190"/>
      <c r="C219" s="191"/>
      <c r="D219" s="192" t="s">
        <v>73</v>
      </c>
      <c r="E219" s="193" t="s">
        <v>440</v>
      </c>
      <c r="F219" s="193" t="s">
        <v>441</v>
      </c>
      <c r="G219" s="191"/>
      <c r="H219" s="191"/>
      <c r="I219" s="194"/>
      <c r="J219" s="195">
        <f>BK219</f>
        <v>0</v>
      </c>
      <c r="K219" s="191"/>
      <c r="L219" s="196"/>
      <c r="M219" s="197"/>
      <c r="N219" s="198"/>
      <c r="O219" s="198"/>
      <c r="P219" s="199">
        <f>SUM(P220:P225)</f>
        <v>0</v>
      </c>
      <c r="Q219" s="198"/>
      <c r="R219" s="199">
        <f>SUM(R220:R225)</f>
        <v>0</v>
      </c>
      <c r="S219" s="198"/>
      <c r="T219" s="200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173</v>
      </c>
      <c r="AT219" s="202" t="s">
        <v>73</v>
      </c>
      <c r="AU219" s="202" t="s">
        <v>74</v>
      </c>
      <c r="AY219" s="201" t="s">
        <v>141</v>
      </c>
      <c r="BK219" s="203">
        <f>SUM(BK220:BK225)</f>
        <v>0</v>
      </c>
    </row>
    <row r="220" spans="1:65" s="2" customFormat="1" ht="37.8" customHeight="1">
      <c r="A220" s="40"/>
      <c r="B220" s="41"/>
      <c r="C220" s="206" t="s">
        <v>374</v>
      </c>
      <c r="D220" s="206" t="s">
        <v>143</v>
      </c>
      <c r="E220" s="207" t="s">
        <v>443</v>
      </c>
      <c r="F220" s="208" t="s">
        <v>444</v>
      </c>
      <c r="G220" s="209" t="s">
        <v>445</v>
      </c>
      <c r="H220" s="210">
        <v>6</v>
      </c>
      <c r="I220" s="211"/>
      <c r="J220" s="210">
        <f>ROUND(I220*H220,2)</f>
        <v>0</v>
      </c>
      <c r="K220" s="208" t="s">
        <v>19</v>
      </c>
      <c r="L220" s="46"/>
      <c r="M220" s="212" t="s">
        <v>19</v>
      </c>
      <c r="N220" s="213" t="s">
        <v>45</v>
      </c>
      <c r="O220" s="86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6" t="s">
        <v>148</v>
      </c>
      <c r="AT220" s="216" t="s">
        <v>143</v>
      </c>
      <c r="AU220" s="216" t="s">
        <v>82</v>
      </c>
      <c r="AY220" s="19" t="s">
        <v>141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9" t="s">
        <v>82</v>
      </c>
      <c r="BK220" s="217">
        <f>ROUND(I220*H220,2)</f>
        <v>0</v>
      </c>
      <c r="BL220" s="19" t="s">
        <v>148</v>
      </c>
      <c r="BM220" s="216" t="s">
        <v>725</v>
      </c>
    </row>
    <row r="221" spans="1:47" s="2" customFormat="1" ht="12">
      <c r="A221" s="40"/>
      <c r="B221" s="41"/>
      <c r="C221" s="42"/>
      <c r="D221" s="218" t="s">
        <v>150</v>
      </c>
      <c r="E221" s="42"/>
      <c r="F221" s="219" t="s">
        <v>444</v>
      </c>
      <c r="G221" s="42"/>
      <c r="H221" s="42"/>
      <c r="I221" s="220"/>
      <c r="J221" s="42"/>
      <c r="K221" s="42"/>
      <c r="L221" s="46"/>
      <c r="M221" s="221"/>
      <c r="N221" s="22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150</v>
      </c>
      <c r="AU221" s="19" t="s">
        <v>82</v>
      </c>
    </row>
    <row r="222" spans="1:47" s="2" customFormat="1" ht="12">
      <c r="A222" s="40"/>
      <c r="B222" s="41"/>
      <c r="C222" s="42"/>
      <c r="D222" s="218" t="s">
        <v>229</v>
      </c>
      <c r="E222" s="42"/>
      <c r="F222" s="255" t="s">
        <v>447</v>
      </c>
      <c r="G222" s="42"/>
      <c r="H222" s="42"/>
      <c r="I222" s="220"/>
      <c r="J222" s="42"/>
      <c r="K222" s="42"/>
      <c r="L222" s="46"/>
      <c r="M222" s="221"/>
      <c r="N222" s="22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229</v>
      </c>
      <c r="AU222" s="19" t="s">
        <v>82</v>
      </c>
    </row>
    <row r="223" spans="1:51" s="13" customFormat="1" ht="12">
      <c r="A223" s="13"/>
      <c r="B223" s="223"/>
      <c r="C223" s="224"/>
      <c r="D223" s="218" t="s">
        <v>152</v>
      </c>
      <c r="E223" s="225" t="s">
        <v>19</v>
      </c>
      <c r="F223" s="226" t="s">
        <v>573</v>
      </c>
      <c r="G223" s="224"/>
      <c r="H223" s="227">
        <v>2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152</v>
      </c>
      <c r="AU223" s="233" t="s">
        <v>82</v>
      </c>
      <c r="AV223" s="13" t="s">
        <v>84</v>
      </c>
      <c r="AW223" s="13" t="s">
        <v>36</v>
      </c>
      <c r="AX223" s="13" t="s">
        <v>74</v>
      </c>
      <c r="AY223" s="233" t="s">
        <v>141</v>
      </c>
    </row>
    <row r="224" spans="1:51" s="13" customFormat="1" ht="12">
      <c r="A224" s="13"/>
      <c r="B224" s="223"/>
      <c r="C224" s="224"/>
      <c r="D224" s="218" t="s">
        <v>152</v>
      </c>
      <c r="E224" s="225" t="s">
        <v>19</v>
      </c>
      <c r="F224" s="226" t="s">
        <v>574</v>
      </c>
      <c r="G224" s="224"/>
      <c r="H224" s="227">
        <v>2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152</v>
      </c>
      <c r="AU224" s="233" t="s">
        <v>82</v>
      </c>
      <c r="AV224" s="13" t="s">
        <v>84</v>
      </c>
      <c r="AW224" s="13" t="s">
        <v>36</v>
      </c>
      <c r="AX224" s="13" t="s">
        <v>74</v>
      </c>
      <c r="AY224" s="233" t="s">
        <v>141</v>
      </c>
    </row>
    <row r="225" spans="1:51" s="13" customFormat="1" ht="12">
      <c r="A225" s="13"/>
      <c r="B225" s="223"/>
      <c r="C225" s="224"/>
      <c r="D225" s="218" t="s">
        <v>152</v>
      </c>
      <c r="E225" s="225" t="s">
        <v>19</v>
      </c>
      <c r="F225" s="226" t="s">
        <v>575</v>
      </c>
      <c r="G225" s="224"/>
      <c r="H225" s="227">
        <v>2</v>
      </c>
      <c r="I225" s="228"/>
      <c r="J225" s="224"/>
      <c r="K225" s="224"/>
      <c r="L225" s="229"/>
      <c r="M225" s="268"/>
      <c r="N225" s="269"/>
      <c r="O225" s="269"/>
      <c r="P225" s="269"/>
      <c r="Q225" s="269"/>
      <c r="R225" s="269"/>
      <c r="S225" s="269"/>
      <c r="T225" s="27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152</v>
      </c>
      <c r="AU225" s="233" t="s">
        <v>82</v>
      </c>
      <c r="AV225" s="13" t="s">
        <v>84</v>
      </c>
      <c r="AW225" s="13" t="s">
        <v>36</v>
      </c>
      <c r="AX225" s="13" t="s">
        <v>74</v>
      </c>
      <c r="AY225" s="233" t="s">
        <v>141</v>
      </c>
    </row>
    <row r="226" spans="1:31" s="2" customFormat="1" ht="6.95" customHeight="1">
      <c r="A226" s="40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46"/>
      <c r="M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</sheetData>
  <sheetProtection password="CC35" sheet="1" objects="1" scenarios="1" formatColumns="0" formatRows="0" autoFilter="0"/>
  <autoFilter ref="C85:K22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726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ROUND((SUM(BE86:BE116)),2)</f>
        <v>0</v>
      </c>
      <c r="G33" s="40"/>
      <c r="H33" s="40"/>
      <c r="I33" s="150">
        <v>0.21</v>
      </c>
      <c r="J33" s="149">
        <f>ROUND(((SUM(BE86:BE116))*I33),2)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ROUND((SUM(BF86:BF116)),2)</f>
        <v>0</v>
      </c>
      <c r="G34" s="40"/>
      <c r="H34" s="40"/>
      <c r="I34" s="150">
        <v>0.15</v>
      </c>
      <c r="J34" s="149">
        <f>ROUND(((SUM(BF86:BF116))*I34),2)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ROUND((SUM(BG86:BG116)),2)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ROUND((SUM(BH86:BH116)),2)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ROUND((SUM(BI86:BI116)),2)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187052-06 - SO101.1 Vodohospodářské opatření pro cestu P1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J110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J113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187052-06 - SO101.1 Vodohospodářské opatření pro cestu P1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P87+P113</f>
        <v>0</v>
      </c>
      <c r="Q86" s="98"/>
      <c r="R86" s="187">
        <f>R87+R113</f>
        <v>0.01819</v>
      </c>
      <c r="S86" s="98"/>
      <c r="T86" s="188">
        <f>T87+T113</f>
        <v>30.6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BK87+BK113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P88+P93+P97+P104+P110</f>
        <v>0</v>
      </c>
      <c r="Q87" s="198"/>
      <c r="R87" s="199">
        <f>R88+R93+R97+R104+R110</f>
        <v>0.01819</v>
      </c>
      <c r="S87" s="198"/>
      <c r="T87" s="200">
        <f>T88+T93+T97+T104+T110</f>
        <v>30.6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BK88+BK93+BK97+BK104+BK110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SUM(P89:P92)</f>
        <v>0</v>
      </c>
      <c r="Q88" s="198"/>
      <c r="R88" s="199">
        <f>SUM(R89:R92)</f>
        <v>0</v>
      </c>
      <c r="S88" s="198"/>
      <c r="T88" s="200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SUM(BK89:BK92)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226</v>
      </c>
      <c r="F89" s="208" t="s">
        <v>227</v>
      </c>
      <c r="G89" s="209" t="s">
        <v>162</v>
      </c>
      <c r="H89" s="210">
        <v>10</v>
      </c>
      <c r="I89" s="211"/>
      <c r="J89" s="210">
        <f>ROUND(I89*H89,2)</f>
        <v>0</v>
      </c>
      <c r="K89" s="208" t="s">
        <v>19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727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227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47" s="2" customFormat="1" ht="12">
      <c r="A91" s="40"/>
      <c r="B91" s="41"/>
      <c r="C91" s="42"/>
      <c r="D91" s="218" t="s">
        <v>229</v>
      </c>
      <c r="E91" s="42"/>
      <c r="F91" s="255" t="s">
        <v>230</v>
      </c>
      <c r="G91" s="42"/>
      <c r="H91" s="42"/>
      <c r="I91" s="220"/>
      <c r="J91" s="42"/>
      <c r="K91" s="42"/>
      <c r="L91" s="46"/>
      <c r="M91" s="221"/>
      <c r="N91" s="22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229</v>
      </c>
      <c r="AU91" s="19" t="s">
        <v>84</v>
      </c>
    </row>
    <row r="92" spans="1:51" s="13" customFormat="1" ht="12">
      <c r="A92" s="13"/>
      <c r="B92" s="223"/>
      <c r="C92" s="224"/>
      <c r="D92" s="218" t="s">
        <v>152</v>
      </c>
      <c r="E92" s="225" t="s">
        <v>19</v>
      </c>
      <c r="F92" s="226" t="s">
        <v>728</v>
      </c>
      <c r="G92" s="224"/>
      <c r="H92" s="227">
        <v>10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152</v>
      </c>
      <c r="AU92" s="233" t="s">
        <v>84</v>
      </c>
      <c r="AV92" s="13" t="s">
        <v>84</v>
      </c>
      <c r="AW92" s="13" t="s">
        <v>36</v>
      </c>
      <c r="AX92" s="13" t="s">
        <v>82</v>
      </c>
      <c r="AY92" s="233" t="s">
        <v>141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159</v>
      </c>
      <c r="F93" s="204" t="s">
        <v>282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SUM(P94:P96)</f>
        <v>0</v>
      </c>
      <c r="Q93" s="198"/>
      <c r="R93" s="199">
        <f>SUM(R94:R96)</f>
        <v>0.01819</v>
      </c>
      <c r="S93" s="198"/>
      <c r="T93" s="200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82</v>
      </c>
      <c r="AT93" s="202" t="s">
        <v>73</v>
      </c>
      <c r="AU93" s="202" t="s">
        <v>82</v>
      </c>
      <c r="AY93" s="201" t="s">
        <v>141</v>
      </c>
      <c r="BK93" s="203">
        <f>SUM(BK94:BK96)</f>
        <v>0</v>
      </c>
    </row>
    <row r="94" spans="1:65" s="2" customFormat="1" ht="14.4" customHeight="1">
      <c r="A94" s="40"/>
      <c r="B94" s="41"/>
      <c r="C94" s="206" t="s">
        <v>84</v>
      </c>
      <c r="D94" s="206" t="s">
        <v>143</v>
      </c>
      <c r="E94" s="207" t="s">
        <v>523</v>
      </c>
      <c r="F94" s="208" t="s">
        <v>524</v>
      </c>
      <c r="G94" s="209" t="s">
        <v>286</v>
      </c>
      <c r="H94" s="210">
        <v>17</v>
      </c>
      <c r="I94" s="211"/>
      <c r="J94" s="210">
        <f>ROUND(I94*H94,2)</f>
        <v>0</v>
      </c>
      <c r="K94" s="208" t="s">
        <v>19</v>
      </c>
      <c r="L94" s="46"/>
      <c r="M94" s="212" t="s">
        <v>19</v>
      </c>
      <c r="N94" s="213" t="s">
        <v>45</v>
      </c>
      <c r="O94" s="86"/>
      <c r="P94" s="214">
        <f>O94*H94</f>
        <v>0</v>
      </c>
      <c r="Q94" s="214">
        <v>0.00107</v>
      </c>
      <c r="R94" s="214">
        <f>Q94*H94</f>
        <v>0.01819</v>
      </c>
      <c r="S94" s="214">
        <v>0</v>
      </c>
      <c r="T94" s="21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6" t="s">
        <v>148</v>
      </c>
      <c r="AT94" s="216" t="s">
        <v>143</v>
      </c>
      <c r="AU94" s="216" t="s">
        <v>84</v>
      </c>
      <c r="AY94" s="19" t="s">
        <v>141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9" t="s">
        <v>82</v>
      </c>
      <c r="BK94" s="217">
        <f>ROUND(I94*H94,2)</f>
        <v>0</v>
      </c>
      <c r="BL94" s="19" t="s">
        <v>148</v>
      </c>
      <c r="BM94" s="216" t="s">
        <v>729</v>
      </c>
    </row>
    <row r="95" spans="1:47" s="2" customFormat="1" ht="12">
      <c r="A95" s="40"/>
      <c r="B95" s="41"/>
      <c r="C95" s="42"/>
      <c r="D95" s="218" t="s">
        <v>150</v>
      </c>
      <c r="E95" s="42"/>
      <c r="F95" s="219" t="s">
        <v>524</v>
      </c>
      <c r="G95" s="42"/>
      <c r="H95" s="42"/>
      <c r="I95" s="220"/>
      <c r="J95" s="42"/>
      <c r="K95" s="42"/>
      <c r="L95" s="46"/>
      <c r="M95" s="221"/>
      <c r="N95" s="22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150</v>
      </c>
      <c r="AU95" s="19" t="s">
        <v>84</v>
      </c>
    </row>
    <row r="96" spans="1:51" s="13" customFormat="1" ht="12">
      <c r="A96" s="13"/>
      <c r="B96" s="223"/>
      <c r="C96" s="224"/>
      <c r="D96" s="218" t="s">
        <v>152</v>
      </c>
      <c r="E96" s="225" t="s">
        <v>19</v>
      </c>
      <c r="F96" s="226" t="s">
        <v>730</v>
      </c>
      <c r="G96" s="224"/>
      <c r="H96" s="227">
        <v>17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152</v>
      </c>
      <c r="AU96" s="233" t="s">
        <v>84</v>
      </c>
      <c r="AV96" s="13" t="s">
        <v>84</v>
      </c>
      <c r="AW96" s="13" t="s">
        <v>36</v>
      </c>
      <c r="AX96" s="13" t="s">
        <v>82</v>
      </c>
      <c r="AY96" s="233" t="s">
        <v>141</v>
      </c>
    </row>
    <row r="97" spans="1:63" s="12" customFormat="1" ht="22.8" customHeight="1">
      <c r="A97" s="12"/>
      <c r="B97" s="190"/>
      <c r="C97" s="191"/>
      <c r="D97" s="192" t="s">
        <v>73</v>
      </c>
      <c r="E97" s="204" t="s">
        <v>173</v>
      </c>
      <c r="F97" s="204" t="s">
        <v>313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SUM(P98:P103)</f>
        <v>0</v>
      </c>
      <c r="Q97" s="198"/>
      <c r="R97" s="199">
        <f>SUM(R98:R103)</f>
        <v>0</v>
      </c>
      <c r="S97" s="198"/>
      <c r="T97" s="200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82</v>
      </c>
      <c r="AT97" s="202" t="s">
        <v>73</v>
      </c>
      <c r="AU97" s="202" t="s">
        <v>82</v>
      </c>
      <c r="AY97" s="201" t="s">
        <v>141</v>
      </c>
      <c r="BK97" s="203">
        <f>SUM(BK98:BK103)</f>
        <v>0</v>
      </c>
    </row>
    <row r="98" spans="1:65" s="2" customFormat="1" ht="14.4" customHeight="1">
      <c r="A98" s="40"/>
      <c r="B98" s="41"/>
      <c r="C98" s="206" t="s">
        <v>159</v>
      </c>
      <c r="D98" s="206" t="s">
        <v>143</v>
      </c>
      <c r="E98" s="207" t="s">
        <v>326</v>
      </c>
      <c r="F98" s="208" t="s">
        <v>327</v>
      </c>
      <c r="G98" s="209" t="s">
        <v>146</v>
      </c>
      <c r="H98" s="210">
        <v>74.8</v>
      </c>
      <c r="I98" s="211"/>
      <c r="J98" s="210">
        <f>ROUND(I98*H98,2)</f>
        <v>0</v>
      </c>
      <c r="K98" s="208" t="s">
        <v>147</v>
      </c>
      <c r="L98" s="46"/>
      <c r="M98" s="212" t="s">
        <v>19</v>
      </c>
      <c r="N98" s="213" t="s">
        <v>45</v>
      </c>
      <c r="O98" s="86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6" t="s">
        <v>148</v>
      </c>
      <c r="AT98" s="216" t="s">
        <v>143</v>
      </c>
      <c r="AU98" s="216" t="s">
        <v>84</v>
      </c>
      <c r="AY98" s="19" t="s">
        <v>141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9" t="s">
        <v>82</v>
      </c>
      <c r="BK98" s="217">
        <f>ROUND(I98*H98,2)</f>
        <v>0</v>
      </c>
      <c r="BL98" s="19" t="s">
        <v>148</v>
      </c>
      <c r="BM98" s="216" t="s">
        <v>731</v>
      </c>
    </row>
    <row r="99" spans="1:47" s="2" customFormat="1" ht="12">
      <c r="A99" s="40"/>
      <c r="B99" s="41"/>
      <c r="C99" s="42"/>
      <c r="D99" s="218" t="s">
        <v>150</v>
      </c>
      <c r="E99" s="42"/>
      <c r="F99" s="219" t="s">
        <v>329</v>
      </c>
      <c r="G99" s="42"/>
      <c r="H99" s="42"/>
      <c r="I99" s="220"/>
      <c r="J99" s="42"/>
      <c r="K99" s="42"/>
      <c r="L99" s="46"/>
      <c r="M99" s="221"/>
      <c r="N99" s="22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150</v>
      </c>
      <c r="AU99" s="19" t="s">
        <v>84</v>
      </c>
    </row>
    <row r="100" spans="1:51" s="13" customFormat="1" ht="12">
      <c r="A100" s="13"/>
      <c r="B100" s="223"/>
      <c r="C100" s="224"/>
      <c r="D100" s="218" t="s">
        <v>152</v>
      </c>
      <c r="E100" s="225" t="s">
        <v>19</v>
      </c>
      <c r="F100" s="226" t="s">
        <v>732</v>
      </c>
      <c r="G100" s="224"/>
      <c r="H100" s="227">
        <v>74.8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152</v>
      </c>
      <c r="AU100" s="233" t="s">
        <v>84</v>
      </c>
      <c r="AV100" s="13" t="s">
        <v>84</v>
      </c>
      <c r="AW100" s="13" t="s">
        <v>36</v>
      </c>
      <c r="AX100" s="13" t="s">
        <v>82</v>
      </c>
      <c r="AY100" s="233" t="s">
        <v>141</v>
      </c>
    </row>
    <row r="101" spans="1:65" s="2" customFormat="1" ht="14.4" customHeight="1">
      <c r="A101" s="40"/>
      <c r="B101" s="41"/>
      <c r="C101" s="206" t="s">
        <v>148</v>
      </c>
      <c r="D101" s="206" t="s">
        <v>143</v>
      </c>
      <c r="E101" s="207" t="s">
        <v>733</v>
      </c>
      <c r="F101" s="208" t="s">
        <v>734</v>
      </c>
      <c r="G101" s="209" t="s">
        <v>146</v>
      </c>
      <c r="H101" s="210">
        <v>74.8</v>
      </c>
      <c r="I101" s="211"/>
      <c r="J101" s="210">
        <f>ROUND(I101*H101,2)</f>
        <v>0</v>
      </c>
      <c r="K101" s="208" t="s">
        <v>147</v>
      </c>
      <c r="L101" s="46"/>
      <c r="M101" s="212" t="s">
        <v>19</v>
      </c>
      <c r="N101" s="213" t="s">
        <v>45</v>
      </c>
      <c r="O101" s="86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6" t="s">
        <v>148</v>
      </c>
      <c r="AT101" s="216" t="s">
        <v>143</v>
      </c>
      <c r="AU101" s="216" t="s">
        <v>84</v>
      </c>
      <c r="AY101" s="19" t="s">
        <v>141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9" t="s">
        <v>82</v>
      </c>
      <c r="BK101" s="217">
        <f>ROUND(I101*H101,2)</f>
        <v>0</v>
      </c>
      <c r="BL101" s="19" t="s">
        <v>148</v>
      </c>
      <c r="BM101" s="216" t="s">
        <v>735</v>
      </c>
    </row>
    <row r="102" spans="1:47" s="2" customFormat="1" ht="12">
      <c r="A102" s="40"/>
      <c r="B102" s="41"/>
      <c r="C102" s="42"/>
      <c r="D102" s="218" t="s">
        <v>150</v>
      </c>
      <c r="E102" s="42"/>
      <c r="F102" s="219" t="s">
        <v>736</v>
      </c>
      <c r="G102" s="42"/>
      <c r="H102" s="42"/>
      <c r="I102" s="220"/>
      <c r="J102" s="42"/>
      <c r="K102" s="42"/>
      <c r="L102" s="46"/>
      <c r="M102" s="221"/>
      <c r="N102" s="22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150</v>
      </c>
      <c r="AU102" s="19" t="s">
        <v>84</v>
      </c>
    </row>
    <row r="103" spans="1:51" s="13" customFormat="1" ht="12">
      <c r="A103" s="13"/>
      <c r="B103" s="223"/>
      <c r="C103" s="224"/>
      <c r="D103" s="218" t="s">
        <v>152</v>
      </c>
      <c r="E103" s="225" t="s">
        <v>19</v>
      </c>
      <c r="F103" s="226" t="s">
        <v>737</v>
      </c>
      <c r="G103" s="224"/>
      <c r="H103" s="227">
        <v>74.8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152</v>
      </c>
      <c r="AU103" s="233" t="s">
        <v>84</v>
      </c>
      <c r="AV103" s="13" t="s">
        <v>84</v>
      </c>
      <c r="AW103" s="13" t="s">
        <v>36</v>
      </c>
      <c r="AX103" s="13" t="s">
        <v>82</v>
      </c>
      <c r="AY103" s="233" t="s">
        <v>141</v>
      </c>
    </row>
    <row r="104" spans="1:63" s="12" customFormat="1" ht="22.8" customHeight="1">
      <c r="A104" s="12"/>
      <c r="B104" s="190"/>
      <c r="C104" s="191"/>
      <c r="D104" s="192" t="s">
        <v>73</v>
      </c>
      <c r="E104" s="204" t="s">
        <v>198</v>
      </c>
      <c r="F104" s="204" t="s">
        <v>373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SUM(P105:P109)</f>
        <v>0</v>
      </c>
      <c r="Q104" s="198"/>
      <c r="R104" s="199">
        <f>SUM(R105:R109)</f>
        <v>0</v>
      </c>
      <c r="S104" s="198"/>
      <c r="T104" s="200">
        <f>SUM(T105:T109)</f>
        <v>30.6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82</v>
      </c>
      <c r="AT104" s="202" t="s">
        <v>73</v>
      </c>
      <c r="AU104" s="202" t="s">
        <v>82</v>
      </c>
      <c r="AY104" s="201" t="s">
        <v>141</v>
      </c>
      <c r="BK104" s="203">
        <f>SUM(BK105:BK109)</f>
        <v>0</v>
      </c>
    </row>
    <row r="105" spans="1:65" s="2" customFormat="1" ht="24.15" customHeight="1">
      <c r="A105" s="40"/>
      <c r="B105" s="41"/>
      <c r="C105" s="206" t="s">
        <v>173</v>
      </c>
      <c r="D105" s="206" t="s">
        <v>143</v>
      </c>
      <c r="E105" s="207" t="s">
        <v>738</v>
      </c>
      <c r="F105" s="208" t="s">
        <v>739</v>
      </c>
      <c r="G105" s="209" t="s">
        <v>369</v>
      </c>
      <c r="H105" s="210">
        <v>1</v>
      </c>
      <c r="I105" s="211"/>
      <c r="J105" s="210">
        <f>ROUND(I105*H105,2)</f>
        <v>0</v>
      </c>
      <c r="K105" s="208" t="s">
        <v>19</v>
      </c>
      <c r="L105" s="46"/>
      <c r="M105" s="212" t="s">
        <v>19</v>
      </c>
      <c r="N105" s="213" t="s">
        <v>45</v>
      </c>
      <c r="O105" s="86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6" t="s">
        <v>148</v>
      </c>
      <c r="AT105" s="216" t="s">
        <v>143</v>
      </c>
      <c r="AU105" s="216" t="s">
        <v>84</v>
      </c>
      <c r="AY105" s="19" t="s">
        <v>141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9" t="s">
        <v>82</v>
      </c>
      <c r="BK105" s="217">
        <f>ROUND(I105*H105,2)</f>
        <v>0</v>
      </c>
      <c r="BL105" s="19" t="s">
        <v>148</v>
      </c>
      <c r="BM105" s="216" t="s">
        <v>740</v>
      </c>
    </row>
    <row r="106" spans="1:47" s="2" customFormat="1" ht="12">
      <c r="A106" s="40"/>
      <c r="B106" s="41"/>
      <c r="C106" s="42"/>
      <c r="D106" s="218" t="s">
        <v>150</v>
      </c>
      <c r="E106" s="42"/>
      <c r="F106" s="219" t="s">
        <v>739</v>
      </c>
      <c r="G106" s="42"/>
      <c r="H106" s="42"/>
      <c r="I106" s="220"/>
      <c r="J106" s="42"/>
      <c r="K106" s="42"/>
      <c r="L106" s="46"/>
      <c r="M106" s="221"/>
      <c r="N106" s="22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150</v>
      </c>
      <c r="AU106" s="19" t="s">
        <v>84</v>
      </c>
    </row>
    <row r="107" spans="1:47" s="2" customFormat="1" ht="12">
      <c r="A107" s="40"/>
      <c r="B107" s="41"/>
      <c r="C107" s="42"/>
      <c r="D107" s="218" t="s">
        <v>229</v>
      </c>
      <c r="E107" s="42"/>
      <c r="F107" s="255" t="s">
        <v>741</v>
      </c>
      <c r="G107" s="42"/>
      <c r="H107" s="42"/>
      <c r="I107" s="220"/>
      <c r="J107" s="42"/>
      <c r="K107" s="42"/>
      <c r="L107" s="46"/>
      <c r="M107" s="221"/>
      <c r="N107" s="22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229</v>
      </c>
      <c r="AU107" s="19" t="s">
        <v>84</v>
      </c>
    </row>
    <row r="108" spans="1:65" s="2" customFormat="1" ht="14.4" customHeight="1">
      <c r="A108" s="40"/>
      <c r="B108" s="41"/>
      <c r="C108" s="206" t="s">
        <v>179</v>
      </c>
      <c r="D108" s="206" t="s">
        <v>143</v>
      </c>
      <c r="E108" s="207" t="s">
        <v>742</v>
      </c>
      <c r="F108" s="208" t="s">
        <v>743</v>
      </c>
      <c r="G108" s="209" t="s">
        <v>286</v>
      </c>
      <c r="H108" s="210">
        <v>10</v>
      </c>
      <c r="I108" s="211"/>
      <c r="J108" s="210">
        <f>ROUND(I108*H108,2)</f>
        <v>0</v>
      </c>
      <c r="K108" s="208" t="s">
        <v>147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</v>
      </c>
      <c r="R108" s="214">
        <f>Q108*H108</f>
        <v>0</v>
      </c>
      <c r="S108" s="214">
        <v>3.06</v>
      </c>
      <c r="T108" s="215">
        <f>S108*H108</f>
        <v>30.6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84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744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745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84</v>
      </c>
    </row>
    <row r="110" spans="1:63" s="12" customFormat="1" ht="22.8" customHeight="1">
      <c r="A110" s="12"/>
      <c r="B110" s="190"/>
      <c r="C110" s="191"/>
      <c r="D110" s="192" t="s">
        <v>73</v>
      </c>
      <c r="E110" s="204" t="s">
        <v>427</v>
      </c>
      <c r="F110" s="204" t="s">
        <v>428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SUM(P111:P112)</f>
        <v>0</v>
      </c>
      <c r="Q110" s="198"/>
      <c r="R110" s="199">
        <f>SUM(R111:R112)</f>
        <v>0</v>
      </c>
      <c r="S110" s="198"/>
      <c r="T110" s="200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82</v>
      </c>
      <c r="AT110" s="202" t="s">
        <v>73</v>
      </c>
      <c r="AU110" s="202" t="s">
        <v>82</v>
      </c>
      <c r="AY110" s="201" t="s">
        <v>141</v>
      </c>
      <c r="BK110" s="203">
        <f>SUM(BK111:BK112)</f>
        <v>0</v>
      </c>
    </row>
    <row r="111" spans="1:65" s="2" customFormat="1" ht="14.4" customHeight="1">
      <c r="A111" s="40"/>
      <c r="B111" s="41"/>
      <c r="C111" s="206" t="s">
        <v>185</v>
      </c>
      <c r="D111" s="206" t="s">
        <v>143</v>
      </c>
      <c r="E111" s="207" t="s">
        <v>746</v>
      </c>
      <c r="F111" s="208" t="s">
        <v>747</v>
      </c>
      <c r="G111" s="209" t="s">
        <v>323</v>
      </c>
      <c r="H111" s="210">
        <v>1</v>
      </c>
      <c r="I111" s="211"/>
      <c r="J111" s="210">
        <f>ROUND(I111*H111,2)</f>
        <v>0</v>
      </c>
      <c r="K111" s="208" t="s">
        <v>147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748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749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63" s="12" customFormat="1" ht="25.9" customHeight="1">
      <c r="A113" s="12"/>
      <c r="B113" s="190"/>
      <c r="C113" s="191"/>
      <c r="D113" s="192" t="s">
        <v>73</v>
      </c>
      <c r="E113" s="193" t="s">
        <v>440</v>
      </c>
      <c r="F113" s="193" t="s">
        <v>441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SUM(P114:P116)</f>
        <v>0</v>
      </c>
      <c r="Q113" s="198"/>
      <c r="R113" s="199">
        <f>SUM(R114:R116)</f>
        <v>0</v>
      </c>
      <c r="S113" s="198"/>
      <c r="T113" s="200">
        <f>SUM(T114:T116)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173</v>
      </c>
      <c r="AT113" s="202" t="s">
        <v>73</v>
      </c>
      <c r="AU113" s="202" t="s">
        <v>74</v>
      </c>
      <c r="AY113" s="201" t="s">
        <v>141</v>
      </c>
      <c r="BK113" s="203">
        <f>SUM(BK114:BK116)</f>
        <v>0</v>
      </c>
    </row>
    <row r="114" spans="1:65" s="2" customFormat="1" ht="37.8" customHeight="1">
      <c r="A114" s="40"/>
      <c r="B114" s="41"/>
      <c r="C114" s="206" t="s">
        <v>191</v>
      </c>
      <c r="D114" s="206" t="s">
        <v>143</v>
      </c>
      <c r="E114" s="207" t="s">
        <v>443</v>
      </c>
      <c r="F114" s="208" t="s">
        <v>444</v>
      </c>
      <c r="G114" s="209" t="s">
        <v>445</v>
      </c>
      <c r="H114" s="210">
        <v>1</v>
      </c>
      <c r="I114" s="211"/>
      <c r="J114" s="210">
        <f>ROUND(I114*H114,2)</f>
        <v>0</v>
      </c>
      <c r="K114" s="208" t="s">
        <v>19</v>
      </c>
      <c r="L114" s="46"/>
      <c r="M114" s="212" t="s">
        <v>19</v>
      </c>
      <c r="N114" s="213" t="s">
        <v>45</v>
      </c>
      <c r="O114" s="86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6" t="s">
        <v>148</v>
      </c>
      <c r="AT114" s="216" t="s">
        <v>143</v>
      </c>
      <c r="AU114" s="216" t="s">
        <v>82</v>
      </c>
      <c r="AY114" s="19" t="s">
        <v>141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9" t="s">
        <v>82</v>
      </c>
      <c r="BK114" s="217">
        <f>ROUND(I114*H114,2)</f>
        <v>0</v>
      </c>
      <c r="BL114" s="19" t="s">
        <v>148</v>
      </c>
      <c r="BM114" s="216" t="s">
        <v>750</v>
      </c>
    </row>
    <row r="115" spans="1:47" s="2" customFormat="1" ht="12">
      <c r="A115" s="40"/>
      <c r="B115" s="41"/>
      <c r="C115" s="42"/>
      <c r="D115" s="218" t="s">
        <v>150</v>
      </c>
      <c r="E115" s="42"/>
      <c r="F115" s="219" t="s">
        <v>444</v>
      </c>
      <c r="G115" s="42"/>
      <c r="H115" s="42"/>
      <c r="I115" s="220"/>
      <c r="J115" s="42"/>
      <c r="K115" s="42"/>
      <c r="L115" s="46"/>
      <c r="M115" s="221"/>
      <c r="N115" s="22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150</v>
      </c>
      <c r="AU115" s="19" t="s">
        <v>82</v>
      </c>
    </row>
    <row r="116" spans="1:47" s="2" customFormat="1" ht="12">
      <c r="A116" s="40"/>
      <c r="B116" s="41"/>
      <c r="C116" s="42"/>
      <c r="D116" s="218" t="s">
        <v>229</v>
      </c>
      <c r="E116" s="42"/>
      <c r="F116" s="255" t="s">
        <v>447</v>
      </c>
      <c r="G116" s="42"/>
      <c r="H116" s="42"/>
      <c r="I116" s="220"/>
      <c r="J116" s="42"/>
      <c r="K116" s="42"/>
      <c r="L116" s="46"/>
      <c r="M116" s="271"/>
      <c r="N116" s="272"/>
      <c r="O116" s="273"/>
      <c r="P116" s="273"/>
      <c r="Q116" s="273"/>
      <c r="R116" s="273"/>
      <c r="S116" s="273"/>
      <c r="T116" s="274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229</v>
      </c>
      <c r="AU116" s="19" t="s">
        <v>82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C35" sheet="1" objects="1" scenarios="1" formatColumns="0" formatRows="0" autoFilter="0"/>
  <autoFilter ref="C85:K11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751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ROUND((SUM(BE85:BE130)),2)</f>
        <v>0</v>
      </c>
      <c r="G33" s="40"/>
      <c r="H33" s="40"/>
      <c r="I33" s="150">
        <v>0.21</v>
      </c>
      <c r="J33" s="149">
        <f>ROUND(((SUM(BE85:BE130))*I33),2)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ROUND((SUM(BF85:BF130)),2)</f>
        <v>0</v>
      </c>
      <c r="G34" s="40"/>
      <c r="H34" s="40"/>
      <c r="I34" s="150">
        <v>0.15</v>
      </c>
      <c r="J34" s="149">
        <f>ROUND(((SUM(BF85:BF130))*I34),2)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ROUND((SUM(BG85:BG130)),2)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ROUND((SUM(BH85:BH130)),2)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ROUND((SUM(BI85:BI130)),2)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187052-08 - SO302 Vodohospodářské opatření pro cestu Pv16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J103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J107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121</v>
      </c>
      <c r="E64" s="176"/>
      <c r="F64" s="176"/>
      <c r="G64" s="176"/>
      <c r="H64" s="176"/>
      <c r="I64" s="176"/>
      <c r="J64" s="177">
        <f>J114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J128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Svodné příkopy, ÚSES a polní cesty v k. ú. Pravlov - stavba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110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187052-08 - SO302 Vodohospodářské opatření pro cestu Pv16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Pravlov</v>
      </c>
      <c r="G79" s="42"/>
      <c r="H79" s="42"/>
      <c r="I79" s="34" t="s">
        <v>23</v>
      </c>
      <c r="J79" s="74" t="str">
        <f>IF(J12="","",J12)</f>
        <v>19. 2. 2021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ČR - SPÚ, KPÚ pro JmK, Pobočka Brno</v>
      </c>
      <c r="G81" s="42"/>
      <c r="H81" s="42"/>
      <c r="I81" s="34" t="s">
        <v>32</v>
      </c>
      <c r="J81" s="38" t="str">
        <f>E21</f>
        <v>GEOtest, a.s.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37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127</v>
      </c>
      <c r="D84" s="182" t="s">
        <v>59</v>
      </c>
      <c r="E84" s="182" t="s">
        <v>55</v>
      </c>
      <c r="F84" s="182" t="s">
        <v>56</v>
      </c>
      <c r="G84" s="182" t="s">
        <v>128</v>
      </c>
      <c r="H84" s="182" t="s">
        <v>129</v>
      </c>
      <c r="I84" s="182" t="s">
        <v>130</v>
      </c>
      <c r="J84" s="182" t="s">
        <v>115</v>
      </c>
      <c r="K84" s="183" t="s">
        <v>131</v>
      </c>
      <c r="L84" s="184"/>
      <c r="M84" s="94" t="s">
        <v>19</v>
      </c>
      <c r="N84" s="95" t="s">
        <v>44</v>
      </c>
      <c r="O84" s="95" t="s">
        <v>132</v>
      </c>
      <c r="P84" s="95" t="s">
        <v>133</v>
      </c>
      <c r="Q84" s="95" t="s">
        <v>134</v>
      </c>
      <c r="R84" s="95" t="s">
        <v>135</v>
      </c>
      <c r="S84" s="95" t="s">
        <v>136</v>
      </c>
      <c r="T84" s="96" t="s">
        <v>137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138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30.931951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116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139</v>
      </c>
      <c r="F86" s="193" t="s">
        <v>140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P87+P103+P107+P114+P128</f>
        <v>0</v>
      </c>
      <c r="Q86" s="198"/>
      <c r="R86" s="199">
        <f>R87+R103+R107+R114+R128</f>
        <v>30.931951</v>
      </c>
      <c r="S86" s="198"/>
      <c r="T86" s="200">
        <f>T87+T103+T107+T114+T128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74</v>
      </c>
      <c r="AY86" s="201" t="s">
        <v>141</v>
      </c>
      <c r="BK86" s="203">
        <f>BK87+BK103+BK107+BK114+BK128</f>
        <v>0</v>
      </c>
    </row>
    <row r="87" spans="1:63" s="12" customFormat="1" ht="22.8" customHeight="1">
      <c r="A87" s="12"/>
      <c r="B87" s="190"/>
      <c r="C87" s="191"/>
      <c r="D87" s="192" t="s">
        <v>73</v>
      </c>
      <c r="E87" s="204" t="s">
        <v>82</v>
      </c>
      <c r="F87" s="204" t="s">
        <v>142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SUM(P88:P102)</f>
        <v>0</v>
      </c>
      <c r="Q87" s="198"/>
      <c r="R87" s="199">
        <f>SUM(R88:R102)</f>
        <v>0</v>
      </c>
      <c r="S87" s="198"/>
      <c r="T87" s="200">
        <f>SUM(T88:T102)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82</v>
      </c>
      <c r="AY87" s="201" t="s">
        <v>141</v>
      </c>
      <c r="BK87" s="203">
        <f>SUM(BK88:BK102)</f>
        <v>0</v>
      </c>
    </row>
    <row r="88" spans="1:65" s="2" customFormat="1" ht="14.4" customHeight="1">
      <c r="A88" s="40"/>
      <c r="B88" s="41"/>
      <c r="C88" s="206" t="s">
        <v>82</v>
      </c>
      <c r="D88" s="206" t="s">
        <v>143</v>
      </c>
      <c r="E88" s="207" t="s">
        <v>752</v>
      </c>
      <c r="F88" s="208" t="s">
        <v>753</v>
      </c>
      <c r="G88" s="209" t="s">
        <v>162</v>
      </c>
      <c r="H88" s="210">
        <v>23.6</v>
      </c>
      <c r="I88" s="211"/>
      <c r="J88" s="210">
        <f>ROUND(I88*H88,2)</f>
        <v>0</v>
      </c>
      <c r="K88" s="208" t="s">
        <v>147</v>
      </c>
      <c r="L88" s="46"/>
      <c r="M88" s="212" t="s">
        <v>19</v>
      </c>
      <c r="N88" s="213" t="s">
        <v>45</v>
      </c>
      <c r="O88" s="86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6" t="s">
        <v>148</v>
      </c>
      <c r="AT88" s="216" t="s">
        <v>143</v>
      </c>
      <c r="AU88" s="216" t="s">
        <v>84</v>
      </c>
      <c r="AY88" s="19" t="s">
        <v>141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9" t="s">
        <v>82</v>
      </c>
      <c r="BK88" s="217">
        <f>ROUND(I88*H88,2)</f>
        <v>0</v>
      </c>
      <c r="BL88" s="19" t="s">
        <v>148</v>
      </c>
      <c r="BM88" s="216" t="s">
        <v>754</v>
      </c>
    </row>
    <row r="89" spans="1:47" s="2" customFormat="1" ht="12">
      <c r="A89" s="40"/>
      <c r="B89" s="41"/>
      <c r="C89" s="42"/>
      <c r="D89" s="218" t="s">
        <v>150</v>
      </c>
      <c r="E89" s="42"/>
      <c r="F89" s="219" t="s">
        <v>755</v>
      </c>
      <c r="G89" s="42"/>
      <c r="H89" s="42"/>
      <c r="I89" s="220"/>
      <c r="J89" s="42"/>
      <c r="K89" s="42"/>
      <c r="L89" s="46"/>
      <c r="M89" s="221"/>
      <c r="N89" s="222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150</v>
      </c>
      <c r="AU89" s="19" t="s">
        <v>84</v>
      </c>
    </row>
    <row r="90" spans="1:51" s="13" customFormat="1" ht="12">
      <c r="A90" s="13"/>
      <c r="B90" s="223"/>
      <c r="C90" s="224"/>
      <c r="D90" s="218" t="s">
        <v>152</v>
      </c>
      <c r="E90" s="225" t="s">
        <v>19</v>
      </c>
      <c r="F90" s="226" t="s">
        <v>756</v>
      </c>
      <c r="G90" s="224"/>
      <c r="H90" s="227">
        <v>23.6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152</v>
      </c>
      <c r="AU90" s="233" t="s">
        <v>84</v>
      </c>
      <c r="AV90" s="13" t="s">
        <v>84</v>
      </c>
      <c r="AW90" s="13" t="s">
        <v>36</v>
      </c>
      <c r="AX90" s="13" t="s">
        <v>82</v>
      </c>
      <c r="AY90" s="233" t="s">
        <v>141</v>
      </c>
    </row>
    <row r="91" spans="1:65" s="2" customFormat="1" ht="14.4" customHeight="1">
      <c r="A91" s="40"/>
      <c r="B91" s="41"/>
      <c r="C91" s="206" t="s">
        <v>84</v>
      </c>
      <c r="D91" s="206" t="s">
        <v>143</v>
      </c>
      <c r="E91" s="207" t="s">
        <v>199</v>
      </c>
      <c r="F91" s="208" t="s">
        <v>200</v>
      </c>
      <c r="G91" s="209" t="s">
        <v>162</v>
      </c>
      <c r="H91" s="210">
        <v>23.6</v>
      </c>
      <c r="I91" s="211"/>
      <c r="J91" s="210">
        <f>ROUND(I91*H91,2)</f>
        <v>0</v>
      </c>
      <c r="K91" s="208" t="s">
        <v>147</v>
      </c>
      <c r="L91" s="46"/>
      <c r="M91" s="212" t="s">
        <v>19</v>
      </c>
      <c r="N91" s="213" t="s">
        <v>45</v>
      </c>
      <c r="O91" s="86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6" t="s">
        <v>148</v>
      </c>
      <c r="AT91" s="216" t="s">
        <v>143</v>
      </c>
      <c r="AU91" s="216" t="s">
        <v>84</v>
      </c>
      <c r="AY91" s="19" t="s">
        <v>141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9" t="s">
        <v>82</v>
      </c>
      <c r="BK91" s="217">
        <f>ROUND(I91*H91,2)</f>
        <v>0</v>
      </c>
      <c r="BL91" s="19" t="s">
        <v>148</v>
      </c>
      <c r="BM91" s="216" t="s">
        <v>757</v>
      </c>
    </row>
    <row r="92" spans="1:47" s="2" customFormat="1" ht="12">
      <c r="A92" s="40"/>
      <c r="B92" s="41"/>
      <c r="C92" s="42"/>
      <c r="D92" s="218" t="s">
        <v>150</v>
      </c>
      <c r="E92" s="42"/>
      <c r="F92" s="219" t="s">
        <v>202</v>
      </c>
      <c r="G92" s="42"/>
      <c r="H92" s="42"/>
      <c r="I92" s="220"/>
      <c r="J92" s="42"/>
      <c r="K92" s="42"/>
      <c r="L92" s="46"/>
      <c r="M92" s="221"/>
      <c r="N92" s="22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150</v>
      </c>
      <c r="AU92" s="19" t="s">
        <v>84</v>
      </c>
    </row>
    <row r="93" spans="1:51" s="15" customFormat="1" ht="12">
      <c r="A93" s="15"/>
      <c r="B93" s="245"/>
      <c r="C93" s="246"/>
      <c r="D93" s="218" t="s">
        <v>152</v>
      </c>
      <c r="E93" s="247" t="s">
        <v>19</v>
      </c>
      <c r="F93" s="248" t="s">
        <v>203</v>
      </c>
      <c r="G93" s="246"/>
      <c r="H93" s="247" t="s">
        <v>19</v>
      </c>
      <c r="I93" s="249"/>
      <c r="J93" s="246"/>
      <c r="K93" s="246"/>
      <c r="L93" s="250"/>
      <c r="M93" s="251"/>
      <c r="N93" s="252"/>
      <c r="O93" s="252"/>
      <c r="P93" s="252"/>
      <c r="Q93" s="252"/>
      <c r="R93" s="252"/>
      <c r="S93" s="252"/>
      <c r="T93" s="253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4" t="s">
        <v>152</v>
      </c>
      <c r="AU93" s="254" t="s">
        <v>84</v>
      </c>
      <c r="AV93" s="15" t="s">
        <v>82</v>
      </c>
      <c r="AW93" s="15" t="s">
        <v>36</v>
      </c>
      <c r="AX93" s="15" t="s">
        <v>74</v>
      </c>
      <c r="AY93" s="254" t="s">
        <v>141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756</v>
      </c>
      <c r="G94" s="224"/>
      <c r="H94" s="227">
        <v>23.6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82</v>
      </c>
      <c r="AY94" s="233" t="s">
        <v>141</v>
      </c>
    </row>
    <row r="95" spans="1:65" s="2" customFormat="1" ht="14.4" customHeight="1">
      <c r="A95" s="40"/>
      <c r="B95" s="41"/>
      <c r="C95" s="206" t="s">
        <v>159</v>
      </c>
      <c r="D95" s="206" t="s">
        <v>143</v>
      </c>
      <c r="E95" s="207" t="s">
        <v>219</v>
      </c>
      <c r="F95" s="208" t="s">
        <v>220</v>
      </c>
      <c r="G95" s="209" t="s">
        <v>162</v>
      </c>
      <c r="H95" s="210">
        <v>23.6</v>
      </c>
      <c r="I95" s="211"/>
      <c r="J95" s="210">
        <f>ROUND(I95*H95,2)</f>
        <v>0</v>
      </c>
      <c r="K95" s="208" t="s">
        <v>147</v>
      </c>
      <c r="L95" s="46"/>
      <c r="M95" s="212" t="s">
        <v>19</v>
      </c>
      <c r="N95" s="213" t="s">
        <v>45</v>
      </c>
      <c r="O95" s="86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6" t="s">
        <v>148</v>
      </c>
      <c r="AT95" s="216" t="s">
        <v>143</v>
      </c>
      <c r="AU95" s="216" t="s">
        <v>84</v>
      </c>
      <c r="AY95" s="19" t="s">
        <v>141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9" t="s">
        <v>82</v>
      </c>
      <c r="BK95" s="217">
        <f>ROUND(I95*H95,2)</f>
        <v>0</v>
      </c>
      <c r="BL95" s="19" t="s">
        <v>148</v>
      </c>
      <c r="BM95" s="216" t="s">
        <v>758</v>
      </c>
    </row>
    <row r="96" spans="1:47" s="2" customFormat="1" ht="12">
      <c r="A96" s="40"/>
      <c r="B96" s="41"/>
      <c r="C96" s="42"/>
      <c r="D96" s="218" t="s">
        <v>150</v>
      </c>
      <c r="E96" s="42"/>
      <c r="F96" s="219" t="s">
        <v>222</v>
      </c>
      <c r="G96" s="42"/>
      <c r="H96" s="42"/>
      <c r="I96" s="220"/>
      <c r="J96" s="42"/>
      <c r="K96" s="42"/>
      <c r="L96" s="46"/>
      <c r="M96" s="221"/>
      <c r="N96" s="22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150</v>
      </c>
      <c r="AU96" s="19" t="s">
        <v>84</v>
      </c>
    </row>
    <row r="97" spans="1:51" s="15" customFormat="1" ht="12">
      <c r="A97" s="15"/>
      <c r="B97" s="245"/>
      <c r="C97" s="246"/>
      <c r="D97" s="218" t="s">
        <v>152</v>
      </c>
      <c r="E97" s="247" t="s">
        <v>19</v>
      </c>
      <c r="F97" s="248" t="s">
        <v>759</v>
      </c>
      <c r="G97" s="246"/>
      <c r="H97" s="247" t="s">
        <v>19</v>
      </c>
      <c r="I97" s="249"/>
      <c r="J97" s="246"/>
      <c r="K97" s="246"/>
      <c r="L97" s="250"/>
      <c r="M97" s="251"/>
      <c r="N97" s="252"/>
      <c r="O97" s="252"/>
      <c r="P97" s="252"/>
      <c r="Q97" s="252"/>
      <c r="R97" s="252"/>
      <c r="S97" s="252"/>
      <c r="T97" s="253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4" t="s">
        <v>152</v>
      </c>
      <c r="AU97" s="254" t="s">
        <v>84</v>
      </c>
      <c r="AV97" s="15" t="s">
        <v>82</v>
      </c>
      <c r="AW97" s="15" t="s">
        <v>36</v>
      </c>
      <c r="AX97" s="15" t="s">
        <v>74</v>
      </c>
      <c r="AY97" s="254" t="s">
        <v>141</v>
      </c>
    </row>
    <row r="98" spans="1:51" s="13" customFormat="1" ht="12">
      <c r="A98" s="13"/>
      <c r="B98" s="223"/>
      <c r="C98" s="224"/>
      <c r="D98" s="218" t="s">
        <v>152</v>
      </c>
      <c r="E98" s="225" t="s">
        <v>19</v>
      </c>
      <c r="F98" s="226" t="s">
        <v>756</v>
      </c>
      <c r="G98" s="224"/>
      <c r="H98" s="227">
        <v>23.6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152</v>
      </c>
      <c r="AU98" s="233" t="s">
        <v>84</v>
      </c>
      <c r="AV98" s="13" t="s">
        <v>84</v>
      </c>
      <c r="AW98" s="13" t="s">
        <v>36</v>
      </c>
      <c r="AX98" s="13" t="s">
        <v>82</v>
      </c>
      <c r="AY98" s="233" t="s">
        <v>141</v>
      </c>
    </row>
    <row r="99" spans="1:65" s="2" customFormat="1" ht="14.4" customHeight="1">
      <c r="A99" s="40"/>
      <c r="B99" s="41"/>
      <c r="C99" s="206" t="s">
        <v>148</v>
      </c>
      <c r="D99" s="206" t="s">
        <v>143</v>
      </c>
      <c r="E99" s="207" t="s">
        <v>233</v>
      </c>
      <c r="F99" s="208" t="s">
        <v>236</v>
      </c>
      <c r="G99" s="209" t="s">
        <v>162</v>
      </c>
      <c r="H99" s="210">
        <v>23.6</v>
      </c>
      <c r="I99" s="211"/>
      <c r="J99" s="210">
        <f>ROUND(I99*H99,2)</f>
        <v>0</v>
      </c>
      <c r="K99" s="208" t="s">
        <v>19</v>
      </c>
      <c r="L99" s="46"/>
      <c r="M99" s="212" t="s">
        <v>19</v>
      </c>
      <c r="N99" s="213" t="s">
        <v>45</v>
      </c>
      <c r="O99" s="86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6" t="s">
        <v>148</v>
      </c>
      <c r="AT99" s="216" t="s">
        <v>143</v>
      </c>
      <c r="AU99" s="216" t="s">
        <v>84</v>
      </c>
      <c r="AY99" s="19" t="s">
        <v>141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9" t="s">
        <v>82</v>
      </c>
      <c r="BK99" s="217">
        <f>ROUND(I99*H99,2)</f>
        <v>0</v>
      </c>
      <c r="BL99" s="19" t="s">
        <v>148</v>
      </c>
      <c r="BM99" s="216" t="s">
        <v>760</v>
      </c>
    </row>
    <row r="100" spans="1:47" s="2" customFormat="1" ht="12">
      <c r="A100" s="40"/>
      <c r="B100" s="41"/>
      <c r="C100" s="42"/>
      <c r="D100" s="218" t="s">
        <v>150</v>
      </c>
      <c r="E100" s="42"/>
      <c r="F100" s="219" t="s">
        <v>236</v>
      </c>
      <c r="G100" s="42"/>
      <c r="H100" s="42"/>
      <c r="I100" s="220"/>
      <c r="J100" s="42"/>
      <c r="K100" s="42"/>
      <c r="L100" s="46"/>
      <c r="M100" s="221"/>
      <c r="N100" s="22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150</v>
      </c>
      <c r="AU100" s="19" t="s">
        <v>84</v>
      </c>
    </row>
    <row r="101" spans="1:47" s="2" customFormat="1" ht="12">
      <c r="A101" s="40"/>
      <c r="B101" s="41"/>
      <c r="C101" s="42"/>
      <c r="D101" s="218" t="s">
        <v>229</v>
      </c>
      <c r="E101" s="42"/>
      <c r="F101" s="255" t="s">
        <v>761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229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756</v>
      </c>
      <c r="G102" s="224"/>
      <c r="H102" s="227">
        <v>23.6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3" s="12" customFormat="1" ht="22.8" customHeight="1">
      <c r="A103" s="12"/>
      <c r="B103" s="190"/>
      <c r="C103" s="191"/>
      <c r="D103" s="192" t="s">
        <v>73</v>
      </c>
      <c r="E103" s="204" t="s">
        <v>159</v>
      </c>
      <c r="F103" s="204" t="s">
        <v>282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SUM(P104:P106)</f>
        <v>0</v>
      </c>
      <c r="Q103" s="198"/>
      <c r="R103" s="199">
        <f>SUM(R104:R106)</f>
        <v>0.0214</v>
      </c>
      <c r="S103" s="198"/>
      <c r="T103" s="200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82</v>
      </c>
      <c r="AT103" s="202" t="s">
        <v>73</v>
      </c>
      <c r="AU103" s="202" t="s">
        <v>82</v>
      </c>
      <c r="AY103" s="201" t="s">
        <v>141</v>
      </c>
      <c r="BK103" s="203">
        <f>SUM(BK104:BK106)</f>
        <v>0</v>
      </c>
    </row>
    <row r="104" spans="1:65" s="2" customFormat="1" ht="14.4" customHeight="1">
      <c r="A104" s="40"/>
      <c r="B104" s="41"/>
      <c r="C104" s="206" t="s">
        <v>173</v>
      </c>
      <c r="D104" s="206" t="s">
        <v>143</v>
      </c>
      <c r="E104" s="207" t="s">
        <v>523</v>
      </c>
      <c r="F104" s="208" t="s">
        <v>524</v>
      </c>
      <c r="G104" s="209" t="s">
        <v>286</v>
      </c>
      <c r="H104" s="210">
        <v>20</v>
      </c>
      <c r="I104" s="211"/>
      <c r="J104" s="210">
        <f>ROUND(I104*H104,2)</f>
        <v>0</v>
      </c>
      <c r="K104" s="208" t="s">
        <v>19</v>
      </c>
      <c r="L104" s="46"/>
      <c r="M104" s="212" t="s">
        <v>19</v>
      </c>
      <c r="N104" s="213" t="s">
        <v>45</v>
      </c>
      <c r="O104" s="86"/>
      <c r="P104" s="214">
        <f>O104*H104</f>
        <v>0</v>
      </c>
      <c r="Q104" s="214">
        <v>0.00107</v>
      </c>
      <c r="R104" s="214">
        <f>Q104*H104</f>
        <v>0.0214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148</v>
      </c>
      <c r="AT104" s="216" t="s">
        <v>143</v>
      </c>
      <c r="AU104" s="216" t="s">
        <v>84</v>
      </c>
      <c r="AY104" s="19" t="s">
        <v>141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9" t="s">
        <v>82</v>
      </c>
      <c r="BK104" s="217">
        <f>ROUND(I104*H104,2)</f>
        <v>0</v>
      </c>
      <c r="BL104" s="19" t="s">
        <v>148</v>
      </c>
      <c r="BM104" s="216" t="s">
        <v>762</v>
      </c>
    </row>
    <row r="105" spans="1:47" s="2" customFormat="1" ht="12">
      <c r="A105" s="40"/>
      <c r="B105" s="41"/>
      <c r="C105" s="42"/>
      <c r="D105" s="218" t="s">
        <v>150</v>
      </c>
      <c r="E105" s="42"/>
      <c r="F105" s="219" t="s">
        <v>524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150</v>
      </c>
      <c r="AU105" s="19" t="s">
        <v>84</v>
      </c>
    </row>
    <row r="106" spans="1:51" s="13" customFormat="1" ht="12">
      <c r="A106" s="13"/>
      <c r="B106" s="223"/>
      <c r="C106" s="224"/>
      <c r="D106" s="218" t="s">
        <v>152</v>
      </c>
      <c r="E106" s="225" t="s">
        <v>19</v>
      </c>
      <c r="F106" s="226" t="s">
        <v>763</v>
      </c>
      <c r="G106" s="224"/>
      <c r="H106" s="227">
        <v>20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152</v>
      </c>
      <c r="AU106" s="233" t="s">
        <v>84</v>
      </c>
      <c r="AV106" s="13" t="s">
        <v>84</v>
      </c>
      <c r="AW106" s="13" t="s">
        <v>36</v>
      </c>
      <c r="AX106" s="13" t="s">
        <v>82</v>
      </c>
      <c r="AY106" s="233" t="s">
        <v>141</v>
      </c>
    </row>
    <row r="107" spans="1:63" s="12" customFormat="1" ht="22.8" customHeight="1">
      <c r="A107" s="12"/>
      <c r="B107" s="190"/>
      <c r="C107" s="191"/>
      <c r="D107" s="192" t="s">
        <v>73</v>
      </c>
      <c r="E107" s="204" t="s">
        <v>148</v>
      </c>
      <c r="F107" s="204" t="s">
        <v>289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SUM(P108:P113)</f>
        <v>0</v>
      </c>
      <c r="Q107" s="198"/>
      <c r="R107" s="199">
        <f>SUM(R108:R113)</f>
        <v>21.913291</v>
      </c>
      <c r="S107" s="198"/>
      <c r="T107" s="200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82</v>
      </c>
      <c r="AT107" s="202" t="s">
        <v>73</v>
      </c>
      <c r="AU107" s="202" t="s">
        <v>82</v>
      </c>
      <c r="AY107" s="201" t="s">
        <v>141</v>
      </c>
      <c r="BK107" s="203">
        <f>SUM(BK108:BK113)</f>
        <v>0</v>
      </c>
    </row>
    <row r="108" spans="1:65" s="2" customFormat="1" ht="24.15" customHeight="1">
      <c r="A108" s="40"/>
      <c r="B108" s="41"/>
      <c r="C108" s="206" t="s">
        <v>179</v>
      </c>
      <c r="D108" s="206" t="s">
        <v>143</v>
      </c>
      <c r="E108" s="207" t="s">
        <v>764</v>
      </c>
      <c r="F108" s="208" t="s">
        <v>765</v>
      </c>
      <c r="G108" s="209" t="s">
        <v>286</v>
      </c>
      <c r="H108" s="210">
        <v>124.1</v>
      </c>
      <c r="I108" s="211"/>
      <c r="J108" s="210">
        <f>ROUND(I108*H108,2)</f>
        <v>0</v>
      </c>
      <c r="K108" s="208" t="s">
        <v>19</v>
      </c>
      <c r="L108" s="46"/>
      <c r="M108" s="212" t="s">
        <v>19</v>
      </c>
      <c r="N108" s="213" t="s">
        <v>45</v>
      </c>
      <c r="O108" s="86"/>
      <c r="P108" s="214">
        <f>O108*H108</f>
        <v>0</v>
      </c>
      <c r="Q108" s="214">
        <v>0.00851</v>
      </c>
      <c r="R108" s="214">
        <f>Q108*H108</f>
        <v>1.056091</v>
      </c>
      <c r="S108" s="214">
        <v>0</v>
      </c>
      <c r="T108" s="21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6" t="s">
        <v>148</v>
      </c>
      <c r="AT108" s="216" t="s">
        <v>143</v>
      </c>
      <c r="AU108" s="216" t="s">
        <v>84</v>
      </c>
      <c r="AY108" s="19" t="s">
        <v>141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9" t="s">
        <v>82</v>
      </c>
      <c r="BK108" s="217">
        <f>ROUND(I108*H108,2)</f>
        <v>0</v>
      </c>
      <c r="BL108" s="19" t="s">
        <v>148</v>
      </c>
      <c r="BM108" s="216" t="s">
        <v>766</v>
      </c>
    </row>
    <row r="109" spans="1:47" s="2" customFormat="1" ht="12">
      <c r="A109" s="40"/>
      <c r="B109" s="41"/>
      <c r="C109" s="42"/>
      <c r="D109" s="218" t="s">
        <v>150</v>
      </c>
      <c r="E109" s="42"/>
      <c r="F109" s="219" t="s">
        <v>767</v>
      </c>
      <c r="G109" s="42"/>
      <c r="H109" s="42"/>
      <c r="I109" s="220"/>
      <c r="J109" s="42"/>
      <c r="K109" s="42"/>
      <c r="L109" s="46"/>
      <c r="M109" s="221"/>
      <c r="N109" s="22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150</v>
      </c>
      <c r="AU109" s="19" t="s">
        <v>84</v>
      </c>
    </row>
    <row r="110" spans="1:47" s="2" customFormat="1" ht="12">
      <c r="A110" s="40"/>
      <c r="B110" s="41"/>
      <c r="C110" s="42"/>
      <c r="D110" s="218" t="s">
        <v>229</v>
      </c>
      <c r="E110" s="42"/>
      <c r="F110" s="255" t="s">
        <v>768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229</v>
      </c>
      <c r="AU110" s="19" t="s">
        <v>84</v>
      </c>
    </row>
    <row r="111" spans="1:65" s="2" customFormat="1" ht="14.4" customHeight="1">
      <c r="A111" s="40"/>
      <c r="B111" s="41"/>
      <c r="C111" s="256" t="s">
        <v>185</v>
      </c>
      <c r="D111" s="256" t="s">
        <v>274</v>
      </c>
      <c r="E111" s="257" t="s">
        <v>769</v>
      </c>
      <c r="F111" s="258" t="s">
        <v>770</v>
      </c>
      <c r="G111" s="259" t="s">
        <v>310</v>
      </c>
      <c r="H111" s="260">
        <v>248.3</v>
      </c>
      <c r="I111" s="261"/>
      <c r="J111" s="260">
        <f>ROUND(I111*H111,2)</f>
        <v>0</v>
      </c>
      <c r="K111" s="258" t="s">
        <v>19</v>
      </c>
      <c r="L111" s="262"/>
      <c r="M111" s="263" t="s">
        <v>19</v>
      </c>
      <c r="N111" s="264" t="s">
        <v>45</v>
      </c>
      <c r="O111" s="86"/>
      <c r="P111" s="214">
        <f>O111*H111</f>
        <v>0</v>
      </c>
      <c r="Q111" s="214">
        <v>0.084</v>
      </c>
      <c r="R111" s="214">
        <f>Q111*H111</f>
        <v>20.857200000000002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191</v>
      </c>
      <c r="AT111" s="216" t="s">
        <v>274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771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772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773</v>
      </c>
      <c r="G113" s="224"/>
      <c r="H113" s="227">
        <v>248.3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82</v>
      </c>
      <c r="AY113" s="233" t="s">
        <v>141</v>
      </c>
    </row>
    <row r="114" spans="1:63" s="12" customFormat="1" ht="22.8" customHeight="1">
      <c r="A114" s="12"/>
      <c r="B114" s="190"/>
      <c r="C114" s="191"/>
      <c r="D114" s="192" t="s">
        <v>73</v>
      </c>
      <c r="E114" s="204" t="s">
        <v>173</v>
      </c>
      <c r="F114" s="204" t="s">
        <v>313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SUM(P115:P127)</f>
        <v>0</v>
      </c>
      <c r="Q114" s="198"/>
      <c r="R114" s="199">
        <f>SUM(R115:R127)</f>
        <v>8.99726</v>
      </c>
      <c r="S114" s="198"/>
      <c r="T114" s="200">
        <f>SUM(T115:T127)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82</v>
      </c>
      <c r="AT114" s="202" t="s">
        <v>73</v>
      </c>
      <c r="AU114" s="202" t="s">
        <v>82</v>
      </c>
      <c r="AY114" s="201" t="s">
        <v>141</v>
      </c>
      <c r="BK114" s="203">
        <f>SUM(BK115:BK127)</f>
        <v>0</v>
      </c>
    </row>
    <row r="115" spans="1:65" s="2" customFormat="1" ht="24.15" customHeight="1">
      <c r="A115" s="40"/>
      <c r="B115" s="41"/>
      <c r="C115" s="206" t="s">
        <v>191</v>
      </c>
      <c r="D115" s="206" t="s">
        <v>143</v>
      </c>
      <c r="E115" s="207" t="s">
        <v>774</v>
      </c>
      <c r="F115" s="208" t="s">
        <v>775</v>
      </c>
      <c r="G115" s="209" t="s">
        <v>776</v>
      </c>
      <c r="H115" s="210">
        <v>1.8</v>
      </c>
      <c r="I115" s="211"/>
      <c r="J115" s="210">
        <f>ROUND(I115*H115,2)</f>
        <v>0</v>
      </c>
      <c r="K115" s="208" t="s">
        <v>19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777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775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47" s="2" customFormat="1" ht="12">
      <c r="A117" s="40"/>
      <c r="B117" s="41"/>
      <c r="C117" s="42"/>
      <c r="D117" s="218" t="s">
        <v>229</v>
      </c>
      <c r="E117" s="42"/>
      <c r="F117" s="255" t="s">
        <v>778</v>
      </c>
      <c r="G117" s="42"/>
      <c r="H117" s="42"/>
      <c r="I117" s="220"/>
      <c r="J117" s="42"/>
      <c r="K117" s="42"/>
      <c r="L117" s="46"/>
      <c r="M117" s="221"/>
      <c r="N117" s="22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229</v>
      </c>
      <c r="AU117" s="19" t="s">
        <v>84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779</v>
      </c>
      <c r="G118" s="224"/>
      <c r="H118" s="227">
        <v>1.8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82</v>
      </c>
      <c r="AY118" s="233" t="s">
        <v>141</v>
      </c>
    </row>
    <row r="119" spans="1:65" s="2" customFormat="1" ht="14.4" customHeight="1">
      <c r="A119" s="40"/>
      <c r="B119" s="41"/>
      <c r="C119" s="206" t="s">
        <v>198</v>
      </c>
      <c r="D119" s="206" t="s">
        <v>143</v>
      </c>
      <c r="E119" s="207" t="s">
        <v>780</v>
      </c>
      <c r="F119" s="208" t="s">
        <v>781</v>
      </c>
      <c r="G119" s="209" t="s">
        <v>162</v>
      </c>
      <c r="H119" s="210">
        <v>23.6</v>
      </c>
      <c r="I119" s="211"/>
      <c r="J119" s="210">
        <f>ROUND(I119*H119,2)</f>
        <v>0</v>
      </c>
      <c r="K119" s="208" t="s">
        <v>19</v>
      </c>
      <c r="L119" s="46"/>
      <c r="M119" s="212" t="s">
        <v>19</v>
      </c>
      <c r="N119" s="213" t="s">
        <v>45</v>
      </c>
      <c r="O119" s="86"/>
      <c r="P119" s="214">
        <f>O119*H119</f>
        <v>0</v>
      </c>
      <c r="Q119" s="214">
        <v>0.37975</v>
      </c>
      <c r="R119" s="214">
        <f>Q119*H119</f>
        <v>8.9621</v>
      </c>
      <c r="S119" s="214">
        <v>0</v>
      </c>
      <c r="T119" s="21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6" t="s">
        <v>148</v>
      </c>
      <c r="AT119" s="216" t="s">
        <v>143</v>
      </c>
      <c r="AU119" s="216" t="s">
        <v>84</v>
      </c>
      <c r="AY119" s="19" t="s">
        <v>141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9" t="s">
        <v>82</v>
      </c>
      <c r="BK119" s="217">
        <f>ROUND(I119*H119,2)</f>
        <v>0</v>
      </c>
      <c r="BL119" s="19" t="s">
        <v>148</v>
      </c>
      <c r="BM119" s="216" t="s">
        <v>782</v>
      </c>
    </row>
    <row r="120" spans="1:47" s="2" customFormat="1" ht="12">
      <c r="A120" s="40"/>
      <c r="B120" s="41"/>
      <c r="C120" s="42"/>
      <c r="D120" s="218" t="s">
        <v>150</v>
      </c>
      <c r="E120" s="42"/>
      <c r="F120" s="219" t="s">
        <v>783</v>
      </c>
      <c r="G120" s="42"/>
      <c r="H120" s="42"/>
      <c r="I120" s="220"/>
      <c r="J120" s="42"/>
      <c r="K120" s="42"/>
      <c r="L120" s="46"/>
      <c r="M120" s="221"/>
      <c r="N120" s="22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150</v>
      </c>
      <c r="AU120" s="19" t="s">
        <v>84</v>
      </c>
    </row>
    <row r="121" spans="1:51" s="13" customFormat="1" ht="12">
      <c r="A121" s="13"/>
      <c r="B121" s="223"/>
      <c r="C121" s="224"/>
      <c r="D121" s="218" t="s">
        <v>152</v>
      </c>
      <c r="E121" s="225" t="s">
        <v>19</v>
      </c>
      <c r="F121" s="226" t="s">
        <v>756</v>
      </c>
      <c r="G121" s="224"/>
      <c r="H121" s="227">
        <v>23.6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152</v>
      </c>
      <c r="AU121" s="233" t="s">
        <v>84</v>
      </c>
      <c r="AV121" s="13" t="s">
        <v>84</v>
      </c>
      <c r="AW121" s="13" t="s">
        <v>36</v>
      </c>
      <c r="AX121" s="13" t="s">
        <v>82</v>
      </c>
      <c r="AY121" s="233" t="s">
        <v>141</v>
      </c>
    </row>
    <row r="122" spans="1:65" s="2" customFormat="1" ht="14.4" customHeight="1">
      <c r="A122" s="40"/>
      <c r="B122" s="41"/>
      <c r="C122" s="206" t="s">
        <v>206</v>
      </c>
      <c r="D122" s="206" t="s">
        <v>143</v>
      </c>
      <c r="E122" s="207" t="s">
        <v>361</v>
      </c>
      <c r="F122" s="208" t="s">
        <v>362</v>
      </c>
      <c r="G122" s="209" t="s">
        <v>286</v>
      </c>
      <c r="H122" s="210">
        <v>9</v>
      </c>
      <c r="I122" s="211"/>
      <c r="J122" s="210">
        <f>ROUND(I122*H122,2)</f>
        <v>0</v>
      </c>
      <c r="K122" s="208" t="s">
        <v>147</v>
      </c>
      <c r="L122" s="46"/>
      <c r="M122" s="212" t="s">
        <v>19</v>
      </c>
      <c r="N122" s="213" t="s">
        <v>45</v>
      </c>
      <c r="O122" s="86"/>
      <c r="P122" s="214">
        <f>O122*H122</f>
        <v>0</v>
      </c>
      <c r="Q122" s="214">
        <v>0.00224</v>
      </c>
      <c r="R122" s="214">
        <f>Q122*H122</f>
        <v>0.020159999999999997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6" t="s">
        <v>148</v>
      </c>
      <c r="AT122" s="216" t="s">
        <v>143</v>
      </c>
      <c r="AU122" s="216" t="s">
        <v>84</v>
      </c>
      <c r="AY122" s="19" t="s">
        <v>141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9" t="s">
        <v>82</v>
      </c>
      <c r="BK122" s="217">
        <f>ROUND(I122*H122,2)</f>
        <v>0</v>
      </c>
      <c r="BL122" s="19" t="s">
        <v>148</v>
      </c>
      <c r="BM122" s="216" t="s">
        <v>784</v>
      </c>
    </row>
    <row r="123" spans="1:47" s="2" customFormat="1" ht="12">
      <c r="A123" s="40"/>
      <c r="B123" s="41"/>
      <c r="C123" s="42"/>
      <c r="D123" s="218" t="s">
        <v>150</v>
      </c>
      <c r="E123" s="42"/>
      <c r="F123" s="219" t="s">
        <v>364</v>
      </c>
      <c r="G123" s="42"/>
      <c r="H123" s="42"/>
      <c r="I123" s="220"/>
      <c r="J123" s="42"/>
      <c r="K123" s="42"/>
      <c r="L123" s="46"/>
      <c r="M123" s="221"/>
      <c r="N123" s="22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150</v>
      </c>
      <c r="AU123" s="19" t="s">
        <v>84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785</v>
      </c>
      <c r="G124" s="224"/>
      <c r="H124" s="227">
        <v>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82</v>
      </c>
      <c r="AY124" s="233" t="s">
        <v>141</v>
      </c>
    </row>
    <row r="125" spans="1:65" s="2" customFormat="1" ht="24.15" customHeight="1">
      <c r="A125" s="40"/>
      <c r="B125" s="41"/>
      <c r="C125" s="256" t="s">
        <v>212</v>
      </c>
      <c r="D125" s="256" t="s">
        <v>274</v>
      </c>
      <c r="E125" s="257" t="s">
        <v>786</v>
      </c>
      <c r="F125" s="258" t="s">
        <v>787</v>
      </c>
      <c r="G125" s="259" t="s">
        <v>369</v>
      </c>
      <c r="H125" s="260">
        <v>1</v>
      </c>
      <c r="I125" s="261"/>
      <c r="J125" s="260">
        <f>ROUND(I125*H125,2)</f>
        <v>0</v>
      </c>
      <c r="K125" s="258" t="s">
        <v>19</v>
      </c>
      <c r="L125" s="262"/>
      <c r="M125" s="263" t="s">
        <v>19</v>
      </c>
      <c r="N125" s="264" t="s">
        <v>45</v>
      </c>
      <c r="O125" s="86"/>
      <c r="P125" s="214">
        <f>O125*H125</f>
        <v>0</v>
      </c>
      <c r="Q125" s="214">
        <v>0.015</v>
      </c>
      <c r="R125" s="214">
        <f>Q125*H125</f>
        <v>0.015</v>
      </c>
      <c r="S125" s="214">
        <v>0</v>
      </c>
      <c r="T125" s="21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6" t="s">
        <v>191</v>
      </c>
      <c r="AT125" s="216" t="s">
        <v>274</v>
      </c>
      <c r="AU125" s="216" t="s">
        <v>84</v>
      </c>
      <c r="AY125" s="19" t="s">
        <v>141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9" t="s">
        <v>82</v>
      </c>
      <c r="BK125" s="217">
        <f>ROUND(I125*H125,2)</f>
        <v>0</v>
      </c>
      <c r="BL125" s="19" t="s">
        <v>148</v>
      </c>
      <c r="BM125" s="216" t="s">
        <v>788</v>
      </c>
    </row>
    <row r="126" spans="1:47" s="2" customFormat="1" ht="12">
      <c r="A126" s="40"/>
      <c r="B126" s="41"/>
      <c r="C126" s="42"/>
      <c r="D126" s="218" t="s">
        <v>150</v>
      </c>
      <c r="E126" s="42"/>
      <c r="F126" s="219" t="s">
        <v>787</v>
      </c>
      <c r="G126" s="42"/>
      <c r="H126" s="42"/>
      <c r="I126" s="220"/>
      <c r="J126" s="42"/>
      <c r="K126" s="42"/>
      <c r="L126" s="46"/>
      <c r="M126" s="221"/>
      <c r="N126" s="22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150</v>
      </c>
      <c r="AU126" s="19" t="s">
        <v>84</v>
      </c>
    </row>
    <row r="127" spans="1:47" s="2" customFormat="1" ht="12">
      <c r="A127" s="40"/>
      <c r="B127" s="41"/>
      <c r="C127" s="42"/>
      <c r="D127" s="218" t="s">
        <v>229</v>
      </c>
      <c r="E127" s="42"/>
      <c r="F127" s="255" t="s">
        <v>789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229</v>
      </c>
      <c r="AU127" s="19" t="s">
        <v>84</v>
      </c>
    </row>
    <row r="128" spans="1:63" s="12" customFormat="1" ht="22.8" customHeight="1">
      <c r="A128" s="12"/>
      <c r="B128" s="190"/>
      <c r="C128" s="191"/>
      <c r="D128" s="192" t="s">
        <v>73</v>
      </c>
      <c r="E128" s="204" t="s">
        <v>427</v>
      </c>
      <c r="F128" s="204" t="s">
        <v>428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SUM(P129:P130)</f>
        <v>0</v>
      </c>
      <c r="Q128" s="198"/>
      <c r="R128" s="199">
        <f>SUM(R129:R130)</f>
        <v>0</v>
      </c>
      <c r="S128" s="198"/>
      <c r="T128" s="20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82</v>
      </c>
      <c r="AT128" s="202" t="s">
        <v>73</v>
      </c>
      <c r="AU128" s="202" t="s">
        <v>82</v>
      </c>
      <c r="AY128" s="201" t="s">
        <v>141</v>
      </c>
      <c r="BK128" s="203">
        <f>SUM(BK129:BK130)</f>
        <v>0</v>
      </c>
    </row>
    <row r="129" spans="1:65" s="2" customFormat="1" ht="14.4" customHeight="1">
      <c r="A129" s="40"/>
      <c r="B129" s="41"/>
      <c r="C129" s="206" t="s">
        <v>218</v>
      </c>
      <c r="D129" s="206" t="s">
        <v>143</v>
      </c>
      <c r="E129" s="207" t="s">
        <v>430</v>
      </c>
      <c r="F129" s="208" t="s">
        <v>431</v>
      </c>
      <c r="G129" s="209" t="s">
        <v>323</v>
      </c>
      <c r="H129" s="210">
        <v>30.9</v>
      </c>
      <c r="I129" s="211"/>
      <c r="J129" s="210">
        <f>ROUND(I129*H129,2)</f>
        <v>0</v>
      </c>
      <c r="K129" s="208" t="s">
        <v>147</v>
      </c>
      <c r="L129" s="46"/>
      <c r="M129" s="212" t="s">
        <v>19</v>
      </c>
      <c r="N129" s="213" t="s">
        <v>45</v>
      </c>
      <c r="O129" s="86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6" t="s">
        <v>148</v>
      </c>
      <c r="AT129" s="216" t="s">
        <v>143</v>
      </c>
      <c r="AU129" s="216" t="s">
        <v>84</v>
      </c>
      <c r="AY129" s="19" t="s">
        <v>141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9" t="s">
        <v>82</v>
      </c>
      <c r="BK129" s="217">
        <f>ROUND(I129*H129,2)</f>
        <v>0</v>
      </c>
      <c r="BL129" s="19" t="s">
        <v>148</v>
      </c>
      <c r="BM129" s="216" t="s">
        <v>790</v>
      </c>
    </row>
    <row r="130" spans="1:47" s="2" customFormat="1" ht="12">
      <c r="A130" s="40"/>
      <c r="B130" s="41"/>
      <c r="C130" s="42"/>
      <c r="D130" s="218" t="s">
        <v>150</v>
      </c>
      <c r="E130" s="42"/>
      <c r="F130" s="219" t="s">
        <v>433</v>
      </c>
      <c r="G130" s="42"/>
      <c r="H130" s="42"/>
      <c r="I130" s="220"/>
      <c r="J130" s="42"/>
      <c r="K130" s="42"/>
      <c r="L130" s="46"/>
      <c r="M130" s="271"/>
      <c r="N130" s="272"/>
      <c r="O130" s="273"/>
      <c r="P130" s="273"/>
      <c r="Q130" s="273"/>
      <c r="R130" s="273"/>
      <c r="S130" s="273"/>
      <c r="T130" s="274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150</v>
      </c>
      <c r="AU130" s="19" t="s">
        <v>84</v>
      </c>
    </row>
    <row r="131" spans="1:31" s="2" customFormat="1" ht="6.95" customHeight="1">
      <c r="A131" s="40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46"/>
      <c r="M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</sheetData>
  <sheetProtection password="CC35" sheet="1" objects="1" scenarios="1" formatColumns="0" formatRows="0" autoFilter="0"/>
  <autoFilter ref="C84:K13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ROUND((SUM(BE86:BE322)),2)</f>
        <v>0</v>
      </c>
      <c r="G33" s="40"/>
      <c r="H33" s="40"/>
      <c r="I33" s="150">
        <v>0.21</v>
      </c>
      <c r="J33" s="149">
        <f>ROUND(((SUM(BE86:BE322))*I33),2)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ROUND((SUM(BF86:BF322)),2)</f>
        <v>0</v>
      </c>
      <c r="G34" s="40"/>
      <c r="H34" s="40"/>
      <c r="I34" s="150">
        <v>0.15</v>
      </c>
      <c r="J34" s="149">
        <f>ROUND(((SUM(BF86:BF322))*I34),2)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ROUND((SUM(BG86:BG322)),2)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ROUND((SUM(BH86:BH322)),2)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ROUND((SUM(BI86:BI322)),2)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187052-09 - SO303 Svodný příkop SP1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J247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J273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J311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J312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124</v>
      </c>
      <c r="E66" s="170"/>
      <c r="F66" s="170"/>
      <c r="G66" s="170"/>
      <c r="H66" s="170"/>
      <c r="I66" s="170"/>
      <c r="J66" s="171">
        <f>J319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Svodné příkopy, ÚSES a polní cesty v k. ú. Pravlov - stavba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110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187052-09 - SO303 Svodný příkop SP1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Pravlov</v>
      </c>
      <c r="G80" s="42"/>
      <c r="H80" s="42"/>
      <c r="I80" s="34" t="s">
        <v>23</v>
      </c>
      <c r="J80" s="74" t="str">
        <f>IF(J12="","",J12)</f>
        <v>19. 2. 2021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ČR - SPÚ, KPÚ pro JmK, Pobočka Brno</v>
      </c>
      <c r="G82" s="42"/>
      <c r="H82" s="42"/>
      <c r="I82" s="34" t="s">
        <v>32</v>
      </c>
      <c r="J82" s="38" t="str">
        <f>E21</f>
        <v>GEOtest, a.s.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37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127</v>
      </c>
      <c r="D85" s="182" t="s">
        <v>59</v>
      </c>
      <c r="E85" s="182" t="s">
        <v>55</v>
      </c>
      <c r="F85" s="182" t="s">
        <v>56</v>
      </c>
      <c r="G85" s="182" t="s">
        <v>128</v>
      </c>
      <c r="H85" s="182" t="s">
        <v>129</v>
      </c>
      <c r="I85" s="182" t="s">
        <v>130</v>
      </c>
      <c r="J85" s="182" t="s">
        <v>115</v>
      </c>
      <c r="K85" s="183" t="s">
        <v>131</v>
      </c>
      <c r="L85" s="184"/>
      <c r="M85" s="94" t="s">
        <v>19</v>
      </c>
      <c r="N85" s="95" t="s">
        <v>44</v>
      </c>
      <c r="O85" s="95" t="s">
        <v>132</v>
      </c>
      <c r="P85" s="95" t="s">
        <v>133</v>
      </c>
      <c r="Q85" s="95" t="s">
        <v>134</v>
      </c>
      <c r="R85" s="95" t="s">
        <v>135</v>
      </c>
      <c r="S85" s="95" t="s">
        <v>136</v>
      </c>
      <c r="T85" s="96" t="s">
        <v>137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138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P87+P319</f>
        <v>0</v>
      </c>
      <c r="Q86" s="98"/>
      <c r="R86" s="187">
        <f>R87+R319</f>
        <v>177.829223</v>
      </c>
      <c r="S86" s="98"/>
      <c r="T86" s="188">
        <f>T87+T319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116</v>
      </c>
      <c r="BK86" s="189">
        <f>BK87+BK319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139</v>
      </c>
      <c r="F87" s="193" t="s">
        <v>140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P88+P247+P273+P311+P312</f>
        <v>0</v>
      </c>
      <c r="Q87" s="198"/>
      <c r="R87" s="199">
        <f>R88+R247+R273+R311+R312</f>
        <v>177.829223</v>
      </c>
      <c r="S87" s="198"/>
      <c r="T87" s="200">
        <f>T88+T247+T273+T311+T312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141</v>
      </c>
      <c r="BK87" s="203">
        <f>BK88+BK247+BK273+BK311+BK312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142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SUM(P89:P246)</f>
        <v>0</v>
      </c>
      <c r="Q88" s="198"/>
      <c r="R88" s="199">
        <f>SUM(R89:R246)</f>
        <v>3.8300389999999997</v>
      </c>
      <c r="S88" s="198"/>
      <c r="T88" s="200">
        <f>SUM(T89:T246)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141</v>
      </c>
      <c r="BK88" s="203">
        <f>SUM(BK89:BK246)</f>
        <v>0</v>
      </c>
    </row>
    <row r="89" spans="1:65" s="2" customFormat="1" ht="14.4" customHeight="1">
      <c r="A89" s="40"/>
      <c r="B89" s="41"/>
      <c r="C89" s="206" t="s">
        <v>82</v>
      </c>
      <c r="D89" s="206" t="s">
        <v>143</v>
      </c>
      <c r="E89" s="207" t="s">
        <v>144</v>
      </c>
      <c r="F89" s="208" t="s">
        <v>145</v>
      </c>
      <c r="G89" s="209" t="s">
        <v>146</v>
      </c>
      <c r="H89" s="210">
        <v>261.5</v>
      </c>
      <c r="I89" s="211"/>
      <c r="J89" s="210">
        <f>ROUND(I89*H89,2)</f>
        <v>0</v>
      </c>
      <c r="K89" s="208" t="s">
        <v>147</v>
      </c>
      <c r="L89" s="46"/>
      <c r="M89" s="212" t="s">
        <v>19</v>
      </c>
      <c r="N89" s="213" t="s">
        <v>45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148</v>
      </c>
      <c r="AT89" s="216" t="s">
        <v>143</v>
      </c>
      <c r="AU89" s="216" t="s">
        <v>84</v>
      </c>
      <c r="AY89" s="19" t="s">
        <v>141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9" t="s">
        <v>82</v>
      </c>
      <c r="BK89" s="217">
        <f>ROUND(I89*H89,2)</f>
        <v>0</v>
      </c>
      <c r="BL89" s="19" t="s">
        <v>148</v>
      </c>
      <c r="BM89" s="216" t="s">
        <v>792</v>
      </c>
    </row>
    <row r="90" spans="1:47" s="2" customFormat="1" ht="12">
      <c r="A90" s="40"/>
      <c r="B90" s="41"/>
      <c r="C90" s="42"/>
      <c r="D90" s="218" t="s">
        <v>150</v>
      </c>
      <c r="E90" s="42"/>
      <c r="F90" s="219" t="s">
        <v>151</v>
      </c>
      <c r="G90" s="42"/>
      <c r="H90" s="42"/>
      <c r="I90" s="220"/>
      <c r="J90" s="42"/>
      <c r="K90" s="42"/>
      <c r="L90" s="46"/>
      <c r="M90" s="221"/>
      <c r="N90" s="22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150</v>
      </c>
      <c r="AU90" s="19" t="s">
        <v>84</v>
      </c>
    </row>
    <row r="91" spans="1:51" s="13" customFormat="1" ht="12">
      <c r="A91" s="13"/>
      <c r="B91" s="223"/>
      <c r="C91" s="224"/>
      <c r="D91" s="218" t="s">
        <v>152</v>
      </c>
      <c r="E91" s="225" t="s">
        <v>19</v>
      </c>
      <c r="F91" s="226" t="s">
        <v>793</v>
      </c>
      <c r="G91" s="224"/>
      <c r="H91" s="227">
        <v>261.5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84</v>
      </c>
      <c r="AV91" s="13" t="s">
        <v>84</v>
      </c>
      <c r="AW91" s="13" t="s">
        <v>36</v>
      </c>
      <c r="AX91" s="13" t="s">
        <v>82</v>
      </c>
      <c r="AY91" s="233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469</v>
      </c>
      <c r="F92" s="208" t="s">
        <v>470</v>
      </c>
      <c r="G92" s="209" t="s">
        <v>162</v>
      </c>
      <c r="H92" s="210">
        <v>277.8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794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472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795</v>
      </c>
      <c r="G94" s="224"/>
      <c r="H94" s="227">
        <v>110.2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796</v>
      </c>
      <c r="G95" s="224"/>
      <c r="H95" s="227">
        <v>23.9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3" customFormat="1" ht="12">
      <c r="A96" s="13"/>
      <c r="B96" s="223"/>
      <c r="C96" s="224"/>
      <c r="D96" s="218" t="s">
        <v>152</v>
      </c>
      <c r="E96" s="225" t="s">
        <v>19</v>
      </c>
      <c r="F96" s="226" t="s">
        <v>797</v>
      </c>
      <c r="G96" s="224"/>
      <c r="H96" s="227">
        <v>27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152</v>
      </c>
      <c r="AU96" s="233" t="s">
        <v>84</v>
      </c>
      <c r="AV96" s="13" t="s">
        <v>84</v>
      </c>
      <c r="AW96" s="13" t="s">
        <v>36</v>
      </c>
      <c r="AX96" s="13" t="s">
        <v>74</v>
      </c>
      <c r="AY96" s="233" t="s">
        <v>141</v>
      </c>
    </row>
    <row r="97" spans="1:51" s="13" customFormat="1" ht="12">
      <c r="A97" s="13"/>
      <c r="B97" s="223"/>
      <c r="C97" s="224"/>
      <c r="D97" s="218" t="s">
        <v>152</v>
      </c>
      <c r="E97" s="225" t="s">
        <v>19</v>
      </c>
      <c r="F97" s="226" t="s">
        <v>798</v>
      </c>
      <c r="G97" s="224"/>
      <c r="H97" s="227">
        <v>25.2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152</v>
      </c>
      <c r="AU97" s="233" t="s">
        <v>84</v>
      </c>
      <c r="AV97" s="13" t="s">
        <v>84</v>
      </c>
      <c r="AW97" s="13" t="s">
        <v>36</v>
      </c>
      <c r="AX97" s="13" t="s">
        <v>74</v>
      </c>
      <c r="AY97" s="233" t="s">
        <v>141</v>
      </c>
    </row>
    <row r="98" spans="1:51" s="13" customFormat="1" ht="12">
      <c r="A98" s="13"/>
      <c r="B98" s="223"/>
      <c r="C98" s="224"/>
      <c r="D98" s="218" t="s">
        <v>152</v>
      </c>
      <c r="E98" s="225" t="s">
        <v>19</v>
      </c>
      <c r="F98" s="226" t="s">
        <v>799</v>
      </c>
      <c r="G98" s="224"/>
      <c r="H98" s="227">
        <v>38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152</v>
      </c>
      <c r="AU98" s="233" t="s">
        <v>84</v>
      </c>
      <c r="AV98" s="13" t="s">
        <v>84</v>
      </c>
      <c r="AW98" s="13" t="s">
        <v>36</v>
      </c>
      <c r="AX98" s="13" t="s">
        <v>74</v>
      </c>
      <c r="AY98" s="233" t="s">
        <v>141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800</v>
      </c>
      <c r="G99" s="224"/>
      <c r="H99" s="227">
        <v>6.4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74</v>
      </c>
      <c r="AY99" s="233" t="s">
        <v>141</v>
      </c>
    </row>
    <row r="100" spans="1:51" s="13" customFormat="1" ht="12">
      <c r="A100" s="13"/>
      <c r="B100" s="223"/>
      <c r="C100" s="224"/>
      <c r="D100" s="218" t="s">
        <v>152</v>
      </c>
      <c r="E100" s="225" t="s">
        <v>19</v>
      </c>
      <c r="F100" s="226" t="s">
        <v>801</v>
      </c>
      <c r="G100" s="224"/>
      <c r="H100" s="227">
        <v>6.3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152</v>
      </c>
      <c r="AU100" s="233" t="s">
        <v>84</v>
      </c>
      <c r="AV100" s="13" t="s">
        <v>84</v>
      </c>
      <c r="AW100" s="13" t="s">
        <v>36</v>
      </c>
      <c r="AX100" s="13" t="s">
        <v>74</v>
      </c>
      <c r="AY100" s="233" t="s">
        <v>141</v>
      </c>
    </row>
    <row r="101" spans="1:51" s="13" customFormat="1" ht="12">
      <c r="A101" s="13"/>
      <c r="B101" s="223"/>
      <c r="C101" s="224"/>
      <c r="D101" s="218" t="s">
        <v>152</v>
      </c>
      <c r="E101" s="225" t="s">
        <v>19</v>
      </c>
      <c r="F101" s="226" t="s">
        <v>802</v>
      </c>
      <c r="G101" s="224"/>
      <c r="H101" s="227">
        <v>24.7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152</v>
      </c>
      <c r="AU101" s="233" t="s">
        <v>84</v>
      </c>
      <c r="AV101" s="13" t="s">
        <v>84</v>
      </c>
      <c r="AW101" s="13" t="s">
        <v>36</v>
      </c>
      <c r="AX101" s="13" t="s">
        <v>74</v>
      </c>
      <c r="AY101" s="233" t="s">
        <v>141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803</v>
      </c>
      <c r="G102" s="224"/>
      <c r="H102" s="227">
        <v>16.1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74</v>
      </c>
      <c r="AY102" s="233" t="s">
        <v>141</v>
      </c>
    </row>
    <row r="103" spans="1:51" s="14" customFormat="1" ht="12">
      <c r="A103" s="14"/>
      <c r="B103" s="234"/>
      <c r="C103" s="235"/>
      <c r="D103" s="218" t="s">
        <v>152</v>
      </c>
      <c r="E103" s="236" t="s">
        <v>19</v>
      </c>
      <c r="F103" s="237" t="s">
        <v>167</v>
      </c>
      <c r="G103" s="235"/>
      <c r="H103" s="238">
        <v>277.8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152</v>
      </c>
      <c r="AU103" s="244" t="s">
        <v>84</v>
      </c>
      <c r="AV103" s="14" t="s">
        <v>148</v>
      </c>
      <c r="AW103" s="14" t="s">
        <v>36</v>
      </c>
      <c r="AX103" s="14" t="s">
        <v>82</v>
      </c>
      <c r="AY103" s="244" t="s">
        <v>141</v>
      </c>
    </row>
    <row r="104" spans="1:65" s="2" customFormat="1" ht="14.4" customHeight="1">
      <c r="A104" s="40"/>
      <c r="B104" s="41"/>
      <c r="C104" s="206" t="s">
        <v>159</v>
      </c>
      <c r="D104" s="206" t="s">
        <v>143</v>
      </c>
      <c r="E104" s="207" t="s">
        <v>475</v>
      </c>
      <c r="F104" s="208" t="s">
        <v>476</v>
      </c>
      <c r="G104" s="209" t="s">
        <v>162</v>
      </c>
      <c r="H104" s="210">
        <v>47.1</v>
      </c>
      <c r="I104" s="211"/>
      <c r="J104" s="210">
        <f>ROUND(I104*H104,2)</f>
        <v>0</v>
      </c>
      <c r="K104" s="208" t="s">
        <v>147</v>
      </c>
      <c r="L104" s="46"/>
      <c r="M104" s="212" t="s">
        <v>19</v>
      </c>
      <c r="N104" s="213" t="s">
        <v>45</v>
      </c>
      <c r="O104" s="86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148</v>
      </c>
      <c r="AT104" s="216" t="s">
        <v>143</v>
      </c>
      <c r="AU104" s="216" t="s">
        <v>84</v>
      </c>
      <c r="AY104" s="19" t="s">
        <v>141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9" t="s">
        <v>82</v>
      </c>
      <c r="BK104" s="217">
        <f>ROUND(I104*H104,2)</f>
        <v>0</v>
      </c>
      <c r="BL104" s="19" t="s">
        <v>148</v>
      </c>
      <c r="BM104" s="216" t="s">
        <v>804</v>
      </c>
    </row>
    <row r="105" spans="1:47" s="2" customFormat="1" ht="12">
      <c r="A105" s="40"/>
      <c r="B105" s="41"/>
      <c r="C105" s="42"/>
      <c r="D105" s="218" t="s">
        <v>150</v>
      </c>
      <c r="E105" s="42"/>
      <c r="F105" s="219" t="s">
        <v>478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150</v>
      </c>
      <c r="AU105" s="19" t="s">
        <v>84</v>
      </c>
    </row>
    <row r="106" spans="1:51" s="13" customFormat="1" ht="12">
      <c r="A106" s="13"/>
      <c r="B106" s="223"/>
      <c r="C106" s="224"/>
      <c r="D106" s="218" t="s">
        <v>152</v>
      </c>
      <c r="E106" s="225" t="s">
        <v>19</v>
      </c>
      <c r="F106" s="226" t="s">
        <v>805</v>
      </c>
      <c r="G106" s="224"/>
      <c r="H106" s="227">
        <v>6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152</v>
      </c>
      <c r="AU106" s="233" t="s">
        <v>84</v>
      </c>
      <c r="AV106" s="13" t="s">
        <v>84</v>
      </c>
      <c r="AW106" s="13" t="s">
        <v>36</v>
      </c>
      <c r="AX106" s="13" t="s">
        <v>74</v>
      </c>
      <c r="AY106" s="233" t="s">
        <v>141</v>
      </c>
    </row>
    <row r="107" spans="1:51" s="13" customFormat="1" ht="12">
      <c r="A107" s="13"/>
      <c r="B107" s="223"/>
      <c r="C107" s="224"/>
      <c r="D107" s="218" t="s">
        <v>152</v>
      </c>
      <c r="E107" s="225" t="s">
        <v>19</v>
      </c>
      <c r="F107" s="226" t="s">
        <v>806</v>
      </c>
      <c r="G107" s="224"/>
      <c r="H107" s="227">
        <v>6.7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152</v>
      </c>
      <c r="AU107" s="233" t="s">
        <v>84</v>
      </c>
      <c r="AV107" s="13" t="s">
        <v>84</v>
      </c>
      <c r="AW107" s="13" t="s">
        <v>36</v>
      </c>
      <c r="AX107" s="13" t="s">
        <v>74</v>
      </c>
      <c r="AY107" s="233" t="s">
        <v>141</v>
      </c>
    </row>
    <row r="108" spans="1:51" s="13" customFormat="1" ht="12">
      <c r="A108" s="13"/>
      <c r="B108" s="223"/>
      <c r="C108" s="224"/>
      <c r="D108" s="218" t="s">
        <v>152</v>
      </c>
      <c r="E108" s="225" t="s">
        <v>19</v>
      </c>
      <c r="F108" s="226" t="s">
        <v>807</v>
      </c>
      <c r="G108" s="224"/>
      <c r="H108" s="227">
        <v>6.3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152</v>
      </c>
      <c r="AU108" s="233" t="s">
        <v>84</v>
      </c>
      <c r="AV108" s="13" t="s">
        <v>84</v>
      </c>
      <c r="AW108" s="13" t="s">
        <v>36</v>
      </c>
      <c r="AX108" s="13" t="s">
        <v>74</v>
      </c>
      <c r="AY108" s="233" t="s">
        <v>141</v>
      </c>
    </row>
    <row r="109" spans="1:51" s="13" customFormat="1" ht="12">
      <c r="A109" s="13"/>
      <c r="B109" s="223"/>
      <c r="C109" s="224"/>
      <c r="D109" s="218" t="s">
        <v>152</v>
      </c>
      <c r="E109" s="225" t="s">
        <v>19</v>
      </c>
      <c r="F109" s="226" t="s">
        <v>808</v>
      </c>
      <c r="G109" s="224"/>
      <c r="H109" s="227">
        <v>12.7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152</v>
      </c>
      <c r="AU109" s="233" t="s">
        <v>84</v>
      </c>
      <c r="AV109" s="13" t="s">
        <v>84</v>
      </c>
      <c r="AW109" s="13" t="s">
        <v>36</v>
      </c>
      <c r="AX109" s="13" t="s">
        <v>74</v>
      </c>
      <c r="AY109" s="233" t="s">
        <v>141</v>
      </c>
    </row>
    <row r="110" spans="1:51" s="13" customFormat="1" ht="12">
      <c r="A110" s="13"/>
      <c r="B110" s="223"/>
      <c r="C110" s="224"/>
      <c r="D110" s="218" t="s">
        <v>152</v>
      </c>
      <c r="E110" s="225" t="s">
        <v>19</v>
      </c>
      <c r="F110" s="226" t="s">
        <v>809</v>
      </c>
      <c r="G110" s="224"/>
      <c r="H110" s="227">
        <v>1.6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152</v>
      </c>
      <c r="AU110" s="233" t="s">
        <v>84</v>
      </c>
      <c r="AV110" s="13" t="s">
        <v>84</v>
      </c>
      <c r="AW110" s="13" t="s">
        <v>36</v>
      </c>
      <c r="AX110" s="13" t="s">
        <v>74</v>
      </c>
      <c r="AY110" s="233" t="s">
        <v>141</v>
      </c>
    </row>
    <row r="111" spans="1:51" s="13" customFormat="1" ht="12">
      <c r="A111" s="13"/>
      <c r="B111" s="223"/>
      <c r="C111" s="224"/>
      <c r="D111" s="218" t="s">
        <v>152</v>
      </c>
      <c r="E111" s="225" t="s">
        <v>19</v>
      </c>
      <c r="F111" s="226" t="s">
        <v>810</v>
      </c>
      <c r="G111" s="224"/>
      <c r="H111" s="227">
        <v>1.6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152</v>
      </c>
      <c r="AU111" s="233" t="s">
        <v>84</v>
      </c>
      <c r="AV111" s="13" t="s">
        <v>84</v>
      </c>
      <c r="AW111" s="13" t="s">
        <v>36</v>
      </c>
      <c r="AX111" s="13" t="s">
        <v>74</v>
      </c>
      <c r="AY111" s="233" t="s">
        <v>141</v>
      </c>
    </row>
    <row r="112" spans="1:51" s="13" customFormat="1" ht="12">
      <c r="A112" s="13"/>
      <c r="B112" s="223"/>
      <c r="C112" s="224"/>
      <c r="D112" s="218" t="s">
        <v>152</v>
      </c>
      <c r="E112" s="225" t="s">
        <v>19</v>
      </c>
      <c r="F112" s="226" t="s">
        <v>811</v>
      </c>
      <c r="G112" s="224"/>
      <c r="H112" s="227">
        <v>8.2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152</v>
      </c>
      <c r="AU112" s="233" t="s">
        <v>84</v>
      </c>
      <c r="AV112" s="13" t="s">
        <v>84</v>
      </c>
      <c r="AW112" s="13" t="s">
        <v>36</v>
      </c>
      <c r="AX112" s="13" t="s">
        <v>74</v>
      </c>
      <c r="AY112" s="233" t="s">
        <v>141</v>
      </c>
    </row>
    <row r="113" spans="1:51" s="13" customFormat="1" ht="12">
      <c r="A113" s="13"/>
      <c r="B113" s="223"/>
      <c r="C113" s="224"/>
      <c r="D113" s="218" t="s">
        <v>152</v>
      </c>
      <c r="E113" s="225" t="s">
        <v>19</v>
      </c>
      <c r="F113" s="226" t="s">
        <v>812</v>
      </c>
      <c r="G113" s="224"/>
      <c r="H113" s="227">
        <v>4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84</v>
      </c>
      <c r="AV113" s="13" t="s">
        <v>84</v>
      </c>
      <c r="AW113" s="13" t="s">
        <v>36</v>
      </c>
      <c r="AX113" s="13" t="s">
        <v>74</v>
      </c>
      <c r="AY113" s="233" t="s">
        <v>141</v>
      </c>
    </row>
    <row r="114" spans="1:51" s="14" customFormat="1" ht="12">
      <c r="A114" s="14"/>
      <c r="B114" s="234"/>
      <c r="C114" s="235"/>
      <c r="D114" s="218" t="s">
        <v>152</v>
      </c>
      <c r="E114" s="236" t="s">
        <v>19</v>
      </c>
      <c r="F114" s="237" t="s">
        <v>167</v>
      </c>
      <c r="G114" s="235"/>
      <c r="H114" s="238">
        <v>47.1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152</v>
      </c>
      <c r="AU114" s="244" t="s">
        <v>84</v>
      </c>
      <c r="AV114" s="14" t="s">
        <v>148</v>
      </c>
      <c r="AW114" s="14" t="s">
        <v>36</v>
      </c>
      <c r="AX114" s="14" t="s">
        <v>82</v>
      </c>
      <c r="AY114" s="244" t="s">
        <v>141</v>
      </c>
    </row>
    <row r="115" spans="1:65" s="2" customFormat="1" ht="14.4" customHeight="1">
      <c r="A115" s="40"/>
      <c r="B115" s="41"/>
      <c r="C115" s="206" t="s">
        <v>148</v>
      </c>
      <c r="D115" s="206" t="s">
        <v>143</v>
      </c>
      <c r="E115" s="207" t="s">
        <v>174</v>
      </c>
      <c r="F115" s="208" t="s">
        <v>175</v>
      </c>
      <c r="G115" s="209" t="s">
        <v>162</v>
      </c>
      <c r="H115" s="210">
        <v>14.1</v>
      </c>
      <c r="I115" s="211"/>
      <c r="J115" s="210">
        <f>ROUND(I115*H115,2)</f>
        <v>0</v>
      </c>
      <c r="K115" s="208" t="s">
        <v>19</v>
      </c>
      <c r="L115" s="46"/>
      <c r="M115" s="212" t="s">
        <v>19</v>
      </c>
      <c r="N115" s="213" t="s">
        <v>45</v>
      </c>
      <c r="O115" s="86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6" t="s">
        <v>148</v>
      </c>
      <c r="AT115" s="216" t="s">
        <v>143</v>
      </c>
      <c r="AU115" s="216" t="s">
        <v>84</v>
      </c>
      <c r="AY115" s="19" t="s">
        <v>141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9" t="s">
        <v>82</v>
      </c>
      <c r="BK115" s="217">
        <f>ROUND(I115*H115,2)</f>
        <v>0</v>
      </c>
      <c r="BL115" s="19" t="s">
        <v>148</v>
      </c>
      <c r="BM115" s="216" t="s">
        <v>813</v>
      </c>
    </row>
    <row r="116" spans="1:47" s="2" customFormat="1" ht="12">
      <c r="A116" s="40"/>
      <c r="B116" s="41"/>
      <c r="C116" s="42"/>
      <c r="D116" s="218" t="s">
        <v>150</v>
      </c>
      <c r="E116" s="42"/>
      <c r="F116" s="219" t="s">
        <v>177</v>
      </c>
      <c r="G116" s="42"/>
      <c r="H116" s="42"/>
      <c r="I116" s="220"/>
      <c r="J116" s="42"/>
      <c r="K116" s="42"/>
      <c r="L116" s="46"/>
      <c r="M116" s="221"/>
      <c r="N116" s="22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51" s="13" customFormat="1" ht="12">
      <c r="A117" s="13"/>
      <c r="B117" s="223"/>
      <c r="C117" s="224"/>
      <c r="D117" s="218" t="s">
        <v>152</v>
      </c>
      <c r="E117" s="225" t="s">
        <v>19</v>
      </c>
      <c r="F117" s="226" t="s">
        <v>814</v>
      </c>
      <c r="G117" s="224"/>
      <c r="H117" s="227">
        <v>14.1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152</v>
      </c>
      <c r="AU117" s="233" t="s">
        <v>84</v>
      </c>
      <c r="AV117" s="13" t="s">
        <v>84</v>
      </c>
      <c r="AW117" s="13" t="s">
        <v>36</v>
      </c>
      <c r="AX117" s="13" t="s">
        <v>82</v>
      </c>
      <c r="AY117" s="233" t="s">
        <v>141</v>
      </c>
    </row>
    <row r="118" spans="1:65" s="2" customFormat="1" ht="14.4" customHeight="1">
      <c r="A118" s="40"/>
      <c r="B118" s="41"/>
      <c r="C118" s="206" t="s">
        <v>173</v>
      </c>
      <c r="D118" s="206" t="s">
        <v>143</v>
      </c>
      <c r="E118" s="207" t="s">
        <v>482</v>
      </c>
      <c r="F118" s="208" t="s">
        <v>483</v>
      </c>
      <c r="G118" s="209" t="s">
        <v>162</v>
      </c>
      <c r="H118" s="210">
        <v>20.9</v>
      </c>
      <c r="I118" s="211"/>
      <c r="J118" s="210">
        <f>ROUND(I118*H118,2)</f>
        <v>0</v>
      </c>
      <c r="K118" s="208" t="s">
        <v>147</v>
      </c>
      <c r="L118" s="46"/>
      <c r="M118" s="212" t="s">
        <v>19</v>
      </c>
      <c r="N118" s="213" t="s">
        <v>45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148</v>
      </c>
      <c r="AT118" s="216" t="s">
        <v>143</v>
      </c>
      <c r="AU118" s="216" t="s">
        <v>84</v>
      </c>
      <c r="AY118" s="19" t="s">
        <v>141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9" t="s">
        <v>82</v>
      </c>
      <c r="BK118" s="217">
        <f>ROUND(I118*H118,2)</f>
        <v>0</v>
      </c>
      <c r="BL118" s="19" t="s">
        <v>148</v>
      </c>
      <c r="BM118" s="216" t="s">
        <v>815</v>
      </c>
    </row>
    <row r="119" spans="1:47" s="2" customFormat="1" ht="12">
      <c r="A119" s="40"/>
      <c r="B119" s="41"/>
      <c r="C119" s="42"/>
      <c r="D119" s="218" t="s">
        <v>150</v>
      </c>
      <c r="E119" s="42"/>
      <c r="F119" s="219" t="s">
        <v>485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150</v>
      </c>
      <c r="AU119" s="19" t="s">
        <v>84</v>
      </c>
    </row>
    <row r="120" spans="1:51" s="13" customFormat="1" ht="12">
      <c r="A120" s="13"/>
      <c r="B120" s="223"/>
      <c r="C120" s="224"/>
      <c r="D120" s="218" t="s">
        <v>152</v>
      </c>
      <c r="E120" s="225" t="s">
        <v>19</v>
      </c>
      <c r="F120" s="226" t="s">
        <v>816</v>
      </c>
      <c r="G120" s="224"/>
      <c r="H120" s="227">
        <v>12.7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152</v>
      </c>
      <c r="AU120" s="233" t="s">
        <v>84</v>
      </c>
      <c r="AV120" s="13" t="s">
        <v>84</v>
      </c>
      <c r="AW120" s="13" t="s">
        <v>36</v>
      </c>
      <c r="AX120" s="13" t="s">
        <v>74</v>
      </c>
      <c r="AY120" s="233" t="s">
        <v>141</v>
      </c>
    </row>
    <row r="121" spans="1:51" s="13" customFormat="1" ht="12">
      <c r="A121" s="13"/>
      <c r="B121" s="223"/>
      <c r="C121" s="224"/>
      <c r="D121" s="218" t="s">
        <v>152</v>
      </c>
      <c r="E121" s="225" t="s">
        <v>19</v>
      </c>
      <c r="F121" s="226" t="s">
        <v>817</v>
      </c>
      <c r="G121" s="224"/>
      <c r="H121" s="227">
        <v>8.2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152</v>
      </c>
      <c r="AU121" s="233" t="s">
        <v>84</v>
      </c>
      <c r="AV121" s="13" t="s">
        <v>84</v>
      </c>
      <c r="AW121" s="13" t="s">
        <v>36</v>
      </c>
      <c r="AX121" s="13" t="s">
        <v>74</v>
      </c>
      <c r="AY121" s="233" t="s">
        <v>141</v>
      </c>
    </row>
    <row r="122" spans="1:51" s="14" customFormat="1" ht="12">
      <c r="A122" s="14"/>
      <c r="B122" s="234"/>
      <c r="C122" s="235"/>
      <c r="D122" s="218" t="s">
        <v>152</v>
      </c>
      <c r="E122" s="236" t="s">
        <v>19</v>
      </c>
      <c r="F122" s="237" t="s">
        <v>167</v>
      </c>
      <c r="G122" s="235"/>
      <c r="H122" s="238">
        <v>20.9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152</v>
      </c>
      <c r="AU122" s="244" t="s">
        <v>84</v>
      </c>
      <c r="AV122" s="14" t="s">
        <v>148</v>
      </c>
      <c r="AW122" s="14" t="s">
        <v>36</v>
      </c>
      <c r="AX122" s="14" t="s">
        <v>82</v>
      </c>
      <c r="AY122" s="244" t="s">
        <v>141</v>
      </c>
    </row>
    <row r="123" spans="1:65" s="2" customFormat="1" ht="14.4" customHeight="1">
      <c r="A123" s="40"/>
      <c r="B123" s="41"/>
      <c r="C123" s="206" t="s">
        <v>179</v>
      </c>
      <c r="D123" s="206" t="s">
        <v>143</v>
      </c>
      <c r="E123" s="207" t="s">
        <v>186</v>
      </c>
      <c r="F123" s="208" t="s">
        <v>187</v>
      </c>
      <c r="G123" s="209" t="s">
        <v>162</v>
      </c>
      <c r="H123" s="210">
        <v>6.3</v>
      </c>
      <c r="I123" s="211"/>
      <c r="J123" s="210">
        <f>ROUND(I123*H123,2)</f>
        <v>0</v>
      </c>
      <c r="K123" s="208" t="s">
        <v>19</v>
      </c>
      <c r="L123" s="46"/>
      <c r="M123" s="212" t="s">
        <v>19</v>
      </c>
      <c r="N123" s="213" t="s">
        <v>45</v>
      </c>
      <c r="O123" s="86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6" t="s">
        <v>148</v>
      </c>
      <c r="AT123" s="216" t="s">
        <v>143</v>
      </c>
      <c r="AU123" s="216" t="s">
        <v>84</v>
      </c>
      <c r="AY123" s="19" t="s">
        <v>141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9" t="s">
        <v>82</v>
      </c>
      <c r="BK123" s="217">
        <f>ROUND(I123*H123,2)</f>
        <v>0</v>
      </c>
      <c r="BL123" s="19" t="s">
        <v>148</v>
      </c>
      <c r="BM123" s="216" t="s">
        <v>818</v>
      </c>
    </row>
    <row r="124" spans="1:47" s="2" customFormat="1" ht="12">
      <c r="A124" s="40"/>
      <c r="B124" s="41"/>
      <c r="C124" s="42"/>
      <c r="D124" s="218" t="s">
        <v>150</v>
      </c>
      <c r="E124" s="42"/>
      <c r="F124" s="219" t="s">
        <v>189</v>
      </c>
      <c r="G124" s="42"/>
      <c r="H124" s="42"/>
      <c r="I124" s="220"/>
      <c r="J124" s="42"/>
      <c r="K124" s="42"/>
      <c r="L124" s="46"/>
      <c r="M124" s="221"/>
      <c r="N124" s="22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150</v>
      </c>
      <c r="AU124" s="19" t="s">
        <v>84</v>
      </c>
    </row>
    <row r="125" spans="1:51" s="13" customFormat="1" ht="12">
      <c r="A125" s="13"/>
      <c r="B125" s="223"/>
      <c r="C125" s="224"/>
      <c r="D125" s="218" t="s">
        <v>152</v>
      </c>
      <c r="E125" s="225" t="s">
        <v>19</v>
      </c>
      <c r="F125" s="226" t="s">
        <v>819</v>
      </c>
      <c r="G125" s="224"/>
      <c r="H125" s="227">
        <v>6.3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152</v>
      </c>
      <c r="AU125" s="233" t="s">
        <v>84</v>
      </c>
      <c r="AV125" s="13" t="s">
        <v>84</v>
      </c>
      <c r="AW125" s="13" t="s">
        <v>36</v>
      </c>
      <c r="AX125" s="13" t="s">
        <v>82</v>
      </c>
      <c r="AY125" s="233" t="s">
        <v>141</v>
      </c>
    </row>
    <row r="126" spans="1:65" s="2" customFormat="1" ht="14.4" customHeight="1">
      <c r="A126" s="40"/>
      <c r="B126" s="41"/>
      <c r="C126" s="206" t="s">
        <v>185</v>
      </c>
      <c r="D126" s="206" t="s">
        <v>143</v>
      </c>
      <c r="E126" s="207" t="s">
        <v>192</v>
      </c>
      <c r="F126" s="208" t="s">
        <v>193</v>
      </c>
      <c r="G126" s="209" t="s">
        <v>162</v>
      </c>
      <c r="H126" s="210">
        <v>419.6</v>
      </c>
      <c r="I126" s="211"/>
      <c r="J126" s="210">
        <f>ROUND(I126*H126,2)</f>
        <v>0</v>
      </c>
      <c r="K126" s="208" t="s">
        <v>147</v>
      </c>
      <c r="L126" s="46"/>
      <c r="M126" s="212" t="s">
        <v>19</v>
      </c>
      <c r="N126" s="213" t="s">
        <v>45</v>
      </c>
      <c r="O126" s="8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6" t="s">
        <v>148</v>
      </c>
      <c r="AT126" s="216" t="s">
        <v>143</v>
      </c>
      <c r="AU126" s="216" t="s">
        <v>84</v>
      </c>
      <c r="AY126" s="19" t="s">
        <v>141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9" t="s">
        <v>82</v>
      </c>
      <c r="BK126" s="217">
        <f>ROUND(I126*H126,2)</f>
        <v>0</v>
      </c>
      <c r="BL126" s="19" t="s">
        <v>148</v>
      </c>
      <c r="BM126" s="216" t="s">
        <v>820</v>
      </c>
    </row>
    <row r="127" spans="1:47" s="2" customFormat="1" ht="12">
      <c r="A127" s="40"/>
      <c r="B127" s="41"/>
      <c r="C127" s="42"/>
      <c r="D127" s="218" t="s">
        <v>150</v>
      </c>
      <c r="E127" s="42"/>
      <c r="F127" s="219" t="s">
        <v>195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150</v>
      </c>
      <c r="AU127" s="19" t="s">
        <v>84</v>
      </c>
    </row>
    <row r="128" spans="1:51" s="15" customFormat="1" ht="12">
      <c r="A128" s="15"/>
      <c r="B128" s="245"/>
      <c r="C128" s="246"/>
      <c r="D128" s="218" t="s">
        <v>152</v>
      </c>
      <c r="E128" s="247" t="s">
        <v>19</v>
      </c>
      <c r="F128" s="248" t="s">
        <v>821</v>
      </c>
      <c r="G128" s="246"/>
      <c r="H128" s="247" t="s">
        <v>19</v>
      </c>
      <c r="I128" s="249"/>
      <c r="J128" s="246"/>
      <c r="K128" s="246"/>
      <c r="L128" s="250"/>
      <c r="M128" s="251"/>
      <c r="N128" s="252"/>
      <c r="O128" s="252"/>
      <c r="P128" s="252"/>
      <c r="Q128" s="252"/>
      <c r="R128" s="252"/>
      <c r="S128" s="252"/>
      <c r="T128" s="25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4" t="s">
        <v>152</v>
      </c>
      <c r="AU128" s="254" t="s">
        <v>84</v>
      </c>
      <c r="AV128" s="15" t="s">
        <v>82</v>
      </c>
      <c r="AW128" s="15" t="s">
        <v>36</v>
      </c>
      <c r="AX128" s="15" t="s">
        <v>74</v>
      </c>
      <c r="AY128" s="254" t="s">
        <v>141</v>
      </c>
    </row>
    <row r="129" spans="1:51" s="13" customFormat="1" ht="12">
      <c r="A129" s="13"/>
      <c r="B129" s="223"/>
      <c r="C129" s="224"/>
      <c r="D129" s="218" t="s">
        <v>152</v>
      </c>
      <c r="E129" s="225" t="s">
        <v>19</v>
      </c>
      <c r="F129" s="226" t="s">
        <v>822</v>
      </c>
      <c r="G129" s="224"/>
      <c r="H129" s="227">
        <v>110.2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152</v>
      </c>
      <c r="AU129" s="233" t="s">
        <v>84</v>
      </c>
      <c r="AV129" s="13" t="s">
        <v>84</v>
      </c>
      <c r="AW129" s="13" t="s">
        <v>36</v>
      </c>
      <c r="AX129" s="13" t="s">
        <v>74</v>
      </c>
      <c r="AY129" s="233" t="s">
        <v>141</v>
      </c>
    </row>
    <row r="130" spans="1:51" s="13" customFormat="1" ht="12">
      <c r="A130" s="13"/>
      <c r="B130" s="223"/>
      <c r="C130" s="224"/>
      <c r="D130" s="218" t="s">
        <v>152</v>
      </c>
      <c r="E130" s="225" t="s">
        <v>19</v>
      </c>
      <c r="F130" s="226" t="s">
        <v>823</v>
      </c>
      <c r="G130" s="224"/>
      <c r="H130" s="227">
        <v>29.9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152</v>
      </c>
      <c r="AU130" s="233" t="s">
        <v>84</v>
      </c>
      <c r="AV130" s="13" t="s">
        <v>84</v>
      </c>
      <c r="AW130" s="13" t="s">
        <v>36</v>
      </c>
      <c r="AX130" s="13" t="s">
        <v>74</v>
      </c>
      <c r="AY130" s="233" t="s">
        <v>141</v>
      </c>
    </row>
    <row r="131" spans="1:51" s="13" customFormat="1" ht="12">
      <c r="A131" s="13"/>
      <c r="B131" s="223"/>
      <c r="C131" s="224"/>
      <c r="D131" s="218" t="s">
        <v>152</v>
      </c>
      <c r="E131" s="225" t="s">
        <v>19</v>
      </c>
      <c r="F131" s="226" t="s">
        <v>824</v>
      </c>
      <c r="G131" s="224"/>
      <c r="H131" s="227">
        <v>33.7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152</v>
      </c>
      <c r="AU131" s="233" t="s">
        <v>84</v>
      </c>
      <c r="AV131" s="13" t="s">
        <v>84</v>
      </c>
      <c r="AW131" s="13" t="s">
        <v>36</v>
      </c>
      <c r="AX131" s="13" t="s">
        <v>74</v>
      </c>
      <c r="AY131" s="233" t="s">
        <v>141</v>
      </c>
    </row>
    <row r="132" spans="1:51" s="13" customFormat="1" ht="12">
      <c r="A132" s="13"/>
      <c r="B132" s="223"/>
      <c r="C132" s="224"/>
      <c r="D132" s="218" t="s">
        <v>152</v>
      </c>
      <c r="E132" s="225" t="s">
        <v>19</v>
      </c>
      <c r="F132" s="226" t="s">
        <v>825</v>
      </c>
      <c r="G132" s="224"/>
      <c r="H132" s="227">
        <v>31.5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84</v>
      </c>
      <c r="AV132" s="13" t="s">
        <v>84</v>
      </c>
      <c r="AW132" s="13" t="s">
        <v>36</v>
      </c>
      <c r="AX132" s="13" t="s">
        <v>74</v>
      </c>
      <c r="AY132" s="233" t="s">
        <v>141</v>
      </c>
    </row>
    <row r="133" spans="1:51" s="13" customFormat="1" ht="12">
      <c r="A133" s="13"/>
      <c r="B133" s="223"/>
      <c r="C133" s="224"/>
      <c r="D133" s="218" t="s">
        <v>152</v>
      </c>
      <c r="E133" s="225" t="s">
        <v>19</v>
      </c>
      <c r="F133" s="226" t="s">
        <v>826</v>
      </c>
      <c r="G133" s="224"/>
      <c r="H133" s="227">
        <v>63.3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152</v>
      </c>
      <c r="AU133" s="233" t="s">
        <v>84</v>
      </c>
      <c r="AV133" s="13" t="s">
        <v>84</v>
      </c>
      <c r="AW133" s="13" t="s">
        <v>36</v>
      </c>
      <c r="AX133" s="13" t="s">
        <v>74</v>
      </c>
      <c r="AY133" s="233" t="s">
        <v>141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827</v>
      </c>
      <c r="G134" s="224"/>
      <c r="H134" s="227">
        <v>8.1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74</v>
      </c>
      <c r="AY134" s="233" t="s">
        <v>141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828</v>
      </c>
      <c r="G135" s="224"/>
      <c r="H135" s="227">
        <v>7.9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84</v>
      </c>
      <c r="AV135" s="13" t="s">
        <v>84</v>
      </c>
      <c r="AW135" s="13" t="s">
        <v>36</v>
      </c>
      <c r="AX135" s="13" t="s">
        <v>74</v>
      </c>
      <c r="AY135" s="233" t="s">
        <v>141</v>
      </c>
    </row>
    <row r="136" spans="1:51" s="13" customFormat="1" ht="12">
      <c r="A136" s="13"/>
      <c r="B136" s="223"/>
      <c r="C136" s="224"/>
      <c r="D136" s="218" t="s">
        <v>152</v>
      </c>
      <c r="E136" s="225" t="s">
        <v>19</v>
      </c>
      <c r="F136" s="226" t="s">
        <v>829</v>
      </c>
      <c r="G136" s="224"/>
      <c r="H136" s="227">
        <v>8.2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152</v>
      </c>
      <c r="AU136" s="233" t="s">
        <v>84</v>
      </c>
      <c r="AV136" s="13" t="s">
        <v>84</v>
      </c>
      <c r="AW136" s="13" t="s">
        <v>36</v>
      </c>
      <c r="AX136" s="13" t="s">
        <v>74</v>
      </c>
      <c r="AY136" s="233" t="s">
        <v>141</v>
      </c>
    </row>
    <row r="137" spans="1:51" s="13" customFormat="1" ht="12">
      <c r="A137" s="13"/>
      <c r="B137" s="223"/>
      <c r="C137" s="224"/>
      <c r="D137" s="218" t="s">
        <v>152</v>
      </c>
      <c r="E137" s="225" t="s">
        <v>19</v>
      </c>
      <c r="F137" s="226" t="s">
        <v>830</v>
      </c>
      <c r="G137" s="224"/>
      <c r="H137" s="227">
        <v>4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152</v>
      </c>
      <c r="AU137" s="233" t="s">
        <v>84</v>
      </c>
      <c r="AV137" s="13" t="s">
        <v>84</v>
      </c>
      <c r="AW137" s="13" t="s">
        <v>36</v>
      </c>
      <c r="AX137" s="13" t="s">
        <v>74</v>
      </c>
      <c r="AY137" s="233" t="s">
        <v>141</v>
      </c>
    </row>
    <row r="138" spans="1:51" s="15" customFormat="1" ht="12">
      <c r="A138" s="15"/>
      <c r="B138" s="245"/>
      <c r="C138" s="246"/>
      <c r="D138" s="218" t="s">
        <v>152</v>
      </c>
      <c r="E138" s="247" t="s">
        <v>19</v>
      </c>
      <c r="F138" s="248" t="s">
        <v>831</v>
      </c>
      <c r="G138" s="246"/>
      <c r="H138" s="247" t="s">
        <v>19</v>
      </c>
      <c r="I138" s="249"/>
      <c r="J138" s="246"/>
      <c r="K138" s="246"/>
      <c r="L138" s="250"/>
      <c r="M138" s="251"/>
      <c r="N138" s="252"/>
      <c r="O138" s="252"/>
      <c r="P138" s="252"/>
      <c r="Q138" s="252"/>
      <c r="R138" s="252"/>
      <c r="S138" s="252"/>
      <c r="T138" s="25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4" t="s">
        <v>152</v>
      </c>
      <c r="AU138" s="254" t="s">
        <v>84</v>
      </c>
      <c r="AV138" s="15" t="s">
        <v>82</v>
      </c>
      <c r="AW138" s="15" t="s">
        <v>36</v>
      </c>
      <c r="AX138" s="15" t="s">
        <v>74</v>
      </c>
      <c r="AY138" s="254" t="s">
        <v>141</v>
      </c>
    </row>
    <row r="139" spans="1:51" s="13" customFormat="1" ht="12">
      <c r="A139" s="13"/>
      <c r="B139" s="223"/>
      <c r="C139" s="224"/>
      <c r="D139" s="218" t="s">
        <v>152</v>
      </c>
      <c r="E139" s="225" t="s">
        <v>19</v>
      </c>
      <c r="F139" s="226" t="s">
        <v>832</v>
      </c>
      <c r="G139" s="224"/>
      <c r="H139" s="227">
        <v>6.2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152</v>
      </c>
      <c r="AU139" s="233" t="s">
        <v>84</v>
      </c>
      <c r="AV139" s="13" t="s">
        <v>84</v>
      </c>
      <c r="AW139" s="13" t="s">
        <v>36</v>
      </c>
      <c r="AX139" s="13" t="s">
        <v>74</v>
      </c>
      <c r="AY139" s="233" t="s">
        <v>141</v>
      </c>
    </row>
    <row r="140" spans="1:51" s="13" customFormat="1" ht="12">
      <c r="A140" s="13"/>
      <c r="B140" s="223"/>
      <c r="C140" s="224"/>
      <c r="D140" s="218" t="s">
        <v>152</v>
      </c>
      <c r="E140" s="225" t="s">
        <v>19</v>
      </c>
      <c r="F140" s="226" t="s">
        <v>833</v>
      </c>
      <c r="G140" s="224"/>
      <c r="H140" s="227">
        <v>14.6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152</v>
      </c>
      <c r="AU140" s="233" t="s">
        <v>84</v>
      </c>
      <c r="AV140" s="13" t="s">
        <v>84</v>
      </c>
      <c r="AW140" s="13" t="s">
        <v>36</v>
      </c>
      <c r="AX140" s="13" t="s">
        <v>74</v>
      </c>
      <c r="AY140" s="233" t="s">
        <v>141</v>
      </c>
    </row>
    <row r="141" spans="1:51" s="13" customFormat="1" ht="12">
      <c r="A141" s="13"/>
      <c r="B141" s="223"/>
      <c r="C141" s="224"/>
      <c r="D141" s="218" t="s">
        <v>152</v>
      </c>
      <c r="E141" s="225" t="s">
        <v>19</v>
      </c>
      <c r="F141" s="226" t="s">
        <v>834</v>
      </c>
      <c r="G141" s="224"/>
      <c r="H141" s="227">
        <v>18.5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152</v>
      </c>
      <c r="AU141" s="233" t="s">
        <v>84</v>
      </c>
      <c r="AV141" s="13" t="s">
        <v>84</v>
      </c>
      <c r="AW141" s="13" t="s">
        <v>36</v>
      </c>
      <c r="AX141" s="13" t="s">
        <v>74</v>
      </c>
      <c r="AY141" s="233" t="s">
        <v>141</v>
      </c>
    </row>
    <row r="142" spans="1:51" s="13" customFormat="1" ht="12">
      <c r="A142" s="13"/>
      <c r="B142" s="223"/>
      <c r="C142" s="224"/>
      <c r="D142" s="218" t="s">
        <v>152</v>
      </c>
      <c r="E142" s="225" t="s">
        <v>19</v>
      </c>
      <c r="F142" s="226" t="s">
        <v>835</v>
      </c>
      <c r="G142" s="224"/>
      <c r="H142" s="227">
        <v>16.3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152</v>
      </c>
      <c r="AU142" s="233" t="s">
        <v>84</v>
      </c>
      <c r="AV142" s="13" t="s">
        <v>84</v>
      </c>
      <c r="AW142" s="13" t="s">
        <v>36</v>
      </c>
      <c r="AX142" s="13" t="s">
        <v>74</v>
      </c>
      <c r="AY142" s="233" t="s">
        <v>141</v>
      </c>
    </row>
    <row r="143" spans="1:51" s="13" customFormat="1" ht="12">
      <c r="A143" s="13"/>
      <c r="B143" s="223"/>
      <c r="C143" s="224"/>
      <c r="D143" s="218" t="s">
        <v>152</v>
      </c>
      <c r="E143" s="225" t="s">
        <v>19</v>
      </c>
      <c r="F143" s="226" t="s">
        <v>836</v>
      </c>
      <c r="G143" s="224"/>
      <c r="H143" s="227">
        <v>29.1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152</v>
      </c>
      <c r="AU143" s="233" t="s">
        <v>84</v>
      </c>
      <c r="AV143" s="13" t="s">
        <v>84</v>
      </c>
      <c r="AW143" s="13" t="s">
        <v>36</v>
      </c>
      <c r="AX143" s="13" t="s">
        <v>74</v>
      </c>
      <c r="AY143" s="233" t="s">
        <v>141</v>
      </c>
    </row>
    <row r="144" spans="1:51" s="13" customFormat="1" ht="12">
      <c r="A144" s="13"/>
      <c r="B144" s="223"/>
      <c r="C144" s="224"/>
      <c r="D144" s="218" t="s">
        <v>152</v>
      </c>
      <c r="E144" s="225" t="s">
        <v>19</v>
      </c>
      <c r="F144" s="226" t="s">
        <v>837</v>
      </c>
      <c r="G144" s="224"/>
      <c r="H144" s="227">
        <v>26.7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152</v>
      </c>
      <c r="AU144" s="233" t="s">
        <v>84</v>
      </c>
      <c r="AV144" s="13" t="s">
        <v>84</v>
      </c>
      <c r="AW144" s="13" t="s">
        <v>36</v>
      </c>
      <c r="AX144" s="13" t="s">
        <v>74</v>
      </c>
      <c r="AY144" s="233" t="s">
        <v>141</v>
      </c>
    </row>
    <row r="145" spans="1:51" s="13" customFormat="1" ht="12">
      <c r="A145" s="13"/>
      <c r="B145" s="223"/>
      <c r="C145" s="224"/>
      <c r="D145" s="218" t="s">
        <v>152</v>
      </c>
      <c r="E145" s="225" t="s">
        <v>19</v>
      </c>
      <c r="F145" s="226" t="s">
        <v>838</v>
      </c>
      <c r="G145" s="224"/>
      <c r="H145" s="227">
        <v>11.4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152</v>
      </c>
      <c r="AU145" s="233" t="s">
        <v>84</v>
      </c>
      <c r="AV145" s="13" t="s">
        <v>84</v>
      </c>
      <c r="AW145" s="13" t="s">
        <v>36</v>
      </c>
      <c r="AX145" s="13" t="s">
        <v>74</v>
      </c>
      <c r="AY145" s="233" t="s">
        <v>141</v>
      </c>
    </row>
    <row r="146" spans="1:51" s="14" customFormat="1" ht="12">
      <c r="A146" s="14"/>
      <c r="B146" s="234"/>
      <c r="C146" s="235"/>
      <c r="D146" s="218" t="s">
        <v>152</v>
      </c>
      <c r="E146" s="236" t="s">
        <v>19</v>
      </c>
      <c r="F146" s="237" t="s">
        <v>167</v>
      </c>
      <c r="G146" s="235"/>
      <c r="H146" s="238">
        <v>419.6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152</v>
      </c>
      <c r="AU146" s="244" t="s">
        <v>84</v>
      </c>
      <c r="AV146" s="14" t="s">
        <v>148</v>
      </c>
      <c r="AW146" s="14" t="s">
        <v>36</v>
      </c>
      <c r="AX146" s="14" t="s">
        <v>82</v>
      </c>
      <c r="AY146" s="244" t="s">
        <v>141</v>
      </c>
    </row>
    <row r="147" spans="1:65" s="2" customFormat="1" ht="14.4" customHeight="1">
      <c r="A147" s="40"/>
      <c r="B147" s="41"/>
      <c r="C147" s="206" t="s">
        <v>191</v>
      </c>
      <c r="D147" s="206" t="s">
        <v>143</v>
      </c>
      <c r="E147" s="207" t="s">
        <v>199</v>
      </c>
      <c r="F147" s="208" t="s">
        <v>200</v>
      </c>
      <c r="G147" s="209" t="s">
        <v>162</v>
      </c>
      <c r="H147" s="210">
        <v>174</v>
      </c>
      <c r="I147" s="211"/>
      <c r="J147" s="210">
        <f>ROUND(I147*H147,2)</f>
        <v>0</v>
      </c>
      <c r="K147" s="208" t="s">
        <v>147</v>
      </c>
      <c r="L147" s="46"/>
      <c r="M147" s="212" t="s">
        <v>19</v>
      </c>
      <c r="N147" s="213" t="s">
        <v>45</v>
      </c>
      <c r="O147" s="86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6" t="s">
        <v>148</v>
      </c>
      <c r="AT147" s="216" t="s">
        <v>143</v>
      </c>
      <c r="AU147" s="216" t="s">
        <v>84</v>
      </c>
      <c r="AY147" s="19" t="s">
        <v>141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9" t="s">
        <v>82</v>
      </c>
      <c r="BK147" s="217">
        <f>ROUND(I147*H147,2)</f>
        <v>0</v>
      </c>
      <c r="BL147" s="19" t="s">
        <v>148</v>
      </c>
      <c r="BM147" s="216" t="s">
        <v>839</v>
      </c>
    </row>
    <row r="148" spans="1:47" s="2" customFormat="1" ht="12">
      <c r="A148" s="40"/>
      <c r="B148" s="41"/>
      <c r="C148" s="42"/>
      <c r="D148" s="218" t="s">
        <v>150</v>
      </c>
      <c r="E148" s="42"/>
      <c r="F148" s="219" t="s">
        <v>202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150</v>
      </c>
      <c r="AU148" s="19" t="s">
        <v>84</v>
      </c>
    </row>
    <row r="149" spans="1:51" s="15" customFormat="1" ht="12">
      <c r="A149" s="15"/>
      <c r="B149" s="245"/>
      <c r="C149" s="246"/>
      <c r="D149" s="218" t="s">
        <v>152</v>
      </c>
      <c r="E149" s="247" t="s">
        <v>19</v>
      </c>
      <c r="F149" s="248" t="s">
        <v>203</v>
      </c>
      <c r="G149" s="246"/>
      <c r="H149" s="247" t="s">
        <v>19</v>
      </c>
      <c r="I149" s="249"/>
      <c r="J149" s="246"/>
      <c r="K149" s="246"/>
      <c r="L149" s="250"/>
      <c r="M149" s="251"/>
      <c r="N149" s="252"/>
      <c r="O149" s="252"/>
      <c r="P149" s="252"/>
      <c r="Q149" s="252"/>
      <c r="R149" s="252"/>
      <c r="S149" s="252"/>
      <c r="T149" s="25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4" t="s">
        <v>152</v>
      </c>
      <c r="AU149" s="254" t="s">
        <v>84</v>
      </c>
      <c r="AV149" s="15" t="s">
        <v>82</v>
      </c>
      <c r="AW149" s="15" t="s">
        <v>36</v>
      </c>
      <c r="AX149" s="15" t="s">
        <v>74</v>
      </c>
      <c r="AY149" s="254" t="s">
        <v>141</v>
      </c>
    </row>
    <row r="150" spans="1:51" s="15" customFormat="1" ht="12">
      <c r="A150" s="15"/>
      <c r="B150" s="245"/>
      <c r="C150" s="246"/>
      <c r="D150" s="218" t="s">
        <v>152</v>
      </c>
      <c r="E150" s="247" t="s">
        <v>19</v>
      </c>
      <c r="F150" s="248" t="s">
        <v>840</v>
      </c>
      <c r="G150" s="246"/>
      <c r="H150" s="247" t="s">
        <v>19</v>
      </c>
      <c r="I150" s="249"/>
      <c r="J150" s="246"/>
      <c r="K150" s="246"/>
      <c r="L150" s="250"/>
      <c r="M150" s="251"/>
      <c r="N150" s="252"/>
      <c r="O150" s="252"/>
      <c r="P150" s="252"/>
      <c r="Q150" s="252"/>
      <c r="R150" s="252"/>
      <c r="S150" s="252"/>
      <c r="T150" s="25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4" t="s">
        <v>152</v>
      </c>
      <c r="AU150" s="254" t="s">
        <v>84</v>
      </c>
      <c r="AV150" s="15" t="s">
        <v>82</v>
      </c>
      <c r="AW150" s="15" t="s">
        <v>36</v>
      </c>
      <c r="AX150" s="15" t="s">
        <v>74</v>
      </c>
      <c r="AY150" s="254" t="s">
        <v>141</v>
      </c>
    </row>
    <row r="151" spans="1:51" s="13" customFormat="1" ht="12">
      <c r="A151" s="13"/>
      <c r="B151" s="223"/>
      <c r="C151" s="224"/>
      <c r="D151" s="218" t="s">
        <v>152</v>
      </c>
      <c r="E151" s="225" t="s">
        <v>19</v>
      </c>
      <c r="F151" s="226" t="s">
        <v>822</v>
      </c>
      <c r="G151" s="224"/>
      <c r="H151" s="227">
        <v>110.2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152</v>
      </c>
      <c r="AU151" s="233" t="s">
        <v>84</v>
      </c>
      <c r="AV151" s="13" t="s">
        <v>84</v>
      </c>
      <c r="AW151" s="13" t="s">
        <v>36</v>
      </c>
      <c r="AX151" s="13" t="s">
        <v>74</v>
      </c>
      <c r="AY151" s="233" t="s">
        <v>141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823</v>
      </c>
      <c r="G152" s="224"/>
      <c r="H152" s="227">
        <v>29.9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74</v>
      </c>
      <c r="AY152" s="233" t="s">
        <v>141</v>
      </c>
    </row>
    <row r="153" spans="1:51" s="13" customFormat="1" ht="12">
      <c r="A153" s="13"/>
      <c r="B153" s="223"/>
      <c r="C153" s="224"/>
      <c r="D153" s="218" t="s">
        <v>152</v>
      </c>
      <c r="E153" s="225" t="s">
        <v>19</v>
      </c>
      <c r="F153" s="226" t="s">
        <v>824</v>
      </c>
      <c r="G153" s="224"/>
      <c r="H153" s="227">
        <v>33.7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152</v>
      </c>
      <c r="AU153" s="233" t="s">
        <v>84</v>
      </c>
      <c r="AV153" s="13" t="s">
        <v>84</v>
      </c>
      <c r="AW153" s="13" t="s">
        <v>36</v>
      </c>
      <c r="AX153" s="13" t="s">
        <v>74</v>
      </c>
      <c r="AY153" s="233" t="s">
        <v>141</v>
      </c>
    </row>
    <row r="154" spans="1:51" s="13" customFormat="1" ht="12">
      <c r="A154" s="13"/>
      <c r="B154" s="223"/>
      <c r="C154" s="224"/>
      <c r="D154" s="218" t="s">
        <v>152</v>
      </c>
      <c r="E154" s="225" t="s">
        <v>19</v>
      </c>
      <c r="F154" s="226" t="s">
        <v>825</v>
      </c>
      <c r="G154" s="224"/>
      <c r="H154" s="227">
        <v>31.5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152</v>
      </c>
      <c r="AU154" s="233" t="s">
        <v>84</v>
      </c>
      <c r="AV154" s="13" t="s">
        <v>84</v>
      </c>
      <c r="AW154" s="13" t="s">
        <v>36</v>
      </c>
      <c r="AX154" s="13" t="s">
        <v>74</v>
      </c>
      <c r="AY154" s="233" t="s">
        <v>141</v>
      </c>
    </row>
    <row r="155" spans="1:51" s="13" customFormat="1" ht="12">
      <c r="A155" s="13"/>
      <c r="B155" s="223"/>
      <c r="C155" s="224"/>
      <c r="D155" s="218" t="s">
        <v>152</v>
      </c>
      <c r="E155" s="225" t="s">
        <v>19</v>
      </c>
      <c r="F155" s="226" t="s">
        <v>826</v>
      </c>
      <c r="G155" s="224"/>
      <c r="H155" s="227">
        <v>63.3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84</v>
      </c>
      <c r="AV155" s="13" t="s">
        <v>84</v>
      </c>
      <c r="AW155" s="13" t="s">
        <v>36</v>
      </c>
      <c r="AX155" s="13" t="s">
        <v>74</v>
      </c>
      <c r="AY155" s="233" t="s">
        <v>141</v>
      </c>
    </row>
    <row r="156" spans="1:51" s="13" customFormat="1" ht="12">
      <c r="A156" s="13"/>
      <c r="B156" s="223"/>
      <c r="C156" s="224"/>
      <c r="D156" s="218" t="s">
        <v>152</v>
      </c>
      <c r="E156" s="225" t="s">
        <v>19</v>
      </c>
      <c r="F156" s="226" t="s">
        <v>827</v>
      </c>
      <c r="G156" s="224"/>
      <c r="H156" s="227">
        <v>8.1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152</v>
      </c>
      <c r="AU156" s="233" t="s">
        <v>84</v>
      </c>
      <c r="AV156" s="13" t="s">
        <v>84</v>
      </c>
      <c r="AW156" s="13" t="s">
        <v>36</v>
      </c>
      <c r="AX156" s="13" t="s">
        <v>74</v>
      </c>
      <c r="AY156" s="233" t="s">
        <v>141</v>
      </c>
    </row>
    <row r="157" spans="1:51" s="13" customFormat="1" ht="12">
      <c r="A157" s="13"/>
      <c r="B157" s="223"/>
      <c r="C157" s="224"/>
      <c r="D157" s="218" t="s">
        <v>152</v>
      </c>
      <c r="E157" s="225" t="s">
        <v>19</v>
      </c>
      <c r="F157" s="226" t="s">
        <v>828</v>
      </c>
      <c r="G157" s="224"/>
      <c r="H157" s="227">
        <v>7.9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152</v>
      </c>
      <c r="AU157" s="233" t="s">
        <v>84</v>
      </c>
      <c r="AV157" s="13" t="s">
        <v>84</v>
      </c>
      <c r="AW157" s="13" t="s">
        <v>36</v>
      </c>
      <c r="AX157" s="13" t="s">
        <v>74</v>
      </c>
      <c r="AY157" s="233" t="s">
        <v>141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829</v>
      </c>
      <c r="G158" s="224"/>
      <c r="H158" s="227">
        <v>8.2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74</v>
      </c>
      <c r="AY158" s="233" t="s">
        <v>141</v>
      </c>
    </row>
    <row r="159" spans="1:51" s="13" customFormat="1" ht="12">
      <c r="A159" s="13"/>
      <c r="B159" s="223"/>
      <c r="C159" s="224"/>
      <c r="D159" s="218" t="s">
        <v>152</v>
      </c>
      <c r="E159" s="225" t="s">
        <v>19</v>
      </c>
      <c r="F159" s="226" t="s">
        <v>830</v>
      </c>
      <c r="G159" s="224"/>
      <c r="H159" s="227">
        <v>4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152</v>
      </c>
      <c r="AU159" s="233" t="s">
        <v>84</v>
      </c>
      <c r="AV159" s="13" t="s">
        <v>84</v>
      </c>
      <c r="AW159" s="13" t="s">
        <v>36</v>
      </c>
      <c r="AX159" s="13" t="s">
        <v>74</v>
      </c>
      <c r="AY159" s="233" t="s">
        <v>141</v>
      </c>
    </row>
    <row r="160" spans="1:51" s="15" customFormat="1" ht="12">
      <c r="A160" s="15"/>
      <c r="B160" s="245"/>
      <c r="C160" s="246"/>
      <c r="D160" s="218" t="s">
        <v>152</v>
      </c>
      <c r="E160" s="247" t="s">
        <v>19</v>
      </c>
      <c r="F160" s="248" t="s">
        <v>831</v>
      </c>
      <c r="G160" s="246"/>
      <c r="H160" s="247" t="s">
        <v>19</v>
      </c>
      <c r="I160" s="249"/>
      <c r="J160" s="246"/>
      <c r="K160" s="246"/>
      <c r="L160" s="250"/>
      <c r="M160" s="251"/>
      <c r="N160" s="252"/>
      <c r="O160" s="252"/>
      <c r="P160" s="252"/>
      <c r="Q160" s="252"/>
      <c r="R160" s="252"/>
      <c r="S160" s="252"/>
      <c r="T160" s="25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4" t="s">
        <v>152</v>
      </c>
      <c r="AU160" s="254" t="s">
        <v>84</v>
      </c>
      <c r="AV160" s="15" t="s">
        <v>82</v>
      </c>
      <c r="AW160" s="15" t="s">
        <v>36</v>
      </c>
      <c r="AX160" s="15" t="s">
        <v>74</v>
      </c>
      <c r="AY160" s="254" t="s">
        <v>141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841</v>
      </c>
      <c r="G161" s="224"/>
      <c r="H161" s="227">
        <v>-6.2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74</v>
      </c>
      <c r="AY161" s="233" t="s">
        <v>141</v>
      </c>
    </row>
    <row r="162" spans="1:51" s="13" customFormat="1" ht="12">
      <c r="A162" s="13"/>
      <c r="B162" s="223"/>
      <c r="C162" s="224"/>
      <c r="D162" s="218" t="s">
        <v>152</v>
      </c>
      <c r="E162" s="225" t="s">
        <v>19</v>
      </c>
      <c r="F162" s="226" t="s">
        <v>842</v>
      </c>
      <c r="G162" s="224"/>
      <c r="H162" s="227">
        <v>-14.6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152</v>
      </c>
      <c r="AU162" s="233" t="s">
        <v>84</v>
      </c>
      <c r="AV162" s="13" t="s">
        <v>84</v>
      </c>
      <c r="AW162" s="13" t="s">
        <v>36</v>
      </c>
      <c r="AX162" s="13" t="s">
        <v>74</v>
      </c>
      <c r="AY162" s="233" t="s">
        <v>141</v>
      </c>
    </row>
    <row r="163" spans="1:51" s="13" customFormat="1" ht="12">
      <c r="A163" s="13"/>
      <c r="B163" s="223"/>
      <c r="C163" s="224"/>
      <c r="D163" s="218" t="s">
        <v>152</v>
      </c>
      <c r="E163" s="225" t="s">
        <v>19</v>
      </c>
      <c r="F163" s="226" t="s">
        <v>843</v>
      </c>
      <c r="G163" s="224"/>
      <c r="H163" s="227">
        <v>-18.5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152</v>
      </c>
      <c r="AU163" s="233" t="s">
        <v>84</v>
      </c>
      <c r="AV163" s="13" t="s">
        <v>84</v>
      </c>
      <c r="AW163" s="13" t="s">
        <v>36</v>
      </c>
      <c r="AX163" s="13" t="s">
        <v>74</v>
      </c>
      <c r="AY163" s="233" t="s">
        <v>141</v>
      </c>
    </row>
    <row r="164" spans="1:51" s="13" customFormat="1" ht="12">
      <c r="A164" s="13"/>
      <c r="B164" s="223"/>
      <c r="C164" s="224"/>
      <c r="D164" s="218" t="s">
        <v>152</v>
      </c>
      <c r="E164" s="225" t="s">
        <v>19</v>
      </c>
      <c r="F164" s="226" t="s">
        <v>844</v>
      </c>
      <c r="G164" s="224"/>
      <c r="H164" s="227">
        <v>-16.3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152</v>
      </c>
      <c r="AU164" s="233" t="s">
        <v>84</v>
      </c>
      <c r="AV164" s="13" t="s">
        <v>84</v>
      </c>
      <c r="AW164" s="13" t="s">
        <v>36</v>
      </c>
      <c r="AX164" s="13" t="s">
        <v>74</v>
      </c>
      <c r="AY164" s="233" t="s">
        <v>141</v>
      </c>
    </row>
    <row r="165" spans="1:51" s="13" customFormat="1" ht="12">
      <c r="A165" s="13"/>
      <c r="B165" s="223"/>
      <c r="C165" s="224"/>
      <c r="D165" s="218" t="s">
        <v>152</v>
      </c>
      <c r="E165" s="225" t="s">
        <v>19</v>
      </c>
      <c r="F165" s="226" t="s">
        <v>845</v>
      </c>
      <c r="G165" s="224"/>
      <c r="H165" s="227">
        <v>-29.1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152</v>
      </c>
      <c r="AU165" s="233" t="s">
        <v>84</v>
      </c>
      <c r="AV165" s="13" t="s">
        <v>84</v>
      </c>
      <c r="AW165" s="13" t="s">
        <v>36</v>
      </c>
      <c r="AX165" s="13" t="s">
        <v>74</v>
      </c>
      <c r="AY165" s="233" t="s">
        <v>141</v>
      </c>
    </row>
    <row r="166" spans="1:51" s="13" customFormat="1" ht="12">
      <c r="A166" s="13"/>
      <c r="B166" s="223"/>
      <c r="C166" s="224"/>
      <c r="D166" s="218" t="s">
        <v>152</v>
      </c>
      <c r="E166" s="225" t="s">
        <v>19</v>
      </c>
      <c r="F166" s="226" t="s">
        <v>846</v>
      </c>
      <c r="G166" s="224"/>
      <c r="H166" s="227">
        <v>-26.7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152</v>
      </c>
      <c r="AU166" s="233" t="s">
        <v>84</v>
      </c>
      <c r="AV166" s="13" t="s">
        <v>84</v>
      </c>
      <c r="AW166" s="13" t="s">
        <v>36</v>
      </c>
      <c r="AX166" s="13" t="s">
        <v>74</v>
      </c>
      <c r="AY166" s="233" t="s">
        <v>141</v>
      </c>
    </row>
    <row r="167" spans="1:51" s="13" customFormat="1" ht="12">
      <c r="A167" s="13"/>
      <c r="B167" s="223"/>
      <c r="C167" s="224"/>
      <c r="D167" s="218" t="s">
        <v>152</v>
      </c>
      <c r="E167" s="225" t="s">
        <v>19</v>
      </c>
      <c r="F167" s="226" t="s">
        <v>847</v>
      </c>
      <c r="G167" s="224"/>
      <c r="H167" s="227">
        <v>-11.4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152</v>
      </c>
      <c r="AU167" s="233" t="s">
        <v>84</v>
      </c>
      <c r="AV167" s="13" t="s">
        <v>84</v>
      </c>
      <c r="AW167" s="13" t="s">
        <v>36</v>
      </c>
      <c r="AX167" s="13" t="s">
        <v>74</v>
      </c>
      <c r="AY167" s="233" t="s">
        <v>141</v>
      </c>
    </row>
    <row r="168" spans="1:51" s="14" customFormat="1" ht="12">
      <c r="A168" s="14"/>
      <c r="B168" s="234"/>
      <c r="C168" s="235"/>
      <c r="D168" s="218" t="s">
        <v>152</v>
      </c>
      <c r="E168" s="236" t="s">
        <v>19</v>
      </c>
      <c r="F168" s="237" t="s">
        <v>167</v>
      </c>
      <c r="G168" s="235"/>
      <c r="H168" s="238">
        <v>174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152</v>
      </c>
      <c r="AU168" s="244" t="s">
        <v>84</v>
      </c>
      <c r="AV168" s="14" t="s">
        <v>148</v>
      </c>
      <c r="AW168" s="14" t="s">
        <v>36</v>
      </c>
      <c r="AX168" s="14" t="s">
        <v>82</v>
      </c>
      <c r="AY168" s="244" t="s">
        <v>141</v>
      </c>
    </row>
    <row r="169" spans="1:65" s="2" customFormat="1" ht="14.4" customHeight="1">
      <c r="A169" s="40"/>
      <c r="B169" s="41"/>
      <c r="C169" s="206" t="s">
        <v>198</v>
      </c>
      <c r="D169" s="206" t="s">
        <v>143</v>
      </c>
      <c r="E169" s="207" t="s">
        <v>207</v>
      </c>
      <c r="F169" s="208" t="s">
        <v>208</v>
      </c>
      <c r="G169" s="209" t="s">
        <v>162</v>
      </c>
      <c r="H169" s="210">
        <v>419.7</v>
      </c>
      <c r="I169" s="211"/>
      <c r="J169" s="210">
        <f>ROUND(I169*H169,2)</f>
        <v>0</v>
      </c>
      <c r="K169" s="208" t="s">
        <v>147</v>
      </c>
      <c r="L169" s="46"/>
      <c r="M169" s="212" t="s">
        <v>19</v>
      </c>
      <c r="N169" s="213" t="s">
        <v>45</v>
      </c>
      <c r="O169" s="86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6" t="s">
        <v>148</v>
      </c>
      <c r="AT169" s="216" t="s">
        <v>143</v>
      </c>
      <c r="AU169" s="216" t="s">
        <v>84</v>
      </c>
      <c r="AY169" s="19" t="s">
        <v>141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9" t="s">
        <v>82</v>
      </c>
      <c r="BK169" s="217">
        <f>ROUND(I169*H169,2)</f>
        <v>0</v>
      </c>
      <c r="BL169" s="19" t="s">
        <v>148</v>
      </c>
      <c r="BM169" s="216" t="s">
        <v>848</v>
      </c>
    </row>
    <row r="170" spans="1:47" s="2" customFormat="1" ht="12">
      <c r="A170" s="40"/>
      <c r="B170" s="41"/>
      <c r="C170" s="42"/>
      <c r="D170" s="218" t="s">
        <v>150</v>
      </c>
      <c r="E170" s="42"/>
      <c r="F170" s="219" t="s">
        <v>210</v>
      </c>
      <c r="G170" s="42"/>
      <c r="H170" s="42"/>
      <c r="I170" s="220"/>
      <c r="J170" s="42"/>
      <c r="K170" s="42"/>
      <c r="L170" s="46"/>
      <c r="M170" s="221"/>
      <c r="N170" s="22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150</v>
      </c>
      <c r="AU170" s="19" t="s">
        <v>84</v>
      </c>
    </row>
    <row r="171" spans="1:51" s="13" customFormat="1" ht="12">
      <c r="A171" s="13"/>
      <c r="B171" s="223"/>
      <c r="C171" s="224"/>
      <c r="D171" s="218" t="s">
        <v>152</v>
      </c>
      <c r="E171" s="225" t="s">
        <v>19</v>
      </c>
      <c r="F171" s="226" t="s">
        <v>849</v>
      </c>
      <c r="G171" s="224"/>
      <c r="H171" s="227">
        <v>419.7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152</v>
      </c>
      <c r="AU171" s="233" t="s">
        <v>84</v>
      </c>
      <c r="AV171" s="13" t="s">
        <v>84</v>
      </c>
      <c r="AW171" s="13" t="s">
        <v>36</v>
      </c>
      <c r="AX171" s="13" t="s">
        <v>82</v>
      </c>
      <c r="AY171" s="233" t="s">
        <v>141</v>
      </c>
    </row>
    <row r="172" spans="1:65" s="2" customFormat="1" ht="14.4" customHeight="1">
      <c r="A172" s="40"/>
      <c r="B172" s="41"/>
      <c r="C172" s="206" t="s">
        <v>206</v>
      </c>
      <c r="D172" s="206" t="s">
        <v>143</v>
      </c>
      <c r="E172" s="207" t="s">
        <v>213</v>
      </c>
      <c r="F172" s="208" t="s">
        <v>214</v>
      </c>
      <c r="G172" s="209" t="s">
        <v>162</v>
      </c>
      <c r="H172" s="210">
        <v>122.8</v>
      </c>
      <c r="I172" s="211"/>
      <c r="J172" s="210">
        <f>ROUND(I172*H172,2)</f>
        <v>0</v>
      </c>
      <c r="K172" s="208" t="s">
        <v>147</v>
      </c>
      <c r="L172" s="46"/>
      <c r="M172" s="212" t="s">
        <v>19</v>
      </c>
      <c r="N172" s="213" t="s">
        <v>45</v>
      </c>
      <c r="O172" s="86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6" t="s">
        <v>148</v>
      </c>
      <c r="AT172" s="216" t="s">
        <v>143</v>
      </c>
      <c r="AU172" s="216" t="s">
        <v>84</v>
      </c>
      <c r="AY172" s="19" t="s">
        <v>141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9" t="s">
        <v>82</v>
      </c>
      <c r="BK172" s="217">
        <f>ROUND(I172*H172,2)</f>
        <v>0</v>
      </c>
      <c r="BL172" s="19" t="s">
        <v>148</v>
      </c>
      <c r="BM172" s="216" t="s">
        <v>850</v>
      </c>
    </row>
    <row r="173" spans="1:47" s="2" customFormat="1" ht="12">
      <c r="A173" s="40"/>
      <c r="B173" s="41"/>
      <c r="C173" s="42"/>
      <c r="D173" s="218" t="s">
        <v>150</v>
      </c>
      <c r="E173" s="42"/>
      <c r="F173" s="219" t="s">
        <v>216</v>
      </c>
      <c r="G173" s="42"/>
      <c r="H173" s="42"/>
      <c r="I173" s="220"/>
      <c r="J173" s="42"/>
      <c r="K173" s="42"/>
      <c r="L173" s="46"/>
      <c r="M173" s="221"/>
      <c r="N173" s="22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150</v>
      </c>
      <c r="AU173" s="19" t="s">
        <v>84</v>
      </c>
    </row>
    <row r="174" spans="1:51" s="13" customFormat="1" ht="12">
      <c r="A174" s="13"/>
      <c r="B174" s="223"/>
      <c r="C174" s="224"/>
      <c r="D174" s="218" t="s">
        <v>152</v>
      </c>
      <c r="E174" s="225" t="s">
        <v>19</v>
      </c>
      <c r="F174" s="226" t="s">
        <v>851</v>
      </c>
      <c r="G174" s="224"/>
      <c r="H174" s="227">
        <v>6.2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152</v>
      </c>
      <c r="AU174" s="233" t="s">
        <v>84</v>
      </c>
      <c r="AV174" s="13" t="s">
        <v>84</v>
      </c>
      <c r="AW174" s="13" t="s">
        <v>36</v>
      </c>
      <c r="AX174" s="13" t="s">
        <v>74</v>
      </c>
      <c r="AY174" s="233" t="s">
        <v>141</v>
      </c>
    </row>
    <row r="175" spans="1:51" s="13" customFormat="1" ht="12">
      <c r="A175" s="13"/>
      <c r="B175" s="223"/>
      <c r="C175" s="224"/>
      <c r="D175" s="218" t="s">
        <v>152</v>
      </c>
      <c r="E175" s="225" t="s">
        <v>19</v>
      </c>
      <c r="F175" s="226" t="s">
        <v>852</v>
      </c>
      <c r="G175" s="224"/>
      <c r="H175" s="227">
        <v>14.6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152</v>
      </c>
      <c r="AU175" s="233" t="s">
        <v>84</v>
      </c>
      <c r="AV175" s="13" t="s">
        <v>84</v>
      </c>
      <c r="AW175" s="13" t="s">
        <v>36</v>
      </c>
      <c r="AX175" s="13" t="s">
        <v>74</v>
      </c>
      <c r="AY175" s="233" t="s">
        <v>141</v>
      </c>
    </row>
    <row r="176" spans="1:51" s="13" customFormat="1" ht="12">
      <c r="A176" s="13"/>
      <c r="B176" s="223"/>
      <c r="C176" s="224"/>
      <c r="D176" s="218" t="s">
        <v>152</v>
      </c>
      <c r="E176" s="225" t="s">
        <v>19</v>
      </c>
      <c r="F176" s="226" t="s">
        <v>853</v>
      </c>
      <c r="G176" s="224"/>
      <c r="H176" s="227">
        <v>18.5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152</v>
      </c>
      <c r="AU176" s="233" t="s">
        <v>84</v>
      </c>
      <c r="AV176" s="13" t="s">
        <v>84</v>
      </c>
      <c r="AW176" s="13" t="s">
        <v>36</v>
      </c>
      <c r="AX176" s="13" t="s">
        <v>74</v>
      </c>
      <c r="AY176" s="233" t="s">
        <v>141</v>
      </c>
    </row>
    <row r="177" spans="1:51" s="13" customFormat="1" ht="12">
      <c r="A177" s="13"/>
      <c r="B177" s="223"/>
      <c r="C177" s="224"/>
      <c r="D177" s="218" t="s">
        <v>152</v>
      </c>
      <c r="E177" s="225" t="s">
        <v>19</v>
      </c>
      <c r="F177" s="226" t="s">
        <v>854</v>
      </c>
      <c r="G177" s="224"/>
      <c r="H177" s="227">
        <v>16.3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152</v>
      </c>
      <c r="AU177" s="233" t="s">
        <v>84</v>
      </c>
      <c r="AV177" s="13" t="s">
        <v>84</v>
      </c>
      <c r="AW177" s="13" t="s">
        <v>36</v>
      </c>
      <c r="AX177" s="13" t="s">
        <v>74</v>
      </c>
      <c r="AY177" s="233" t="s">
        <v>141</v>
      </c>
    </row>
    <row r="178" spans="1:51" s="13" customFormat="1" ht="12">
      <c r="A178" s="13"/>
      <c r="B178" s="223"/>
      <c r="C178" s="224"/>
      <c r="D178" s="218" t="s">
        <v>152</v>
      </c>
      <c r="E178" s="225" t="s">
        <v>19</v>
      </c>
      <c r="F178" s="226" t="s">
        <v>855</v>
      </c>
      <c r="G178" s="224"/>
      <c r="H178" s="227">
        <v>29.1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84</v>
      </c>
      <c r="AV178" s="13" t="s">
        <v>84</v>
      </c>
      <c r="AW178" s="13" t="s">
        <v>36</v>
      </c>
      <c r="AX178" s="13" t="s">
        <v>74</v>
      </c>
      <c r="AY178" s="233" t="s">
        <v>141</v>
      </c>
    </row>
    <row r="179" spans="1:51" s="13" customFormat="1" ht="12">
      <c r="A179" s="13"/>
      <c r="B179" s="223"/>
      <c r="C179" s="224"/>
      <c r="D179" s="218" t="s">
        <v>152</v>
      </c>
      <c r="E179" s="225" t="s">
        <v>19</v>
      </c>
      <c r="F179" s="226" t="s">
        <v>856</v>
      </c>
      <c r="G179" s="224"/>
      <c r="H179" s="227">
        <v>26.7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152</v>
      </c>
      <c r="AU179" s="233" t="s">
        <v>84</v>
      </c>
      <c r="AV179" s="13" t="s">
        <v>84</v>
      </c>
      <c r="AW179" s="13" t="s">
        <v>36</v>
      </c>
      <c r="AX179" s="13" t="s">
        <v>74</v>
      </c>
      <c r="AY179" s="233" t="s">
        <v>141</v>
      </c>
    </row>
    <row r="180" spans="1:51" s="13" customFormat="1" ht="12">
      <c r="A180" s="13"/>
      <c r="B180" s="223"/>
      <c r="C180" s="224"/>
      <c r="D180" s="218" t="s">
        <v>152</v>
      </c>
      <c r="E180" s="225" t="s">
        <v>19</v>
      </c>
      <c r="F180" s="226" t="s">
        <v>857</v>
      </c>
      <c r="G180" s="224"/>
      <c r="H180" s="227">
        <v>11.4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152</v>
      </c>
      <c r="AU180" s="233" t="s">
        <v>84</v>
      </c>
      <c r="AV180" s="13" t="s">
        <v>84</v>
      </c>
      <c r="AW180" s="13" t="s">
        <v>36</v>
      </c>
      <c r="AX180" s="13" t="s">
        <v>74</v>
      </c>
      <c r="AY180" s="233" t="s">
        <v>141</v>
      </c>
    </row>
    <row r="181" spans="1:51" s="14" customFormat="1" ht="12">
      <c r="A181" s="14"/>
      <c r="B181" s="234"/>
      <c r="C181" s="235"/>
      <c r="D181" s="218" t="s">
        <v>152</v>
      </c>
      <c r="E181" s="236" t="s">
        <v>19</v>
      </c>
      <c r="F181" s="237" t="s">
        <v>167</v>
      </c>
      <c r="G181" s="235"/>
      <c r="H181" s="238">
        <v>122.8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152</v>
      </c>
      <c r="AU181" s="244" t="s">
        <v>84</v>
      </c>
      <c r="AV181" s="14" t="s">
        <v>148</v>
      </c>
      <c r="AW181" s="14" t="s">
        <v>36</v>
      </c>
      <c r="AX181" s="14" t="s">
        <v>82</v>
      </c>
      <c r="AY181" s="244" t="s">
        <v>141</v>
      </c>
    </row>
    <row r="182" spans="1:65" s="2" customFormat="1" ht="14.4" customHeight="1">
      <c r="A182" s="40"/>
      <c r="B182" s="41"/>
      <c r="C182" s="206" t="s">
        <v>212</v>
      </c>
      <c r="D182" s="206" t="s">
        <v>143</v>
      </c>
      <c r="E182" s="207" t="s">
        <v>219</v>
      </c>
      <c r="F182" s="208" t="s">
        <v>220</v>
      </c>
      <c r="G182" s="209" t="s">
        <v>162</v>
      </c>
      <c r="H182" s="210">
        <v>716.5</v>
      </c>
      <c r="I182" s="211"/>
      <c r="J182" s="210">
        <f>ROUND(I182*H182,2)</f>
        <v>0</v>
      </c>
      <c r="K182" s="208" t="s">
        <v>147</v>
      </c>
      <c r="L182" s="46"/>
      <c r="M182" s="212" t="s">
        <v>19</v>
      </c>
      <c r="N182" s="213" t="s">
        <v>45</v>
      </c>
      <c r="O182" s="86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6" t="s">
        <v>148</v>
      </c>
      <c r="AT182" s="216" t="s">
        <v>143</v>
      </c>
      <c r="AU182" s="216" t="s">
        <v>84</v>
      </c>
      <c r="AY182" s="19" t="s">
        <v>141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9" t="s">
        <v>82</v>
      </c>
      <c r="BK182" s="217">
        <f>ROUND(I182*H182,2)</f>
        <v>0</v>
      </c>
      <c r="BL182" s="19" t="s">
        <v>148</v>
      </c>
      <c r="BM182" s="216" t="s">
        <v>858</v>
      </c>
    </row>
    <row r="183" spans="1:47" s="2" customFormat="1" ht="12">
      <c r="A183" s="40"/>
      <c r="B183" s="41"/>
      <c r="C183" s="42"/>
      <c r="D183" s="218" t="s">
        <v>150</v>
      </c>
      <c r="E183" s="42"/>
      <c r="F183" s="219" t="s">
        <v>222</v>
      </c>
      <c r="G183" s="42"/>
      <c r="H183" s="42"/>
      <c r="I183" s="220"/>
      <c r="J183" s="42"/>
      <c r="K183" s="42"/>
      <c r="L183" s="46"/>
      <c r="M183" s="221"/>
      <c r="N183" s="22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150</v>
      </c>
      <c r="AU183" s="19" t="s">
        <v>84</v>
      </c>
    </row>
    <row r="184" spans="1:51" s="13" customFormat="1" ht="12">
      <c r="A184" s="13"/>
      <c r="B184" s="223"/>
      <c r="C184" s="224"/>
      <c r="D184" s="218" t="s">
        <v>152</v>
      </c>
      <c r="E184" s="225" t="s">
        <v>19</v>
      </c>
      <c r="F184" s="226" t="s">
        <v>859</v>
      </c>
      <c r="G184" s="224"/>
      <c r="H184" s="227">
        <v>419.7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152</v>
      </c>
      <c r="AU184" s="233" t="s">
        <v>84</v>
      </c>
      <c r="AV184" s="13" t="s">
        <v>84</v>
      </c>
      <c r="AW184" s="13" t="s">
        <v>36</v>
      </c>
      <c r="AX184" s="13" t="s">
        <v>74</v>
      </c>
      <c r="AY184" s="233" t="s">
        <v>141</v>
      </c>
    </row>
    <row r="185" spans="1:51" s="13" customFormat="1" ht="12">
      <c r="A185" s="13"/>
      <c r="B185" s="223"/>
      <c r="C185" s="224"/>
      <c r="D185" s="218" t="s">
        <v>152</v>
      </c>
      <c r="E185" s="225" t="s">
        <v>19</v>
      </c>
      <c r="F185" s="226" t="s">
        <v>860</v>
      </c>
      <c r="G185" s="224"/>
      <c r="H185" s="227">
        <v>296.8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152</v>
      </c>
      <c r="AU185" s="233" t="s">
        <v>84</v>
      </c>
      <c r="AV185" s="13" t="s">
        <v>84</v>
      </c>
      <c r="AW185" s="13" t="s">
        <v>36</v>
      </c>
      <c r="AX185" s="13" t="s">
        <v>74</v>
      </c>
      <c r="AY185" s="233" t="s">
        <v>141</v>
      </c>
    </row>
    <row r="186" spans="1:51" s="14" customFormat="1" ht="12">
      <c r="A186" s="14"/>
      <c r="B186" s="234"/>
      <c r="C186" s="235"/>
      <c r="D186" s="218" t="s">
        <v>152</v>
      </c>
      <c r="E186" s="236" t="s">
        <v>19</v>
      </c>
      <c r="F186" s="237" t="s">
        <v>167</v>
      </c>
      <c r="G186" s="235"/>
      <c r="H186" s="238">
        <v>716.5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152</v>
      </c>
      <c r="AU186" s="244" t="s">
        <v>84</v>
      </c>
      <c r="AV186" s="14" t="s">
        <v>148</v>
      </c>
      <c r="AW186" s="14" t="s">
        <v>36</v>
      </c>
      <c r="AX186" s="14" t="s">
        <v>82</v>
      </c>
      <c r="AY186" s="244" t="s">
        <v>141</v>
      </c>
    </row>
    <row r="187" spans="1:65" s="2" customFormat="1" ht="14.4" customHeight="1">
      <c r="A187" s="40"/>
      <c r="B187" s="41"/>
      <c r="C187" s="206" t="s">
        <v>218</v>
      </c>
      <c r="D187" s="206" t="s">
        <v>143</v>
      </c>
      <c r="E187" s="207" t="s">
        <v>233</v>
      </c>
      <c r="F187" s="208" t="s">
        <v>236</v>
      </c>
      <c r="G187" s="209" t="s">
        <v>162</v>
      </c>
      <c r="H187" s="210">
        <v>296.9</v>
      </c>
      <c r="I187" s="211"/>
      <c r="J187" s="210">
        <f>ROUND(I187*H187,2)</f>
        <v>0</v>
      </c>
      <c r="K187" s="208" t="s">
        <v>19</v>
      </c>
      <c r="L187" s="46"/>
      <c r="M187" s="212" t="s">
        <v>19</v>
      </c>
      <c r="N187" s="213" t="s">
        <v>45</v>
      </c>
      <c r="O187" s="86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6" t="s">
        <v>148</v>
      </c>
      <c r="AT187" s="216" t="s">
        <v>143</v>
      </c>
      <c r="AU187" s="216" t="s">
        <v>84</v>
      </c>
      <c r="AY187" s="19" t="s">
        <v>141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9" t="s">
        <v>82</v>
      </c>
      <c r="BK187" s="217">
        <f>ROUND(I187*H187,2)</f>
        <v>0</v>
      </c>
      <c r="BL187" s="19" t="s">
        <v>148</v>
      </c>
      <c r="BM187" s="216" t="s">
        <v>861</v>
      </c>
    </row>
    <row r="188" spans="1:47" s="2" customFormat="1" ht="12">
      <c r="A188" s="40"/>
      <c r="B188" s="41"/>
      <c r="C188" s="42"/>
      <c r="D188" s="218" t="s">
        <v>150</v>
      </c>
      <c r="E188" s="42"/>
      <c r="F188" s="219" t="s">
        <v>236</v>
      </c>
      <c r="G188" s="42"/>
      <c r="H188" s="42"/>
      <c r="I188" s="220"/>
      <c r="J188" s="42"/>
      <c r="K188" s="42"/>
      <c r="L188" s="46"/>
      <c r="M188" s="221"/>
      <c r="N188" s="22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150</v>
      </c>
      <c r="AU188" s="19" t="s">
        <v>84</v>
      </c>
    </row>
    <row r="189" spans="1:47" s="2" customFormat="1" ht="12">
      <c r="A189" s="40"/>
      <c r="B189" s="41"/>
      <c r="C189" s="42"/>
      <c r="D189" s="218" t="s">
        <v>229</v>
      </c>
      <c r="E189" s="42"/>
      <c r="F189" s="255" t="s">
        <v>237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229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862</v>
      </c>
      <c r="G190" s="224"/>
      <c r="H190" s="227">
        <v>419.7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74</v>
      </c>
      <c r="AY190" s="233" t="s">
        <v>141</v>
      </c>
    </row>
    <row r="191" spans="1:51" s="13" customFormat="1" ht="12">
      <c r="A191" s="13"/>
      <c r="B191" s="223"/>
      <c r="C191" s="224"/>
      <c r="D191" s="218" t="s">
        <v>152</v>
      </c>
      <c r="E191" s="225" t="s">
        <v>19</v>
      </c>
      <c r="F191" s="226" t="s">
        <v>863</v>
      </c>
      <c r="G191" s="224"/>
      <c r="H191" s="227">
        <v>-122.8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152</v>
      </c>
      <c r="AU191" s="233" t="s">
        <v>84</v>
      </c>
      <c r="AV191" s="13" t="s">
        <v>84</v>
      </c>
      <c r="AW191" s="13" t="s">
        <v>36</v>
      </c>
      <c r="AX191" s="13" t="s">
        <v>74</v>
      </c>
      <c r="AY191" s="233" t="s">
        <v>141</v>
      </c>
    </row>
    <row r="192" spans="1:51" s="14" customFormat="1" ht="12">
      <c r="A192" s="14"/>
      <c r="B192" s="234"/>
      <c r="C192" s="235"/>
      <c r="D192" s="218" t="s">
        <v>152</v>
      </c>
      <c r="E192" s="236" t="s">
        <v>19</v>
      </c>
      <c r="F192" s="237" t="s">
        <v>167</v>
      </c>
      <c r="G192" s="235"/>
      <c r="H192" s="238">
        <v>296.9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152</v>
      </c>
      <c r="AU192" s="244" t="s">
        <v>84</v>
      </c>
      <c r="AV192" s="14" t="s">
        <v>148</v>
      </c>
      <c r="AW192" s="14" t="s">
        <v>36</v>
      </c>
      <c r="AX192" s="14" t="s">
        <v>82</v>
      </c>
      <c r="AY192" s="244" t="s">
        <v>141</v>
      </c>
    </row>
    <row r="193" spans="1:65" s="2" customFormat="1" ht="24.15" customHeight="1">
      <c r="A193" s="40"/>
      <c r="B193" s="41"/>
      <c r="C193" s="206" t="s">
        <v>225</v>
      </c>
      <c r="D193" s="206" t="s">
        <v>143</v>
      </c>
      <c r="E193" s="207" t="s">
        <v>240</v>
      </c>
      <c r="F193" s="208" t="s">
        <v>241</v>
      </c>
      <c r="G193" s="209" t="s">
        <v>162</v>
      </c>
      <c r="H193" s="210">
        <v>90</v>
      </c>
      <c r="I193" s="211"/>
      <c r="J193" s="210">
        <f>ROUND(I193*H193,2)</f>
        <v>0</v>
      </c>
      <c r="K193" s="208" t="s">
        <v>19</v>
      </c>
      <c r="L193" s="46"/>
      <c r="M193" s="212" t="s">
        <v>19</v>
      </c>
      <c r="N193" s="213" t="s">
        <v>45</v>
      </c>
      <c r="O193" s="86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148</v>
      </c>
      <c r="AT193" s="216" t="s">
        <v>143</v>
      </c>
      <c r="AU193" s="216" t="s">
        <v>84</v>
      </c>
      <c r="AY193" s="19" t="s">
        <v>141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9" t="s">
        <v>82</v>
      </c>
      <c r="BK193" s="217">
        <f>ROUND(I193*H193,2)</f>
        <v>0</v>
      </c>
      <c r="BL193" s="19" t="s">
        <v>148</v>
      </c>
      <c r="BM193" s="216" t="s">
        <v>864</v>
      </c>
    </row>
    <row r="194" spans="1:47" s="2" customFormat="1" ht="12">
      <c r="A194" s="40"/>
      <c r="B194" s="41"/>
      <c r="C194" s="42"/>
      <c r="D194" s="218" t="s">
        <v>150</v>
      </c>
      <c r="E194" s="42"/>
      <c r="F194" s="219" t="s">
        <v>241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47" s="2" customFormat="1" ht="12">
      <c r="A195" s="40"/>
      <c r="B195" s="41"/>
      <c r="C195" s="42"/>
      <c r="D195" s="218" t="s">
        <v>229</v>
      </c>
      <c r="E195" s="42"/>
      <c r="F195" s="255" t="s">
        <v>243</v>
      </c>
      <c r="G195" s="42"/>
      <c r="H195" s="42"/>
      <c r="I195" s="220"/>
      <c r="J195" s="42"/>
      <c r="K195" s="42"/>
      <c r="L195" s="46"/>
      <c r="M195" s="221"/>
      <c r="N195" s="22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229</v>
      </c>
      <c r="AU195" s="19" t="s">
        <v>84</v>
      </c>
    </row>
    <row r="196" spans="1:51" s="13" customFormat="1" ht="12">
      <c r="A196" s="13"/>
      <c r="B196" s="223"/>
      <c r="C196" s="224"/>
      <c r="D196" s="218" t="s">
        <v>152</v>
      </c>
      <c r="E196" s="225" t="s">
        <v>19</v>
      </c>
      <c r="F196" s="226" t="s">
        <v>865</v>
      </c>
      <c r="G196" s="224"/>
      <c r="H196" s="227">
        <v>90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152</v>
      </c>
      <c r="AU196" s="233" t="s">
        <v>84</v>
      </c>
      <c r="AV196" s="13" t="s">
        <v>84</v>
      </c>
      <c r="AW196" s="13" t="s">
        <v>36</v>
      </c>
      <c r="AX196" s="13" t="s">
        <v>82</v>
      </c>
      <c r="AY196" s="233" t="s">
        <v>141</v>
      </c>
    </row>
    <row r="197" spans="1:65" s="2" customFormat="1" ht="14.4" customHeight="1">
      <c r="A197" s="40"/>
      <c r="B197" s="41"/>
      <c r="C197" s="206" t="s">
        <v>232</v>
      </c>
      <c r="D197" s="206" t="s">
        <v>143</v>
      </c>
      <c r="E197" s="207" t="s">
        <v>246</v>
      </c>
      <c r="F197" s="208" t="s">
        <v>507</v>
      </c>
      <c r="G197" s="209" t="s">
        <v>146</v>
      </c>
      <c r="H197" s="210">
        <v>246.5</v>
      </c>
      <c r="I197" s="211"/>
      <c r="J197" s="210">
        <f>ROUND(I197*H197,2)</f>
        <v>0</v>
      </c>
      <c r="K197" s="208" t="s">
        <v>147</v>
      </c>
      <c r="L197" s="46"/>
      <c r="M197" s="212" t="s">
        <v>19</v>
      </c>
      <c r="N197" s="213" t="s">
        <v>45</v>
      </c>
      <c r="O197" s="86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6" t="s">
        <v>148</v>
      </c>
      <c r="AT197" s="216" t="s">
        <v>143</v>
      </c>
      <c r="AU197" s="216" t="s">
        <v>84</v>
      </c>
      <c r="AY197" s="19" t="s">
        <v>141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9" t="s">
        <v>82</v>
      </c>
      <c r="BK197" s="217">
        <f>ROUND(I197*H197,2)</f>
        <v>0</v>
      </c>
      <c r="BL197" s="19" t="s">
        <v>148</v>
      </c>
      <c r="BM197" s="216" t="s">
        <v>866</v>
      </c>
    </row>
    <row r="198" spans="1:47" s="2" customFormat="1" ht="12">
      <c r="A198" s="40"/>
      <c r="B198" s="41"/>
      <c r="C198" s="42"/>
      <c r="D198" s="218" t="s">
        <v>150</v>
      </c>
      <c r="E198" s="42"/>
      <c r="F198" s="219" t="s">
        <v>509</v>
      </c>
      <c r="G198" s="42"/>
      <c r="H198" s="42"/>
      <c r="I198" s="220"/>
      <c r="J198" s="42"/>
      <c r="K198" s="42"/>
      <c r="L198" s="46"/>
      <c r="M198" s="221"/>
      <c r="N198" s="22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150</v>
      </c>
      <c r="AU198" s="19" t="s">
        <v>84</v>
      </c>
    </row>
    <row r="199" spans="1:51" s="13" customFormat="1" ht="12">
      <c r="A199" s="13"/>
      <c r="B199" s="223"/>
      <c r="C199" s="224"/>
      <c r="D199" s="218" t="s">
        <v>152</v>
      </c>
      <c r="E199" s="225" t="s">
        <v>19</v>
      </c>
      <c r="F199" s="226" t="s">
        <v>867</v>
      </c>
      <c r="G199" s="224"/>
      <c r="H199" s="227">
        <v>167.9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152</v>
      </c>
      <c r="AU199" s="233" t="s">
        <v>84</v>
      </c>
      <c r="AV199" s="13" t="s">
        <v>84</v>
      </c>
      <c r="AW199" s="13" t="s">
        <v>36</v>
      </c>
      <c r="AX199" s="13" t="s">
        <v>74</v>
      </c>
      <c r="AY199" s="233" t="s">
        <v>141</v>
      </c>
    </row>
    <row r="200" spans="1:51" s="13" customFormat="1" ht="12">
      <c r="A200" s="13"/>
      <c r="B200" s="223"/>
      <c r="C200" s="224"/>
      <c r="D200" s="218" t="s">
        <v>152</v>
      </c>
      <c r="E200" s="225" t="s">
        <v>19</v>
      </c>
      <c r="F200" s="226" t="s">
        <v>868</v>
      </c>
      <c r="G200" s="224"/>
      <c r="H200" s="227">
        <v>10.7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152</v>
      </c>
      <c r="AU200" s="233" t="s">
        <v>84</v>
      </c>
      <c r="AV200" s="13" t="s">
        <v>84</v>
      </c>
      <c r="AW200" s="13" t="s">
        <v>36</v>
      </c>
      <c r="AX200" s="13" t="s">
        <v>74</v>
      </c>
      <c r="AY200" s="233" t="s">
        <v>141</v>
      </c>
    </row>
    <row r="201" spans="1:51" s="13" customFormat="1" ht="12">
      <c r="A201" s="13"/>
      <c r="B201" s="223"/>
      <c r="C201" s="224"/>
      <c r="D201" s="218" t="s">
        <v>152</v>
      </c>
      <c r="E201" s="225" t="s">
        <v>19</v>
      </c>
      <c r="F201" s="226" t="s">
        <v>869</v>
      </c>
      <c r="G201" s="224"/>
      <c r="H201" s="227">
        <v>10.7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152</v>
      </c>
      <c r="AU201" s="233" t="s">
        <v>84</v>
      </c>
      <c r="AV201" s="13" t="s">
        <v>84</v>
      </c>
      <c r="AW201" s="13" t="s">
        <v>36</v>
      </c>
      <c r="AX201" s="13" t="s">
        <v>74</v>
      </c>
      <c r="AY201" s="233" t="s">
        <v>141</v>
      </c>
    </row>
    <row r="202" spans="1:51" s="13" customFormat="1" ht="12">
      <c r="A202" s="13"/>
      <c r="B202" s="223"/>
      <c r="C202" s="224"/>
      <c r="D202" s="218" t="s">
        <v>152</v>
      </c>
      <c r="E202" s="225" t="s">
        <v>19</v>
      </c>
      <c r="F202" s="226" t="s">
        <v>870</v>
      </c>
      <c r="G202" s="224"/>
      <c r="H202" s="227">
        <v>11.8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152</v>
      </c>
      <c r="AU202" s="233" t="s">
        <v>84</v>
      </c>
      <c r="AV202" s="13" t="s">
        <v>84</v>
      </c>
      <c r="AW202" s="13" t="s">
        <v>36</v>
      </c>
      <c r="AX202" s="13" t="s">
        <v>74</v>
      </c>
      <c r="AY202" s="233" t="s">
        <v>141</v>
      </c>
    </row>
    <row r="203" spans="1:51" s="13" customFormat="1" ht="12">
      <c r="A203" s="13"/>
      <c r="B203" s="223"/>
      <c r="C203" s="224"/>
      <c r="D203" s="218" t="s">
        <v>152</v>
      </c>
      <c r="E203" s="225" t="s">
        <v>19</v>
      </c>
      <c r="F203" s="226" t="s">
        <v>871</v>
      </c>
      <c r="G203" s="224"/>
      <c r="H203" s="227">
        <v>15.3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152</v>
      </c>
      <c r="AU203" s="233" t="s">
        <v>84</v>
      </c>
      <c r="AV203" s="13" t="s">
        <v>84</v>
      </c>
      <c r="AW203" s="13" t="s">
        <v>36</v>
      </c>
      <c r="AX203" s="13" t="s">
        <v>74</v>
      </c>
      <c r="AY203" s="233" t="s">
        <v>141</v>
      </c>
    </row>
    <row r="204" spans="1:51" s="13" customFormat="1" ht="12">
      <c r="A204" s="13"/>
      <c r="B204" s="223"/>
      <c r="C204" s="224"/>
      <c r="D204" s="218" t="s">
        <v>152</v>
      </c>
      <c r="E204" s="225" t="s">
        <v>19</v>
      </c>
      <c r="F204" s="226" t="s">
        <v>872</v>
      </c>
      <c r="G204" s="224"/>
      <c r="H204" s="227">
        <v>15.3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152</v>
      </c>
      <c r="AU204" s="233" t="s">
        <v>84</v>
      </c>
      <c r="AV204" s="13" t="s">
        <v>84</v>
      </c>
      <c r="AW204" s="13" t="s">
        <v>36</v>
      </c>
      <c r="AX204" s="13" t="s">
        <v>74</v>
      </c>
      <c r="AY204" s="233" t="s">
        <v>141</v>
      </c>
    </row>
    <row r="205" spans="1:51" s="13" customFormat="1" ht="12">
      <c r="A205" s="13"/>
      <c r="B205" s="223"/>
      <c r="C205" s="224"/>
      <c r="D205" s="218" t="s">
        <v>152</v>
      </c>
      <c r="E205" s="225" t="s">
        <v>19</v>
      </c>
      <c r="F205" s="226" t="s">
        <v>873</v>
      </c>
      <c r="G205" s="224"/>
      <c r="H205" s="227">
        <v>9.2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152</v>
      </c>
      <c r="AU205" s="233" t="s">
        <v>84</v>
      </c>
      <c r="AV205" s="13" t="s">
        <v>84</v>
      </c>
      <c r="AW205" s="13" t="s">
        <v>36</v>
      </c>
      <c r="AX205" s="13" t="s">
        <v>74</v>
      </c>
      <c r="AY205" s="233" t="s">
        <v>141</v>
      </c>
    </row>
    <row r="206" spans="1:51" s="13" customFormat="1" ht="12">
      <c r="A206" s="13"/>
      <c r="B206" s="223"/>
      <c r="C206" s="224"/>
      <c r="D206" s="218" t="s">
        <v>152</v>
      </c>
      <c r="E206" s="225" t="s">
        <v>19</v>
      </c>
      <c r="F206" s="226" t="s">
        <v>874</v>
      </c>
      <c r="G206" s="224"/>
      <c r="H206" s="227">
        <v>5.6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152</v>
      </c>
      <c r="AU206" s="233" t="s">
        <v>84</v>
      </c>
      <c r="AV206" s="13" t="s">
        <v>84</v>
      </c>
      <c r="AW206" s="13" t="s">
        <v>36</v>
      </c>
      <c r="AX206" s="13" t="s">
        <v>74</v>
      </c>
      <c r="AY206" s="233" t="s">
        <v>141</v>
      </c>
    </row>
    <row r="207" spans="1:51" s="14" customFormat="1" ht="12">
      <c r="A207" s="14"/>
      <c r="B207" s="234"/>
      <c r="C207" s="235"/>
      <c r="D207" s="218" t="s">
        <v>152</v>
      </c>
      <c r="E207" s="236" t="s">
        <v>19</v>
      </c>
      <c r="F207" s="237" t="s">
        <v>167</v>
      </c>
      <c r="G207" s="235"/>
      <c r="H207" s="238">
        <v>246.5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152</v>
      </c>
      <c r="AU207" s="244" t="s">
        <v>84</v>
      </c>
      <c r="AV207" s="14" t="s">
        <v>148</v>
      </c>
      <c r="AW207" s="14" t="s">
        <v>36</v>
      </c>
      <c r="AX207" s="14" t="s">
        <v>82</v>
      </c>
      <c r="AY207" s="244" t="s">
        <v>141</v>
      </c>
    </row>
    <row r="208" spans="1:65" s="2" customFormat="1" ht="14.4" customHeight="1">
      <c r="A208" s="40"/>
      <c r="B208" s="41"/>
      <c r="C208" s="206" t="s">
        <v>8</v>
      </c>
      <c r="D208" s="206" t="s">
        <v>143</v>
      </c>
      <c r="E208" s="207" t="s">
        <v>252</v>
      </c>
      <c r="F208" s="208" t="s">
        <v>511</v>
      </c>
      <c r="G208" s="209" t="s">
        <v>146</v>
      </c>
      <c r="H208" s="210">
        <v>2500</v>
      </c>
      <c r="I208" s="211"/>
      <c r="J208" s="210">
        <f>ROUND(I208*H208,2)</f>
        <v>0</v>
      </c>
      <c r="K208" s="208" t="s">
        <v>147</v>
      </c>
      <c r="L208" s="46"/>
      <c r="M208" s="212" t="s">
        <v>19</v>
      </c>
      <c r="N208" s="213" t="s">
        <v>45</v>
      </c>
      <c r="O208" s="86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6" t="s">
        <v>148</v>
      </c>
      <c r="AT208" s="216" t="s">
        <v>143</v>
      </c>
      <c r="AU208" s="216" t="s">
        <v>84</v>
      </c>
      <c r="AY208" s="19" t="s">
        <v>141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9" t="s">
        <v>82</v>
      </c>
      <c r="BK208" s="217">
        <f>ROUND(I208*H208,2)</f>
        <v>0</v>
      </c>
      <c r="BL208" s="19" t="s">
        <v>148</v>
      </c>
      <c r="BM208" s="216" t="s">
        <v>875</v>
      </c>
    </row>
    <row r="209" spans="1:47" s="2" customFormat="1" ht="12">
      <c r="A209" s="40"/>
      <c r="B209" s="41"/>
      <c r="C209" s="42"/>
      <c r="D209" s="218" t="s">
        <v>150</v>
      </c>
      <c r="E209" s="42"/>
      <c r="F209" s="219" t="s">
        <v>513</v>
      </c>
      <c r="G209" s="42"/>
      <c r="H209" s="42"/>
      <c r="I209" s="220"/>
      <c r="J209" s="42"/>
      <c r="K209" s="42"/>
      <c r="L209" s="46"/>
      <c r="M209" s="221"/>
      <c r="N209" s="22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150</v>
      </c>
      <c r="AU209" s="19" t="s">
        <v>84</v>
      </c>
    </row>
    <row r="210" spans="1:51" s="13" customFormat="1" ht="12">
      <c r="A210" s="13"/>
      <c r="B210" s="223"/>
      <c r="C210" s="224"/>
      <c r="D210" s="218" t="s">
        <v>152</v>
      </c>
      <c r="E210" s="225" t="s">
        <v>19</v>
      </c>
      <c r="F210" s="226" t="s">
        <v>256</v>
      </c>
      <c r="G210" s="224"/>
      <c r="H210" s="227">
        <v>2500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152</v>
      </c>
      <c r="AU210" s="233" t="s">
        <v>84</v>
      </c>
      <c r="AV210" s="13" t="s">
        <v>84</v>
      </c>
      <c r="AW210" s="13" t="s">
        <v>36</v>
      </c>
      <c r="AX210" s="13" t="s">
        <v>82</v>
      </c>
      <c r="AY210" s="233" t="s">
        <v>141</v>
      </c>
    </row>
    <row r="211" spans="1:65" s="2" customFormat="1" ht="14.4" customHeight="1">
      <c r="A211" s="40"/>
      <c r="B211" s="41"/>
      <c r="C211" s="206" t="s">
        <v>245</v>
      </c>
      <c r="D211" s="206" t="s">
        <v>143</v>
      </c>
      <c r="E211" s="207" t="s">
        <v>258</v>
      </c>
      <c r="F211" s="208" t="s">
        <v>259</v>
      </c>
      <c r="G211" s="209" t="s">
        <v>146</v>
      </c>
      <c r="H211" s="210">
        <v>320</v>
      </c>
      <c r="I211" s="211"/>
      <c r="J211" s="210">
        <f>ROUND(I211*H211,2)</f>
        <v>0</v>
      </c>
      <c r="K211" s="208" t="s">
        <v>147</v>
      </c>
      <c r="L211" s="46"/>
      <c r="M211" s="212" t="s">
        <v>19</v>
      </c>
      <c r="N211" s="213" t="s">
        <v>45</v>
      </c>
      <c r="O211" s="86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6" t="s">
        <v>148</v>
      </c>
      <c r="AT211" s="216" t="s">
        <v>143</v>
      </c>
      <c r="AU211" s="216" t="s">
        <v>84</v>
      </c>
      <c r="AY211" s="19" t="s">
        <v>141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9" t="s">
        <v>82</v>
      </c>
      <c r="BK211" s="217">
        <f>ROUND(I211*H211,2)</f>
        <v>0</v>
      </c>
      <c r="BL211" s="19" t="s">
        <v>148</v>
      </c>
      <c r="BM211" s="216" t="s">
        <v>876</v>
      </c>
    </row>
    <row r="212" spans="1:47" s="2" customFormat="1" ht="12">
      <c r="A212" s="40"/>
      <c r="B212" s="41"/>
      <c r="C212" s="42"/>
      <c r="D212" s="218" t="s">
        <v>150</v>
      </c>
      <c r="E212" s="42"/>
      <c r="F212" s="219" t="s">
        <v>261</v>
      </c>
      <c r="G212" s="42"/>
      <c r="H212" s="42"/>
      <c r="I212" s="220"/>
      <c r="J212" s="42"/>
      <c r="K212" s="42"/>
      <c r="L212" s="46"/>
      <c r="M212" s="221"/>
      <c r="N212" s="22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150</v>
      </c>
      <c r="AU212" s="19" t="s">
        <v>84</v>
      </c>
    </row>
    <row r="213" spans="1:51" s="13" customFormat="1" ht="12">
      <c r="A213" s="13"/>
      <c r="B213" s="223"/>
      <c r="C213" s="224"/>
      <c r="D213" s="218" t="s">
        <v>152</v>
      </c>
      <c r="E213" s="225" t="s">
        <v>19</v>
      </c>
      <c r="F213" s="226" t="s">
        <v>877</v>
      </c>
      <c r="G213" s="224"/>
      <c r="H213" s="227">
        <v>261.5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152</v>
      </c>
      <c r="AU213" s="233" t="s">
        <v>84</v>
      </c>
      <c r="AV213" s="13" t="s">
        <v>84</v>
      </c>
      <c r="AW213" s="13" t="s">
        <v>36</v>
      </c>
      <c r="AX213" s="13" t="s">
        <v>74</v>
      </c>
      <c r="AY213" s="233" t="s">
        <v>141</v>
      </c>
    </row>
    <row r="214" spans="1:51" s="13" customFormat="1" ht="12">
      <c r="A214" s="13"/>
      <c r="B214" s="223"/>
      <c r="C214" s="224"/>
      <c r="D214" s="218" t="s">
        <v>152</v>
      </c>
      <c r="E214" s="225" t="s">
        <v>19</v>
      </c>
      <c r="F214" s="226" t="s">
        <v>878</v>
      </c>
      <c r="G214" s="224"/>
      <c r="H214" s="227">
        <v>5.1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152</v>
      </c>
      <c r="AU214" s="233" t="s">
        <v>84</v>
      </c>
      <c r="AV214" s="13" t="s">
        <v>84</v>
      </c>
      <c r="AW214" s="13" t="s">
        <v>36</v>
      </c>
      <c r="AX214" s="13" t="s">
        <v>74</v>
      </c>
      <c r="AY214" s="233" t="s">
        <v>141</v>
      </c>
    </row>
    <row r="215" spans="1:51" s="13" customFormat="1" ht="12">
      <c r="A215" s="13"/>
      <c r="B215" s="223"/>
      <c r="C215" s="224"/>
      <c r="D215" s="218" t="s">
        <v>152</v>
      </c>
      <c r="E215" s="225" t="s">
        <v>19</v>
      </c>
      <c r="F215" s="226" t="s">
        <v>879</v>
      </c>
      <c r="G215" s="224"/>
      <c r="H215" s="227">
        <v>5.1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152</v>
      </c>
      <c r="AU215" s="233" t="s">
        <v>84</v>
      </c>
      <c r="AV215" s="13" t="s">
        <v>84</v>
      </c>
      <c r="AW215" s="13" t="s">
        <v>36</v>
      </c>
      <c r="AX215" s="13" t="s">
        <v>74</v>
      </c>
      <c r="AY215" s="233" t="s">
        <v>141</v>
      </c>
    </row>
    <row r="216" spans="1:51" s="13" customFormat="1" ht="12">
      <c r="A216" s="13"/>
      <c r="B216" s="223"/>
      <c r="C216" s="224"/>
      <c r="D216" s="218" t="s">
        <v>152</v>
      </c>
      <c r="E216" s="225" t="s">
        <v>19</v>
      </c>
      <c r="F216" s="226" t="s">
        <v>880</v>
      </c>
      <c r="G216" s="224"/>
      <c r="H216" s="227">
        <v>5.1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152</v>
      </c>
      <c r="AU216" s="233" t="s">
        <v>84</v>
      </c>
      <c r="AV216" s="13" t="s">
        <v>84</v>
      </c>
      <c r="AW216" s="13" t="s">
        <v>36</v>
      </c>
      <c r="AX216" s="13" t="s">
        <v>74</v>
      </c>
      <c r="AY216" s="233" t="s">
        <v>141</v>
      </c>
    </row>
    <row r="217" spans="1:51" s="13" customFormat="1" ht="12">
      <c r="A217" s="13"/>
      <c r="B217" s="223"/>
      <c r="C217" s="224"/>
      <c r="D217" s="218" t="s">
        <v>152</v>
      </c>
      <c r="E217" s="225" t="s">
        <v>19</v>
      </c>
      <c r="F217" s="226" t="s">
        <v>881</v>
      </c>
      <c r="G217" s="224"/>
      <c r="H217" s="227">
        <v>13.1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152</v>
      </c>
      <c r="AU217" s="233" t="s">
        <v>84</v>
      </c>
      <c r="AV217" s="13" t="s">
        <v>84</v>
      </c>
      <c r="AW217" s="13" t="s">
        <v>36</v>
      </c>
      <c r="AX217" s="13" t="s">
        <v>74</v>
      </c>
      <c r="AY217" s="233" t="s">
        <v>141</v>
      </c>
    </row>
    <row r="218" spans="1:51" s="13" customFormat="1" ht="12">
      <c r="A218" s="13"/>
      <c r="B218" s="223"/>
      <c r="C218" s="224"/>
      <c r="D218" s="218" t="s">
        <v>152</v>
      </c>
      <c r="E218" s="225" t="s">
        <v>19</v>
      </c>
      <c r="F218" s="226" t="s">
        <v>882</v>
      </c>
      <c r="G218" s="224"/>
      <c r="H218" s="227">
        <v>17.3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152</v>
      </c>
      <c r="AU218" s="233" t="s">
        <v>84</v>
      </c>
      <c r="AV218" s="13" t="s">
        <v>84</v>
      </c>
      <c r="AW218" s="13" t="s">
        <v>36</v>
      </c>
      <c r="AX218" s="13" t="s">
        <v>74</v>
      </c>
      <c r="AY218" s="233" t="s">
        <v>141</v>
      </c>
    </row>
    <row r="219" spans="1:51" s="13" customFormat="1" ht="12">
      <c r="A219" s="13"/>
      <c r="B219" s="223"/>
      <c r="C219" s="224"/>
      <c r="D219" s="218" t="s">
        <v>152</v>
      </c>
      <c r="E219" s="225" t="s">
        <v>19</v>
      </c>
      <c r="F219" s="226" t="s">
        <v>883</v>
      </c>
      <c r="G219" s="224"/>
      <c r="H219" s="227">
        <v>3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152</v>
      </c>
      <c r="AU219" s="233" t="s">
        <v>84</v>
      </c>
      <c r="AV219" s="13" t="s">
        <v>84</v>
      </c>
      <c r="AW219" s="13" t="s">
        <v>36</v>
      </c>
      <c r="AX219" s="13" t="s">
        <v>74</v>
      </c>
      <c r="AY219" s="233" t="s">
        <v>141</v>
      </c>
    </row>
    <row r="220" spans="1:51" s="13" customFormat="1" ht="12">
      <c r="A220" s="13"/>
      <c r="B220" s="223"/>
      <c r="C220" s="224"/>
      <c r="D220" s="218" t="s">
        <v>152</v>
      </c>
      <c r="E220" s="225" t="s">
        <v>19</v>
      </c>
      <c r="F220" s="226" t="s">
        <v>884</v>
      </c>
      <c r="G220" s="224"/>
      <c r="H220" s="227">
        <v>9.8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152</v>
      </c>
      <c r="AU220" s="233" t="s">
        <v>84</v>
      </c>
      <c r="AV220" s="13" t="s">
        <v>84</v>
      </c>
      <c r="AW220" s="13" t="s">
        <v>36</v>
      </c>
      <c r="AX220" s="13" t="s">
        <v>74</v>
      </c>
      <c r="AY220" s="233" t="s">
        <v>141</v>
      </c>
    </row>
    <row r="221" spans="1:51" s="14" customFormat="1" ht="12">
      <c r="A221" s="14"/>
      <c r="B221" s="234"/>
      <c r="C221" s="235"/>
      <c r="D221" s="218" t="s">
        <v>152</v>
      </c>
      <c r="E221" s="236" t="s">
        <v>19</v>
      </c>
      <c r="F221" s="237" t="s">
        <v>167</v>
      </c>
      <c r="G221" s="235"/>
      <c r="H221" s="238">
        <v>320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152</v>
      </c>
      <c r="AU221" s="244" t="s">
        <v>84</v>
      </c>
      <c r="AV221" s="14" t="s">
        <v>148</v>
      </c>
      <c r="AW221" s="14" t="s">
        <v>36</v>
      </c>
      <c r="AX221" s="14" t="s">
        <v>82</v>
      </c>
      <c r="AY221" s="244" t="s">
        <v>141</v>
      </c>
    </row>
    <row r="222" spans="1:65" s="2" customFormat="1" ht="14.4" customHeight="1">
      <c r="A222" s="40"/>
      <c r="B222" s="41"/>
      <c r="C222" s="206" t="s">
        <v>251</v>
      </c>
      <c r="D222" s="206" t="s">
        <v>143</v>
      </c>
      <c r="E222" s="207" t="s">
        <v>264</v>
      </c>
      <c r="F222" s="208" t="s">
        <v>516</v>
      </c>
      <c r="G222" s="209" t="s">
        <v>146</v>
      </c>
      <c r="H222" s="210">
        <v>113.9</v>
      </c>
      <c r="I222" s="211"/>
      <c r="J222" s="210">
        <f>ROUND(I222*H222,2)</f>
        <v>0</v>
      </c>
      <c r="K222" s="208" t="s">
        <v>147</v>
      </c>
      <c r="L222" s="46"/>
      <c r="M222" s="212" t="s">
        <v>19</v>
      </c>
      <c r="N222" s="213" t="s">
        <v>45</v>
      </c>
      <c r="O222" s="86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6" t="s">
        <v>148</v>
      </c>
      <c r="AT222" s="216" t="s">
        <v>143</v>
      </c>
      <c r="AU222" s="216" t="s">
        <v>84</v>
      </c>
      <c r="AY222" s="19" t="s">
        <v>141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9" t="s">
        <v>82</v>
      </c>
      <c r="BK222" s="217">
        <f>ROUND(I222*H222,2)</f>
        <v>0</v>
      </c>
      <c r="BL222" s="19" t="s">
        <v>148</v>
      </c>
      <c r="BM222" s="216" t="s">
        <v>885</v>
      </c>
    </row>
    <row r="223" spans="1:47" s="2" customFormat="1" ht="12">
      <c r="A223" s="40"/>
      <c r="B223" s="41"/>
      <c r="C223" s="42"/>
      <c r="D223" s="218" t="s">
        <v>150</v>
      </c>
      <c r="E223" s="42"/>
      <c r="F223" s="219" t="s">
        <v>518</v>
      </c>
      <c r="G223" s="42"/>
      <c r="H223" s="42"/>
      <c r="I223" s="220"/>
      <c r="J223" s="42"/>
      <c r="K223" s="42"/>
      <c r="L223" s="46"/>
      <c r="M223" s="221"/>
      <c r="N223" s="22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150</v>
      </c>
      <c r="AU223" s="19" t="s">
        <v>84</v>
      </c>
    </row>
    <row r="224" spans="1:51" s="13" customFormat="1" ht="12">
      <c r="A224" s="13"/>
      <c r="B224" s="223"/>
      <c r="C224" s="224"/>
      <c r="D224" s="218" t="s">
        <v>152</v>
      </c>
      <c r="E224" s="225" t="s">
        <v>19</v>
      </c>
      <c r="F224" s="226" t="s">
        <v>886</v>
      </c>
      <c r="G224" s="224"/>
      <c r="H224" s="227">
        <v>40.6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152</v>
      </c>
      <c r="AU224" s="233" t="s">
        <v>84</v>
      </c>
      <c r="AV224" s="13" t="s">
        <v>84</v>
      </c>
      <c r="AW224" s="13" t="s">
        <v>36</v>
      </c>
      <c r="AX224" s="13" t="s">
        <v>74</v>
      </c>
      <c r="AY224" s="233" t="s">
        <v>141</v>
      </c>
    </row>
    <row r="225" spans="1:51" s="13" customFormat="1" ht="12">
      <c r="A225" s="13"/>
      <c r="B225" s="223"/>
      <c r="C225" s="224"/>
      <c r="D225" s="218" t="s">
        <v>152</v>
      </c>
      <c r="E225" s="225" t="s">
        <v>19</v>
      </c>
      <c r="F225" s="226" t="s">
        <v>887</v>
      </c>
      <c r="G225" s="224"/>
      <c r="H225" s="227">
        <v>3.1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152</v>
      </c>
      <c r="AU225" s="233" t="s">
        <v>84</v>
      </c>
      <c r="AV225" s="13" t="s">
        <v>84</v>
      </c>
      <c r="AW225" s="13" t="s">
        <v>36</v>
      </c>
      <c r="AX225" s="13" t="s">
        <v>74</v>
      </c>
      <c r="AY225" s="233" t="s">
        <v>141</v>
      </c>
    </row>
    <row r="226" spans="1:51" s="13" customFormat="1" ht="12">
      <c r="A226" s="13"/>
      <c r="B226" s="223"/>
      <c r="C226" s="224"/>
      <c r="D226" s="218" t="s">
        <v>152</v>
      </c>
      <c r="E226" s="225" t="s">
        <v>19</v>
      </c>
      <c r="F226" s="226" t="s">
        <v>888</v>
      </c>
      <c r="G226" s="224"/>
      <c r="H226" s="227">
        <v>3.3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152</v>
      </c>
      <c r="AU226" s="233" t="s">
        <v>84</v>
      </c>
      <c r="AV226" s="13" t="s">
        <v>84</v>
      </c>
      <c r="AW226" s="13" t="s">
        <v>36</v>
      </c>
      <c r="AX226" s="13" t="s">
        <v>74</v>
      </c>
      <c r="AY226" s="233" t="s">
        <v>141</v>
      </c>
    </row>
    <row r="227" spans="1:51" s="13" customFormat="1" ht="12">
      <c r="A227" s="13"/>
      <c r="B227" s="223"/>
      <c r="C227" s="224"/>
      <c r="D227" s="218" t="s">
        <v>152</v>
      </c>
      <c r="E227" s="225" t="s">
        <v>19</v>
      </c>
      <c r="F227" s="226" t="s">
        <v>889</v>
      </c>
      <c r="G227" s="224"/>
      <c r="H227" s="227">
        <v>8.6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152</v>
      </c>
      <c r="AU227" s="233" t="s">
        <v>84</v>
      </c>
      <c r="AV227" s="13" t="s">
        <v>84</v>
      </c>
      <c r="AW227" s="13" t="s">
        <v>36</v>
      </c>
      <c r="AX227" s="13" t="s">
        <v>74</v>
      </c>
      <c r="AY227" s="233" t="s">
        <v>141</v>
      </c>
    </row>
    <row r="228" spans="1:51" s="13" customFormat="1" ht="12">
      <c r="A228" s="13"/>
      <c r="B228" s="223"/>
      <c r="C228" s="224"/>
      <c r="D228" s="218" t="s">
        <v>152</v>
      </c>
      <c r="E228" s="225" t="s">
        <v>19</v>
      </c>
      <c r="F228" s="226" t="s">
        <v>890</v>
      </c>
      <c r="G228" s="224"/>
      <c r="H228" s="227">
        <v>19.8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152</v>
      </c>
      <c r="AU228" s="233" t="s">
        <v>84</v>
      </c>
      <c r="AV228" s="13" t="s">
        <v>84</v>
      </c>
      <c r="AW228" s="13" t="s">
        <v>36</v>
      </c>
      <c r="AX228" s="13" t="s">
        <v>74</v>
      </c>
      <c r="AY228" s="233" t="s">
        <v>141</v>
      </c>
    </row>
    <row r="229" spans="1:51" s="13" customFormat="1" ht="12">
      <c r="A229" s="13"/>
      <c r="B229" s="223"/>
      <c r="C229" s="224"/>
      <c r="D229" s="218" t="s">
        <v>152</v>
      </c>
      <c r="E229" s="225" t="s">
        <v>19</v>
      </c>
      <c r="F229" s="226" t="s">
        <v>891</v>
      </c>
      <c r="G229" s="224"/>
      <c r="H229" s="227">
        <v>17.9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152</v>
      </c>
      <c r="AU229" s="233" t="s">
        <v>84</v>
      </c>
      <c r="AV229" s="13" t="s">
        <v>84</v>
      </c>
      <c r="AW229" s="13" t="s">
        <v>36</v>
      </c>
      <c r="AX229" s="13" t="s">
        <v>74</v>
      </c>
      <c r="AY229" s="233" t="s">
        <v>141</v>
      </c>
    </row>
    <row r="230" spans="1:51" s="13" customFormat="1" ht="12">
      <c r="A230" s="13"/>
      <c r="B230" s="223"/>
      <c r="C230" s="224"/>
      <c r="D230" s="218" t="s">
        <v>152</v>
      </c>
      <c r="E230" s="225" t="s">
        <v>19</v>
      </c>
      <c r="F230" s="226" t="s">
        <v>892</v>
      </c>
      <c r="G230" s="224"/>
      <c r="H230" s="227">
        <v>20.6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152</v>
      </c>
      <c r="AU230" s="233" t="s">
        <v>84</v>
      </c>
      <c r="AV230" s="13" t="s">
        <v>84</v>
      </c>
      <c r="AW230" s="13" t="s">
        <v>36</v>
      </c>
      <c r="AX230" s="13" t="s">
        <v>74</v>
      </c>
      <c r="AY230" s="233" t="s">
        <v>141</v>
      </c>
    </row>
    <row r="231" spans="1:51" s="14" customFormat="1" ht="12">
      <c r="A231" s="14"/>
      <c r="B231" s="234"/>
      <c r="C231" s="235"/>
      <c r="D231" s="218" t="s">
        <v>152</v>
      </c>
      <c r="E231" s="236" t="s">
        <v>19</v>
      </c>
      <c r="F231" s="237" t="s">
        <v>167</v>
      </c>
      <c r="G231" s="235"/>
      <c r="H231" s="238">
        <v>113.9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152</v>
      </c>
      <c r="AU231" s="244" t="s">
        <v>84</v>
      </c>
      <c r="AV231" s="14" t="s">
        <v>148</v>
      </c>
      <c r="AW231" s="14" t="s">
        <v>36</v>
      </c>
      <c r="AX231" s="14" t="s">
        <v>82</v>
      </c>
      <c r="AY231" s="244" t="s">
        <v>141</v>
      </c>
    </row>
    <row r="232" spans="1:65" s="2" customFormat="1" ht="14.4" customHeight="1">
      <c r="A232" s="40"/>
      <c r="B232" s="41"/>
      <c r="C232" s="206" t="s">
        <v>257</v>
      </c>
      <c r="D232" s="206" t="s">
        <v>143</v>
      </c>
      <c r="E232" s="207" t="s">
        <v>270</v>
      </c>
      <c r="F232" s="208" t="s">
        <v>271</v>
      </c>
      <c r="G232" s="209" t="s">
        <v>146</v>
      </c>
      <c r="H232" s="210">
        <v>958.7</v>
      </c>
      <c r="I232" s="211"/>
      <c r="J232" s="210">
        <f>ROUND(I232*H232,2)</f>
        <v>0</v>
      </c>
      <c r="K232" s="208" t="s">
        <v>147</v>
      </c>
      <c r="L232" s="46"/>
      <c r="M232" s="212" t="s">
        <v>19</v>
      </c>
      <c r="N232" s="213" t="s">
        <v>45</v>
      </c>
      <c r="O232" s="86"/>
      <c r="P232" s="214">
        <f>O232*H232</f>
        <v>0</v>
      </c>
      <c r="Q232" s="214">
        <v>0.00397</v>
      </c>
      <c r="R232" s="214">
        <f>Q232*H232</f>
        <v>3.8060389999999997</v>
      </c>
      <c r="S232" s="214">
        <v>0</v>
      </c>
      <c r="T232" s="21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6" t="s">
        <v>148</v>
      </c>
      <c r="AT232" s="216" t="s">
        <v>143</v>
      </c>
      <c r="AU232" s="216" t="s">
        <v>84</v>
      </c>
      <c r="AY232" s="19" t="s">
        <v>141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9" t="s">
        <v>82</v>
      </c>
      <c r="BK232" s="217">
        <f>ROUND(I232*H232,2)</f>
        <v>0</v>
      </c>
      <c r="BL232" s="19" t="s">
        <v>148</v>
      </c>
      <c r="BM232" s="216" t="s">
        <v>893</v>
      </c>
    </row>
    <row r="233" spans="1:47" s="2" customFormat="1" ht="12">
      <c r="A233" s="40"/>
      <c r="B233" s="41"/>
      <c r="C233" s="42"/>
      <c r="D233" s="218" t="s">
        <v>150</v>
      </c>
      <c r="E233" s="42"/>
      <c r="F233" s="219" t="s">
        <v>271</v>
      </c>
      <c r="G233" s="42"/>
      <c r="H233" s="42"/>
      <c r="I233" s="220"/>
      <c r="J233" s="42"/>
      <c r="K233" s="42"/>
      <c r="L233" s="46"/>
      <c r="M233" s="221"/>
      <c r="N233" s="22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150</v>
      </c>
      <c r="AU233" s="19" t="s">
        <v>84</v>
      </c>
    </row>
    <row r="234" spans="1:51" s="13" customFormat="1" ht="12">
      <c r="A234" s="13"/>
      <c r="B234" s="223"/>
      <c r="C234" s="224"/>
      <c r="D234" s="218" t="s">
        <v>152</v>
      </c>
      <c r="E234" s="225" t="s">
        <v>19</v>
      </c>
      <c r="F234" s="226" t="s">
        <v>894</v>
      </c>
      <c r="G234" s="224"/>
      <c r="H234" s="227">
        <v>877.2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152</v>
      </c>
      <c r="AU234" s="233" t="s">
        <v>84</v>
      </c>
      <c r="AV234" s="13" t="s">
        <v>84</v>
      </c>
      <c r="AW234" s="13" t="s">
        <v>36</v>
      </c>
      <c r="AX234" s="13" t="s">
        <v>74</v>
      </c>
      <c r="AY234" s="233" t="s">
        <v>141</v>
      </c>
    </row>
    <row r="235" spans="1:51" s="13" customFormat="1" ht="12">
      <c r="A235" s="13"/>
      <c r="B235" s="223"/>
      <c r="C235" s="224"/>
      <c r="D235" s="218" t="s">
        <v>152</v>
      </c>
      <c r="E235" s="225" t="s">
        <v>19</v>
      </c>
      <c r="F235" s="226" t="s">
        <v>895</v>
      </c>
      <c r="G235" s="224"/>
      <c r="H235" s="227">
        <v>3.1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152</v>
      </c>
      <c r="AU235" s="233" t="s">
        <v>84</v>
      </c>
      <c r="AV235" s="13" t="s">
        <v>84</v>
      </c>
      <c r="AW235" s="13" t="s">
        <v>36</v>
      </c>
      <c r="AX235" s="13" t="s">
        <v>74</v>
      </c>
      <c r="AY235" s="233" t="s">
        <v>141</v>
      </c>
    </row>
    <row r="236" spans="1:51" s="13" customFormat="1" ht="12">
      <c r="A236" s="13"/>
      <c r="B236" s="223"/>
      <c r="C236" s="224"/>
      <c r="D236" s="218" t="s">
        <v>152</v>
      </c>
      <c r="E236" s="225" t="s">
        <v>19</v>
      </c>
      <c r="F236" s="226" t="s">
        <v>896</v>
      </c>
      <c r="G236" s="224"/>
      <c r="H236" s="227">
        <v>3.3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152</v>
      </c>
      <c r="AU236" s="233" t="s">
        <v>84</v>
      </c>
      <c r="AV236" s="13" t="s">
        <v>84</v>
      </c>
      <c r="AW236" s="13" t="s">
        <v>36</v>
      </c>
      <c r="AX236" s="13" t="s">
        <v>74</v>
      </c>
      <c r="AY236" s="233" t="s">
        <v>141</v>
      </c>
    </row>
    <row r="237" spans="1:51" s="13" customFormat="1" ht="12">
      <c r="A237" s="13"/>
      <c r="B237" s="223"/>
      <c r="C237" s="224"/>
      <c r="D237" s="218" t="s">
        <v>152</v>
      </c>
      <c r="E237" s="225" t="s">
        <v>19</v>
      </c>
      <c r="F237" s="226" t="s">
        <v>897</v>
      </c>
      <c r="G237" s="224"/>
      <c r="H237" s="227">
        <v>8.6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152</v>
      </c>
      <c r="AU237" s="233" t="s">
        <v>84</v>
      </c>
      <c r="AV237" s="13" t="s">
        <v>84</v>
      </c>
      <c r="AW237" s="13" t="s">
        <v>36</v>
      </c>
      <c r="AX237" s="13" t="s">
        <v>74</v>
      </c>
      <c r="AY237" s="233" t="s">
        <v>141</v>
      </c>
    </row>
    <row r="238" spans="1:51" s="13" customFormat="1" ht="12">
      <c r="A238" s="13"/>
      <c r="B238" s="223"/>
      <c r="C238" s="224"/>
      <c r="D238" s="218" t="s">
        <v>152</v>
      </c>
      <c r="E238" s="225" t="s">
        <v>19</v>
      </c>
      <c r="F238" s="226" t="s">
        <v>890</v>
      </c>
      <c r="G238" s="224"/>
      <c r="H238" s="227">
        <v>19.8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152</v>
      </c>
      <c r="AU238" s="233" t="s">
        <v>84</v>
      </c>
      <c r="AV238" s="13" t="s">
        <v>84</v>
      </c>
      <c r="AW238" s="13" t="s">
        <v>36</v>
      </c>
      <c r="AX238" s="13" t="s">
        <v>74</v>
      </c>
      <c r="AY238" s="233" t="s">
        <v>141</v>
      </c>
    </row>
    <row r="239" spans="1:51" s="13" customFormat="1" ht="12">
      <c r="A239" s="13"/>
      <c r="B239" s="223"/>
      <c r="C239" s="224"/>
      <c r="D239" s="218" t="s">
        <v>152</v>
      </c>
      <c r="E239" s="225" t="s">
        <v>19</v>
      </c>
      <c r="F239" s="226" t="s">
        <v>898</v>
      </c>
      <c r="G239" s="224"/>
      <c r="H239" s="227">
        <v>8.2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152</v>
      </c>
      <c r="AU239" s="233" t="s">
        <v>84</v>
      </c>
      <c r="AV239" s="13" t="s">
        <v>84</v>
      </c>
      <c r="AW239" s="13" t="s">
        <v>36</v>
      </c>
      <c r="AX239" s="13" t="s">
        <v>74</v>
      </c>
      <c r="AY239" s="233" t="s">
        <v>141</v>
      </c>
    </row>
    <row r="240" spans="1:51" s="13" customFormat="1" ht="12">
      <c r="A240" s="13"/>
      <c r="B240" s="223"/>
      <c r="C240" s="224"/>
      <c r="D240" s="218" t="s">
        <v>152</v>
      </c>
      <c r="E240" s="225" t="s">
        <v>19</v>
      </c>
      <c r="F240" s="226" t="s">
        <v>891</v>
      </c>
      <c r="G240" s="224"/>
      <c r="H240" s="227">
        <v>17.9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152</v>
      </c>
      <c r="AU240" s="233" t="s">
        <v>84</v>
      </c>
      <c r="AV240" s="13" t="s">
        <v>84</v>
      </c>
      <c r="AW240" s="13" t="s">
        <v>36</v>
      </c>
      <c r="AX240" s="13" t="s">
        <v>74</v>
      </c>
      <c r="AY240" s="233" t="s">
        <v>141</v>
      </c>
    </row>
    <row r="241" spans="1:51" s="13" customFormat="1" ht="12">
      <c r="A241" s="13"/>
      <c r="B241" s="223"/>
      <c r="C241" s="224"/>
      <c r="D241" s="218" t="s">
        <v>152</v>
      </c>
      <c r="E241" s="225" t="s">
        <v>19</v>
      </c>
      <c r="F241" s="226" t="s">
        <v>892</v>
      </c>
      <c r="G241" s="224"/>
      <c r="H241" s="227">
        <v>20.6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152</v>
      </c>
      <c r="AU241" s="233" t="s">
        <v>84</v>
      </c>
      <c r="AV241" s="13" t="s">
        <v>84</v>
      </c>
      <c r="AW241" s="13" t="s">
        <v>36</v>
      </c>
      <c r="AX241" s="13" t="s">
        <v>74</v>
      </c>
      <c r="AY241" s="233" t="s">
        <v>141</v>
      </c>
    </row>
    <row r="242" spans="1:51" s="14" customFormat="1" ht="12">
      <c r="A242" s="14"/>
      <c r="B242" s="234"/>
      <c r="C242" s="235"/>
      <c r="D242" s="218" t="s">
        <v>152</v>
      </c>
      <c r="E242" s="236" t="s">
        <v>19</v>
      </c>
      <c r="F242" s="237" t="s">
        <v>167</v>
      </c>
      <c r="G242" s="235"/>
      <c r="H242" s="238">
        <v>958.7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152</v>
      </c>
      <c r="AU242" s="244" t="s">
        <v>84</v>
      </c>
      <c r="AV242" s="14" t="s">
        <v>148</v>
      </c>
      <c r="AW242" s="14" t="s">
        <v>36</v>
      </c>
      <c r="AX242" s="14" t="s">
        <v>82</v>
      </c>
      <c r="AY242" s="244" t="s">
        <v>141</v>
      </c>
    </row>
    <row r="243" spans="1:65" s="2" customFormat="1" ht="14.4" customHeight="1">
      <c r="A243" s="40"/>
      <c r="B243" s="41"/>
      <c r="C243" s="256" t="s">
        <v>263</v>
      </c>
      <c r="D243" s="256" t="s">
        <v>274</v>
      </c>
      <c r="E243" s="257" t="s">
        <v>275</v>
      </c>
      <c r="F243" s="258" t="s">
        <v>276</v>
      </c>
      <c r="G243" s="259" t="s">
        <v>277</v>
      </c>
      <c r="H243" s="260">
        <v>24</v>
      </c>
      <c r="I243" s="261"/>
      <c r="J243" s="260">
        <f>ROUND(I243*H243,2)</f>
        <v>0</v>
      </c>
      <c r="K243" s="258" t="s">
        <v>19</v>
      </c>
      <c r="L243" s="262"/>
      <c r="M243" s="263" t="s">
        <v>19</v>
      </c>
      <c r="N243" s="264" t="s">
        <v>45</v>
      </c>
      <c r="O243" s="86"/>
      <c r="P243" s="214">
        <f>O243*H243</f>
        <v>0</v>
      </c>
      <c r="Q243" s="214">
        <v>0.001</v>
      </c>
      <c r="R243" s="214">
        <f>Q243*H243</f>
        <v>0.024</v>
      </c>
      <c r="S243" s="214">
        <v>0</v>
      </c>
      <c r="T243" s="21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6" t="s">
        <v>191</v>
      </c>
      <c r="AT243" s="216" t="s">
        <v>274</v>
      </c>
      <c r="AU243" s="216" t="s">
        <v>84</v>
      </c>
      <c r="AY243" s="19" t="s">
        <v>141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9" t="s">
        <v>82</v>
      </c>
      <c r="BK243" s="217">
        <f>ROUND(I243*H243,2)</f>
        <v>0</v>
      </c>
      <c r="BL243" s="19" t="s">
        <v>148</v>
      </c>
      <c r="BM243" s="216" t="s">
        <v>899</v>
      </c>
    </row>
    <row r="244" spans="1:47" s="2" customFormat="1" ht="12">
      <c r="A244" s="40"/>
      <c r="B244" s="41"/>
      <c r="C244" s="42"/>
      <c r="D244" s="218" t="s">
        <v>150</v>
      </c>
      <c r="E244" s="42"/>
      <c r="F244" s="219" t="s">
        <v>279</v>
      </c>
      <c r="G244" s="42"/>
      <c r="H244" s="42"/>
      <c r="I244" s="220"/>
      <c r="J244" s="42"/>
      <c r="K244" s="42"/>
      <c r="L244" s="46"/>
      <c r="M244" s="221"/>
      <c r="N244" s="22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150</v>
      </c>
      <c r="AU244" s="19" t="s">
        <v>84</v>
      </c>
    </row>
    <row r="245" spans="1:47" s="2" customFormat="1" ht="12">
      <c r="A245" s="40"/>
      <c r="B245" s="41"/>
      <c r="C245" s="42"/>
      <c r="D245" s="218" t="s">
        <v>229</v>
      </c>
      <c r="E245" s="42"/>
      <c r="F245" s="255" t="s">
        <v>280</v>
      </c>
      <c r="G245" s="42"/>
      <c r="H245" s="42"/>
      <c r="I245" s="220"/>
      <c r="J245" s="42"/>
      <c r="K245" s="42"/>
      <c r="L245" s="46"/>
      <c r="M245" s="221"/>
      <c r="N245" s="222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229</v>
      </c>
      <c r="AU245" s="19" t="s">
        <v>84</v>
      </c>
    </row>
    <row r="246" spans="1:51" s="13" customFormat="1" ht="12">
      <c r="A246" s="13"/>
      <c r="B246" s="223"/>
      <c r="C246" s="224"/>
      <c r="D246" s="218" t="s">
        <v>152</v>
      </c>
      <c r="E246" s="224"/>
      <c r="F246" s="226" t="s">
        <v>900</v>
      </c>
      <c r="G246" s="224"/>
      <c r="H246" s="227">
        <v>24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152</v>
      </c>
      <c r="AU246" s="233" t="s">
        <v>84</v>
      </c>
      <c r="AV246" s="13" t="s">
        <v>84</v>
      </c>
      <c r="AW246" s="13" t="s">
        <v>4</v>
      </c>
      <c r="AX246" s="13" t="s">
        <v>82</v>
      </c>
      <c r="AY246" s="233" t="s">
        <v>141</v>
      </c>
    </row>
    <row r="247" spans="1:63" s="12" customFormat="1" ht="22.8" customHeight="1">
      <c r="A247" s="12"/>
      <c r="B247" s="190"/>
      <c r="C247" s="191"/>
      <c r="D247" s="192" t="s">
        <v>73</v>
      </c>
      <c r="E247" s="204" t="s">
        <v>159</v>
      </c>
      <c r="F247" s="204" t="s">
        <v>282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SUM(P248:P272)</f>
        <v>0</v>
      </c>
      <c r="Q247" s="198"/>
      <c r="R247" s="199">
        <f>SUM(R248:R272)</f>
        <v>98.28264</v>
      </c>
      <c r="S247" s="198"/>
      <c r="T247" s="200">
        <f>SUM(T248:T272)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82</v>
      </c>
      <c r="AT247" s="202" t="s">
        <v>73</v>
      </c>
      <c r="AU247" s="202" t="s">
        <v>82</v>
      </c>
      <c r="AY247" s="201" t="s">
        <v>141</v>
      </c>
      <c r="BK247" s="203">
        <f>SUM(BK248:BK272)</f>
        <v>0</v>
      </c>
    </row>
    <row r="248" spans="1:65" s="2" customFormat="1" ht="14.4" customHeight="1">
      <c r="A248" s="40"/>
      <c r="B248" s="41"/>
      <c r="C248" s="206" t="s">
        <v>269</v>
      </c>
      <c r="D248" s="206" t="s">
        <v>143</v>
      </c>
      <c r="E248" s="207" t="s">
        <v>901</v>
      </c>
      <c r="F248" s="208" t="s">
        <v>902</v>
      </c>
      <c r="G248" s="209" t="s">
        <v>162</v>
      </c>
      <c r="H248" s="210">
        <v>15</v>
      </c>
      <c r="I248" s="211"/>
      <c r="J248" s="210">
        <f>ROUND(I248*H248,2)</f>
        <v>0</v>
      </c>
      <c r="K248" s="208" t="s">
        <v>147</v>
      </c>
      <c r="L248" s="46"/>
      <c r="M248" s="212" t="s">
        <v>19</v>
      </c>
      <c r="N248" s="213" t="s">
        <v>45</v>
      </c>
      <c r="O248" s="86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6" t="s">
        <v>148</v>
      </c>
      <c r="AT248" s="216" t="s">
        <v>143</v>
      </c>
      <c r="AU248" s="216" t="s">
        <v>84</v>
      </c>
      <c r="AY248" s="19" t="s">
        <v>141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9" t="s">
        <v>82</v>
      </c>
      <c r="BK248" s="217">
        <f>ROUND(I248*H248,2)</f>
        <v>0</v>
      </c>
      <c r="BL248" s="19" t="s">
        <v>148</v>
      </c>
      <c r="BM248" s="216" t="s">
        <v>903</v>
      </c>
    </row>
    <row r="249" spans="1:47" s="2" customFormat="1" ht="12">
      <c r="A249" s="40"/>
      <c r="B249" s="41"/>
      <c r="C249" s="42"/>
      <c r="D249" s="218" t="s">
        <v>150</v>
      </c>
      <c r="E249" s="42"/>
      <c r="F249" s="219" t="s">
        <v>904</v>
      </c>
      <c r="G249" s="42"/>
      <c r="H249" s="42"/>
      <c r="I249" s="220"/>
      <c r="J249" s="42"/>
      <c r="K249" s="42"/>
      <c r="L249" s="46"/>
      <c r="M249" s="221"/>
      <c r="N249" s="22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150</v>
      </c>
      <c r="AU249" s="19" t="s">
        <v>84</v>
      </c>
    </row>
    <row r="250" spans="1:51" s="13" customFormat="1" ht="12">
      <c r="A250" s="13"/>
      <c r="B250" s="223"/>
      <c r="C250" s="224"/>
      <c r="D250" s="218" t="s">
        <v>152</v>
      </c>
      <c r="E250" s="225" t="s">
        <v>19</v>
      </c>
      <c r="F250" s="226" t="s">
        <v>905</v>
      </c>
      <c r="G250" s="224"/>
      <c r="H250" s="227">
        <v>2.7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152</v>
      </c>
      <c r="AU250" s="233" t="s">
        <v>84</v>
      </c>
      <c r="AV250" s="13" t="s">
        <v>84</v>
      </c>
      <c r="AW250" s="13" t="s">
        <v>36</v>
      </c>
      <c r="AX250" s="13" t="s">
        <v>74</v>
      </c>
      <c r="AY250" s="233" t="s">
        <v>141</v>
      </c>
    </row>
    <row r="251" spans="1:51" s="13" customFormat="1" ht="12">
      <c r="A251" s="13"/>
      <c r="B251" s="223"/>
      <c r="C251" s="224"/>
      <c r="D251" s="218" t="s">
        <v>152</v>
      </c>
      <c r="E251" s="225" t="s">
        <v>19</v>
      </c>
      <c r="F251" s="226" t="s">
        <v>906</v>
      </c>
      <c r="G251" s="224"/>
      <c r="H251" s="227">
        <v>2.7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152</v>
      </c>
      <c r="AU251" s="233" t="s">
        <v>84</v>
      </c>
      <c r="AV251" s="13" t="s">
        <v>84</v>
      </c>
      <c r="AW251" s="13" t="s">
        <v>36</v>
      </c>
      <c r="AX251" s="13" t="s">
        <v>74</v>
      </c>
      <c r="AY251" s="233" t="s">
        <v>141</v>
      </c>
    </row>
    <row r="252" spans="1:51" s="13" customFormat="1" ht="12">
      <c r="A252" s="13"/>
      <c r="B252" s="223"/>
      <c r="C252" s="224"/>
      <c r="D252" s="218" t="s">
        <v>152</v>
      </c>
      <c r="E252" s="225" t="s">
        <v>19</v>
      </c>
      <c r="F252" s="226" t="s">
        <v>907</v>
      </c>
      <c r="G252" s="224"/>
      <c r="H252" s="227">
        <v>3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152</v>
      </c>
      <c r="AU252" s="233" t="s">
        <v>84</v>
      </c>
      <c r="AV252" s="13" t="s">
        <v>84</v>
      </c>
      <c r="AW252" s="13" t="s">
        <v>36</v>
      </c>
      <c r="AX252" s="13" t="s">
        <v>74</v>
      </c>
      <c r="AY252" s="233" t="s">
        <v>141</v>
      </c>
    </row>
    <row r="253" spans="1:51" s="13" customFormat="1" ht="12">
      <c r="A253" s="13"/>
      <c r="B253" s="223"/>
      <c r="C253" s="224"/>
      <c r="D253" s="218" t="s">
        <v>152</v>
      </c>
      <c r="E253" s="225" t="s">
        <v>19</v>
      </c>
      <c r="F253" s="226" t="s">
        <v>908</v>
      </c>
      <c r="G253" s="224"/>
      <c r="H253" s="227">
        <v>4.3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152</v>
      </c>
      <c r="AU253" s="233" t="s">
        <v>84</v>
      </c>
      <c r="AV253" s="13" t="s">
        <v>84</v>
      </c>
      <c r="AW253" s="13" t="s">
        <v>36</v>
      </c>
      <c r="AX253" s="13" t="s">
        <v>74</v>
      </c>
      <c r="AY253" s="233" t="s">
        <v>141</v>
      </c>
    </row>
    <row r="254" spans="1:51" s="13" customFormat="1" ht="12">
      <c r="A254" s="13"/>
      <c r="B254" s="223"/>
      <c r="C254" s="224"/>
      <c r="D254" s="218" t="s">
        <v>152</v>
      </c>
      <c r="E254" s="225" t="s">
        <v>19</v>
      </c>
      <c r="F254" s="226" t="s">
        <v>909</v>
      </c>
      <c r="G254" s="224"/>
      <c r="H254" s="227">
        <v>2.3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152</v>
      </c>
      <c r="AU254" s="233" t="s">
        <v>84</v>
      </c>
      <c r="AV254" s="13" t="s">
        <v>84</v>
      </c>
      <c r="AW254" s="13" t="s">
        <v>36</v>
      </c>
      <c r="AX254" s="13" t="s">
        <v>74</v>
      </c>
      <c r="AY254" s="233" t="s">
        <v>141</v>
      </c>
    </row>
    <row r="255" spans="1:51" s="14" customFormat="1" ht="12">
      <c r="A255" s="14"/>
      <c r="B255" s="234"/>
      <c r="C255" s="235"/>
      <c r="D255" s="218" t="s">
        <v>152</v>
      </c>
      <c r="E255" s="236" t="s">
        <v>19</v>
      </c>
      <c r="F255" s="237" t="s">
        <v>167</v>
      </c>
      <c r="G255" s="235"/>
      <c r="H255" s="238">
        <v>15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152</v>
      </c>
      <c r="AU255" s="244" t="s">
        <v>84</v>
      </c>
      <c r="AV255" s="14" t="s">
        <v>148</v>
      </c>
      <c r="AW255" s="14" t="s">
        <v>36</v>
      </c>
      <c r="AX255" s="14" t="s">
        <v>82</v>
      </c>
      <c r="AY255" s="244" t="s">
        <v>141</v>
      </c>
    </row>
    <row r="256" spans="1:65" s="2" customFormat="1" ht="14.4" customHeight="1">
      <c r="A256" s="40"/>
      <c r="B256" s="41"/>
      <c r="C256" s="206" t="s">
        <v>7</v>
      </c>
      <c r="D256" s="206" t="s">
        <v>143</v>
      </c>
      <c r="E256" s="207" t="s">
        <v>910</v>
      </c>
      <c r="F256" s="208" t="s">
        <v>911</v>
      </c>
      <c r="G256" s="209" t="s">
        <v>323</v>
      </c>
      <c r="H256" s="210">
        <v>0.8</v>
      </c>
      <c r="I256" s="211"/>
      <c r="J256" s="210">
        <f>ROUND(I256*H256,2)</f>
        <v>0</v>
      </c>
      <c r="K256" s="208" t="s">
        <v>147</v>
      </c>
      <c r="L256" s="46"/>
      <c r="M256" s="212" t="s">
        <v>19</v>
      </c>
      <c r="N256" s="213" t="s">
        <v>45</v>
      </c>
      <c r="O256" s="86"/>
      <c r="P256" s="214">
        <f>O256*H256</f>
        <v>0</v>
      </c>
      <c r="Q256" s="214">
        <v>1.03955</v>
      </c>
      <c r="R256" s="214">
        <f>Q256*H256</f>
        <v>0.83164</v>
      </c>
      <c r="S256" s="214">
        <v>0</v>
      </c>
      <c r="T256" s="21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6" t="s">
        <v>148</v>
      </c>
      <c r="AT256" s="216" t="s">
        <v>143</v>
      </c>
      <c r="AU256" s="216" t="s">
        <v>84</v>
      </c>
      <c r="AY256" s="19" t="s">
        <v>141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9" t="s">
        <v>82</v>
      </c>
      <c r="BK256" s="217">
        <f>ROUND(I256*H256,2)</f>
        <v>0</v>
      </c>
      <c r="BL256" s="19" t="s">
        <v>148</v>
      </c>
      <c r="BM256" s="216" t="s">
        <v>912</v>
      </c>
    </row>
    <row r="257" spans="1:47" s="2" customFormat="1" ht="12">
      <c r="A257" s="40"/>
      <c r="B257" s="41"/>
      <c r="C257" s="42"/>
      <c r="D257" s="218" t="s">
        <v>150</v>
      </c>
      <c r="E257" s="42"/>
      <c r="F257" s="219" t="s">
        <v>913</v>
      </c>
      <c r="G257" s="42"/>
      <c r="H257" s="42"/>
      <c r="I257" s="220"/>
      <c r="J257" s="42"/>
      <c r="K257" s="42"/>
      <c r="L257" s="46"/>
      <c r="M257" s="221"/>
      <c r="N257" s="22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150</v>
      </c>
      <c r="AU257" s="19" t="s">
        <v>84</v>
      </c>
    </row>
    <row r="258" spans="1:51" s="15" customFormat="1" ht="12">
      <c r="A258" s="15"/>
      <c r="B258" s="245"/>
      <c r="C258" s="246"/>
      <c r="D258" s="218" t="s">
        <v>152</v>
      </c>
      <c r="E258" s="247" t="s">
        <v>19</v>
      </c>
      <c r="F258" s="248" t="s">
        <v>914</v>
      </c>
      <c r="G258" s="246"/>
      <c r="H258" s="247" t="s">
        <v>19</v>
      </c>
      <c r="I258" s="249"/>
      <c r="J258" s="246"/>
      <c r="K258" s="246"/>
      <c r="L258" s="250"/>
      <c r="M258" s="251"/>
      <c r="N258" s="252"/>
      <c r="O258" s="252"/>
      <c r="P258" s="252"/>
      <c r="Q258" s="252"/>
      <c r="R258" s="252"/>
      <c r="S258" s="252"/>
      <c r="T258" s="25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4" t="s">
        <v>152</v>
      </c>
      <c r="AU258" s="254" t="s">
        <v>84</v>
      </c>
      <c r="AV258" s="15" t="s">
        <v>82</v>
      </c>
      <c r="AW258" s="15" t="s">
        <v>36</v>
      </c>
      <c r="AX258" s="15" t="s">
        <v>74</v>
      </c>
      <c r="AY258" s="254" t="s">
        <v>141</v>
      </c>
    </row>
    <row r="259" spans="1:51" s="13" customFormat="1" ht="12">
      <c r="A259" s="13"/>
      <c r="B259" s="223"/>
      <c r="C259" s="224"/>
      <c r="D259" s="218" t="s">
        <v>152</v>
      </c>
      <c r="E259" s="225" t="s">
        <v>19</v>
      </c>
      <c r="F259" s="226" t="s">
        <v>915</v>
      </c>
      <c r="G259" s="224"/>
      <c r="H259" s="227">
        <v>18.1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152</v>
      </c>
      <c r="AU259" s="233" t="s">
        <v>84</v>
      </c>
      <c r="AV259" s="13" t="s">
        <v>84</v>
      </c>
      <c r="AW259" s="13" t="s">
        <v>36</v>
      </c>
      <c r="AX259" s="13" t="s">
        <v>74</v>
      </c>
      <c r="AY259" s="233" t="s">
        <v>141</v>
      </c>
    </row>
    <row r="260" spans="1:51" s="13" customFormat="1" ht="12">
      <c r="A260" s="13"/>
      <c r="B260" s="223"/>
      <c r="C260" s="224"/>
      <c r="D260" s="218" t="s">
        <v>152</v>
      </c>
      <c r="E260" s="225" t="s">
        <v>19</v>
      </c>
      <c r="F260" s="226" t="s">
        <v>916</v>
      </c>
      <c r="G260" s="224"/>
      <c r="H260" s="227">
        <v>18.1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152</v>
      </c>
      <c r="AU260" s="233" t="s">
        <v>84</v>
      </c>
      <c r="AV260" s="13" t="s">
        <v>84</v>
      </c>
      <c r="AW260" s="13" t="s">
        <v>36</v>
      </c>
      <c r="AX260" s="13" t="s">
        <v>74</v>
      </c>
      <c r="AY260" s="233" t="s">
        <v>141</v>
      </c>
    </row>
    <row r="261" spans="1:51" s="13" customFormat="1" ht="12">
      <c r="A261" s="13"/>
      <c r="B261" s="223"/>
      <c r="C261" s="224"/>
      <c r="D261" s="218" t="s">
        <v>152</v>
      </c>
      <c r="E261" s="225" t="s">
        <v>19</v>
      </c>
      <c r="F261" s="226" t="s">
        <v>917</v>
      </c>
      <c r="G261" s="224"/>
      <c r="H261" s="227">
        <v>19.9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152</v>
      </c>
      <c r="AU261" s="233" t="s">
        <v>84</v>
      </c>
      <c r="AV261" s="13" t="s">
        <v>84</v>
      </c>
      <c r="AW261" s="13" t="s">
        <v>36</v>
      </c>
      <c r="AX261" s="13" t="s">
        <v>74</v>
      </c>
      <c r="AY261" s="233" t="s">
        <v>141</v>
      </c>
    </row>
    <row r="262" spans="1:51" s="13" customFormat="1" ht="12">
      <c r="A262" s="13"/>
      <c r="B262" s="223"/>
      <c r="C262" s="224"/>
      <c r="D262" s="218" t="s">
        <v>152</v>
      </c>
      <c r="E262" s="225" t="s">
        <v>19</v>
      </c>
      <c r="F262" s="226" t="s">
        <v>918</v>
      </c>
      <c r="G262" s="224"/>
      <c r="H262" s="227">
        <v>28.9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152</v>
      </c>
      <c r="AU262" s="233" t="s">
        <v>84</v>
      </c>
      <c r="AV262" s="13" t="s">
        <v>84</v>
      </c>
      <c r="AW262" s="13" t="s">
        <v>36</v>
      </c>
      <c r="AX262" s="13" t="s">
        <v>74</v>
      </c>
      <c r="AY262" s="233" t="s">
        <v>141</v>
      </c>
    </row>
    <row r="263" spans="1:51" s="13" customFormat="1" ht="12">
      <c r="A263" s="13"/>
      <c r="B263" s="223"/>
      <c r="C263" s="224"/>
      <c r="D263" s="218" t="s">
        <v>152</v>
      </c>
      <c r="E263" s="225" t="s">
        <v>19</v>
      </c>
      <c r="F263" s="226" t="s">
        <v>919</v>
      </c>
      <c r="G263" s="224"/>
      <c r="H263" s="227">
        <v>15.4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152</v>
      </c>
      <c r="AU263" s="233" t="s">
        <v>84</v>
      </c>
      <c r="AV263" s="13" t="s">
        <v>84</v>
      </c>
      <c r="AW263" s="13" t="s">
        <v>36</v>
      </c>
      <c r="AX263" s="13" t="s">
        <v>74</v>
      </c>
      <c r="AY263" s="233" t="s">
        <v>141</v>
      </c>
    </row>
    <row r="264" spans="1:51" s="16" customFormat="1" ht="12">
      <c r="A264" s="16"/>
      <c r="B264" s="275"/>
      <c r="C264" s="276"/>
      <c r="D264" s="218" t="s">
        <v>152</v>
      </c>
      <c r="E264" s="277" t="s">
        <v>19</v>
      </c>
      <c r="F264" s="278" t="s">
        <v>920</v>
      </c>
      <c r="G264" s="276"/>
      <c r="H264" s="279">
        <v>100.4</v>
      </c>
      <c r="I264" s="280"/>
      <c r="J264" s="276"/>
      <c r="K264" s="276"/>
      <c r="L264" s="281"/>
      <c r="M264" s="282"/>
      <c r="N264" s="283"/>
      <c r="O264" s="283"/>
      <c r="P264" s="283"/>
      <c r="Q264" s="283"/>
      <c r="R264" s="283"/>
      <c r="S264" s="283"/>
      <c r="T264" s="284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85" t="s">
        <v>152</v>
      </c>
      <c r="AU264" s="285" t="s">
        <v>84</v>
      </c>
      <c r="AV264" s="16" t="s">
        <v>159</v>
      </c>
      <c r="AW264" s="16" t="s">
        <v>36</v>
      </c>
      <c r="AX264" s="16" t="s">
        <v>74</v>
      </c>
      <c r="AY264" s="285" t="s">
        <v>141</v>
      </c>
    </row>
    <row r="265" spans="1:51" s="13" customFormat="1" ht="12">
      <c r="A265" s="13"/>
      <c r="B265" s="223"/>
      <c r="C265" s="224"/>
      <c r="D265" s="218" t="s">
        <v>152</v>
      </c>
      <c r="E265" s="225" t="s">
        <v>19</v>
      </c>
      <c r="F265" s="226" t="s">
        <v>921</v>
      </c>
      <c r="G265" s="224"/>
      <c r="H265" s="227">
        <v>0.8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152</v>
      </c>
      <c r="AU265" s="233" t="s">
        <v>84</v>
      </c>
      <c r="AV265" s="13" t="s">
        <v>84</v>
      </c>
      <c r="AW265" s="13" t="s">
        <v>36</v>
      </c>
      <c r="AX265" s="13" t="s">
        <v>82</v>
      </c>
      <c r="AY265" s="233" t="s">
        <v>141</v>
      </c>
    </row>
    <row r="266" spans="1:65" s="2" customFormat="1" ht="14.4" customHeight="1">
      <c r="A266" s="40"/>
      <c r="B266" s="41"/>
      <c r="C266" s="206" t="s">
        <v>283</v>
      </c>
      <c r="D266" s="206" t="s">
        <v>143</v>
      </c>
      <c r="E266" s="207" t="s">
        <v>922</v>
      </c>
      <c r="F266" s="208" t="s">
        <v>923</v>
      </c>
      <c r="G266" s="209" t="s">
        <v>162</v>
      </c>
      <c r="H266" s="210">
        <v>44.6</v>
      </c>
      <c r="I266" s="211"/>
      <c r="J266" s="210">
        <f>ROUND(I266*H266,2)</f>
        <v>0</v>
      </c>
      <c r="K266" s="208" t="s">
        <v>147</v>
      </c>
      <c r="L266" s="46"/>
      <c r="M266" s="212" t="s">
        <v>19</v>
      </c>
      <c r="N266" s="213" t="s">
        <v>45</v>
      </c>
      <c r="O266" s="86"/>
      <c r="P266" s="214">
        <f>O266*H266</f>
        <v>0</v>
      </c>
      <c r="Q266" s="214">
        <v>2.185</v>
      </c>
      <c r="R266" s="214">
        <f>Q266*H266</f>
        <v>97.45100000000001</v>
      </c>
      <c r="S266" s="214">
        <v>0</v>
      </c>
      <c r="T266" s="21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6" t="s">
        <v>148</v>
      </c>
      <c r="AT266" s="216" t="s">
        <v>143</v>
      </c>
      <c r="AU266" s="216" t="s">
        <v>84</v>
      </c>
      <c r="AY266" s="19" t="s">
        <v>141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9" t="s">
        <v>82</v>
      </c>
      <c r="BK266" s="217">
        <f>ROUND(I266*H266,2)</f>
        <v>0</v>
      </c>
      <c r="BL266" s="19" t="s">
        <v>148</v>
      </c>
      <c r="BM266" s="216" t="s">
        <v>924</v>
      </c>
    </row>
    <row r="267" spans="1:47" s="2" customFormat="1" ht="12">
      <c r="A267" s="40"/>
      <c r="B267" s="41"/>
      <c r="C267" s="42"/>
      <c r="D267" s="218" t="s">
        <v>150</v>
      </c>
      <c r="E267" s="42"/>
      <c r="F267" s="219" t="s">
        <v>925</v>
      </c>
      <c r="G267" s="42"/>
      <c r="H267" s="42"/>
      <c r="I267" s="220"/>
      <c r="J267" s="42"/>
      <c r="K267" s="42"/>
      <c r="L267" s="46"/>
      <c r="M267" s="221"/>
      <c r="N267" s="22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150</v>
      </c>
      <c r="AU267" s="19" t="s">
        <v>84</v>
      </c>
    </row>
    <row r="268" spans="1:51" s="13" customFormat="1" ht="12">
      <c r="A268" s="13"/>
      <c r="B268" s="223"/>
      <c r="C268" s="224"/>
      <c r="D268" s="218" t="s">
        <v>152</v>
      </c>
      <c r="E268" s="225" t="s">
        <v>19</v>
      </c>
      <c r="F268" s="226" t="s">
        <v>926</v>
      </c>
      <c r="G268" s="224"/>
      <c r="H268" s="227">
        <v>7.6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152</v>
      </c>
      <c r="AU268" s="233" t="s">
        <v>84</v>
      </c>
      <c r="AV268" s="13" t="s">
        <v>84</v>
      </c>
      <c r="AW268" s="13" t="s">
        <v>36</v>
      </c>
      <c r="AX268" s="13" t="s">
        <v>74</v>
      </c>
      <c r="AY268" s="233" t="s">
        <v>141</v>
      </c>
    </row>
    <row r="269" spans="1:51" s="13" customFormat="1" ht="12">
      <c r="A269" s="13"/>
      <c r="B269" s="223"/>
      <c r="C269" s="224"/>
      <c r="D269" s="218" t="s">
        <v>152</v>
      </c>
      <c r="E269" s="225" t="s">
        <v>19</v>
      </c>
      <c r="F269" s="226" t="s">
        <v>927</v>
      </c>
      <c r="G269" s="224"/>
      <c r="H269" s="227">
        <v>7.6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152</v>
      </c>
      <c r="AU269" s="233" t="s">
        <v>84</v>
      </c>
      <c r="AV269" s="13" t="s">
        <v>84</v>
      </c>
      <c r="AW269" s="13" t="s">
        <v>36</v>
      </c>
      <c r="AX269" s="13" t="s">
        <v>74</v>
      </c>
      <c r="AY269" s="233" t="s">
        <v>141</v>
      </c>
    </row>
    <row r="270" spans="1:51" s="13" customFormat="1" ht="12">
      <c r="A270" s="13"/>
      <c r="B270" s="223"/>
      <c r="C270" s="224"/>
      <c r="D270" s="218" t="s">
        <v>152</v>
      </c>
      <c r="E270" s="225" t="s">
        <v>19</v>
      </c>
      <c r="F270" s="226" t="s">
        <v>928</v>
      </c>
      <c r="G270" s="224"/>
      <c r="H270" s="227">
        <v>5.6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152</v>
      </c>
      <c r="AU270" s="233" t="s">
        <v>84</v>
      </c>
      <c r="AV270" s="13" t="s">
        <v>84</v>
      </c>
      <c r="AW270" s="13" t="s">
        <v>36</v>
      </c>
      <c r="AX270" s="13" t="s">
        <v>74</v>
      </c>
      <c r="AY270" s="233" t="s">
        <v>141</v>
      </c>
    </row>
    <row r="271" spans="1:51" s="13" customFormat="1" ht="12">
      <c r="A271" s="13"/>
      <c r="B271" s="223"/>
      <c r="C271" s="224"/>
      <c r="D271" s="218" t="s">
        <v>152</v>
      </c>
      <c r="E271" s="225" t="s">
        <v>19</v>
      </c>
      <c r="F271" s="226" t="s">
        <v>929</v>
      </c>
      <c r="G271" s="224"/>
      <c r="H271" s="227">
        <v>18.3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152</v>
      </c>
      <c r="AU271" s="233" t="s">
        <v>84</v>
      </c>
      <c r="AV271" s="13" t="s">
        <v>84</v>
      </c>
      <c r="AW271" s="13" t="s">
        <v>36</v>
      </c>
      <c r="AX271" s="13" t="s">
        <v>74</v>
      </c>
      <c r="AY271" s="233" t="s">
        <v>141</v>
      </c>
    </row>
    <row r="272" spans="1:51" s="13" customFormat="1" ht="12">
      <c r="A272" s="13"/>
      <c r="B272" s="223"/>
      <c r="C272" s="224"/>
      <c r="D272" s="218" t="s">
        <v>152</v>
      </c>
      <c r="E272" s="225" t="s">
        <v>19</v>
      </c>
      <c r="F272" s="226" t="s">
        <v>930</v>
      </c>
      <c r="G272" s="224"/>
      <c r="H272" s="227">
        <v>5.5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152</v>
      </c>
      <c r="AU272" s="233" t="s">
        <v>84</v>
      </c>
      <c r="AV272" s="13" t="s">
        <v>84</v>
      </c>
      <c r="AW272" s="13" t="s">
        <v>36</v>
      </c>
      <c r="AX272" s="13" t="s">
        <v>74</v>
      </c>
      <c r="AY272" s="233" t="s">
        <v>141</v>
      </c>
    </row>
    <row r="273" spans="1:63" s="12" customFormat="1" ht="22.8" customHeight="1">
      <c r="A273" s="12"/>
      <c r="B273" s="190"/>
      <c r="C273" s="191"/>
      <c r="D273" s="192" t="s">
        <v>73</v>
      </c>
      <c r="E273" s="204" t="s">
        <v>148</v>
      </c>
      <c r="F273" s="204" t="s">
        <v>289</v>
      </c>
      <c r="G273" s="191"/>
      <c r="H273" s="191"/>
      <c r="I273" s="194"/>
      <c r="J273" s="205">
        <f>BK273</f>
        <v>0</v>
      </c>
      <c r="K273" s="191"/>
      <c r="L273" s="196"/>
      <c r="M273" s="197"/>
      <c r="N273" s="198"/>
      <c r="O273" s="198"/>
      <c r="P273" s="199">
        <f>SUM(P274:P310)</f>
        <v>0</v>
      </c>
      <c r="Q273" s="198"/>
      <c r="R273" s="199">
        <f>SUM(R274:R310)</f>
        <v>75.716544</v>
      </c>
      <c r="S273" s="198"/>
      <c r="T273" s="200">
        <f>SUM(T274:T310)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1" t="s">
        <v>82</v>
      </c>
      <c r="AT273" s="202" t="s">
        <v>73</v>
      </c>
      <c r="AU273" s="202" t="s">
        <v>82</v>
      </c>
      <c r="AY273" s="201" t="s">
        <v>141</v>
      </c>
      <c r="BK273" s="203">
        <f>SUM(BK274:BK310)</f>
        <v>0</v>
      </c>
    </row>
    <row r="274" spans="1:65" s="2" customFormat="1" ht="14.4" customHeight="1">
      <c r="A274" s="40"/>
      <c r="B274" s="41"/>
      <c r="C274" s="206" t="s">
        <v>290</v>
      </c>
      <c r="D274" s="206" t="s">
        <v>143</v>
      </c>
      <c r="E274" s="207" t="s">
        <v>931</v>
      </c>
      <c r="F274" s="208" t="s">
        <v>932</v>
      </c>
      <c r="G274" s="209" t="s">
        <v>146</v>
      </c>
      <c r="H274" s="210">
        <v>56.6</v>
      </c>
      <c r="I274" s="211"/>
      <c r="J274" s="210">
        <f>ROUND(I274*H274,2)</f>
        <v>0</v>
      </c>
      <c r="K274" s="208" t="s">
        <v>147</v>
      </c>
      <c r="L274" s="46"/>
      <c r="M274" s="212" t="s">
        <v>19</v>
      </c>
      <c r="N274" s="213" t="s">
        <v>45</v>
      </c>
      <c r="O274" s="86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6" t="s">
        <v>148</v>
      </c>
      <c r="AT274" s="216" t="s">
        <v>143</v>
      </c>
      <c r="AU274" s="216" t="s">
        <v>84</v>
      </c>
      <c r="AY274" s="19" t="s">
        <v>141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9" t="s">
        <v>82</v>
      </c>
      <c r="BK274" s="217">
        <f>ROUND(I274*H274,2)</f>
        <v>0</v>
      </c>
      <c r="BL274" s="19" t="s">
        <v>148</v>
      </c>
      <c r="BM274" s="216" t="s">
        <v>933</v>
      </c>
    </row>
    <row r="275" spans="1:47" s="2" customFormat="1" ht="12">
      <c r="A275" s="40"/>
      <c r="B275" s="41"/>
      <c r="C275" s="42"/>
      <c r="D275" s="218" t="s">
        <v>150</v>
      </c>
      <c r="E275" s="42"/>
      <c r="F275" s="219" t="s">
        <v>934</v>
      </c>
      <c r="G275" s="42"/>
      <c r="H275" s="42"/>
      <c r="I275" s="220"/>
      <c r="J275" s="42"/>
      <c r="K275" s="42"/>
      <c r="L275" s="46"/>
      <c r="M275" s="221"/>
      <c r="N275" s="22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150</v>
      </c>
      <c r="AU275" s="19" t="s">
        <v>84</v>
      </c>
    </row>
    <row r="276" spans="1:51" s="13" customFormat="1" ht="12">
      <c r="A276" s="13"/>
      <c r="B276" s="223"/>
      <c r="C276" s="224"/>
      <c r="D276" s="218" t="s">
        <v>152</v>
      </c>
      <c r="E276" s="225" t="s">
        <v>19</v>
      </c>
      <c r="F276" s="226" t="s">
        <v>935</v>
      </c>
      <c r="G276" s="224"/>
      <c r="H276" s="227">
        <v>10.5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152</v>
      </c>
      <c r="AU276" s="233" t="s">
        <v>84</v>
      </c>
      <c r="AV276" s="13" t="s">
        <v>84</v>
      </c>
      <c r="AW276" s="13" t="s">
        <v>36</v>
      </c>
      <c r="AX276" s="13" t="s">
        <v>74</v>
      </c>
      <c r="AY276" s="233" t="s">
        <v>141</v>
      </c>
    </row>
    <row r="277" spans="1:51" s="13" customFormat="1" ht="12">
      <c r="A277" s="13"/>
      <c r="B277" s="223"/>
      <c r="C277" s="224"/>
      <c r="D277" s="218" t="s">
        <v>152</v>
      </c>
      <c r="E277" s="225" t="s">
        <v>19</v>
      </c>
      <c r="F277" s="226" t="s">
        <v>936</v>
      </c>
      <c r="G277" s="224"/>
      <c r="H277" s="227">
        <v>10.5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152</v>
      </c>
      <c r="AU277" s="233" t="s">
        <v>84</v>
      </c>
      <c r="AV277" s="13" t="s">
        <v>84</v>
      </c>
      <c r="AW277" s="13" t="s">
        <v>36</v>
      </c>
      <c r="AX277" s="13" t="s">
        <v>74</v>
      </c>
      <c r="AY277" s="233" t="s">
        <v>141</v>
      </c>
    </row>
    <row r="278" spans="1:51" s="13" customFormat="1" ht="12">
      <c r="A278" s="13"/>
      <c r="B278" s="223"/>
      <c r="C278" s="224"/>
      <c r="D278" s="218" t="s">
        <v>152</v>
      </c>
      <c r="E278" s="225" t="s">
        <v>19</v>
      </c>
      <c r="F278" s="226" t="s">
        <v>937</v>
      </c>
      <c r="G278" s="224"/>
      <c r="H278" s="227">
        <v>11.6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152</v>
      </c>
      <c r="AU278" s="233" t="s">
        <v>84</v>
      </c>
      <c r="AV278" s="13" t="s">
        <v>84</v>
      </c>
      <c r="AW278" s="13" t="s">
        <v>36</v>
      </c>
      <c r="AX278" s="13" t="s">
        <v>74</v>
      </c>
      <c r="AY278" s="233" t="s">
        <v>141</v>
      </c>
    </row>
    <row r="279" spans="1:51" s="13" customFormat="1" ht="12">
      <c r="A279" s="13"/>
      <c r="B279" s="223"/>
      <c r="C279" s="224"/>
      <c r="D279" s="218" t="s">
        <v>152</v>
      </c>
      <c r="E279" s="225" t="s">
        <v>19</v>
      </c>
      <c r="F279" s="226" t="s">
        <v>938</v>
      </c>
      <c r="G279" s="224"/>
      <c r="H279" s="227">
        <v>15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152</v>
      </c>
      <c r="AU279" s="233" t="s">
        <v>84</v>
      </c>
      <c r="AV279" s="13" t="s">
        <v>84</v>
      </c>
      <c r="AW279" s="13" t="s">
        <v>36</v>
      </c>
      <c r="AX279" s="13" t="s">
        <v>74</v>
      </c>
      <c r="AY279" s="233" t="s">
        <v>141</v>
      </c>
    </row>
    <row r="280" spans="1:51" s="13" customFormat="1" ht="12">
      <c r="A280" s="13"/>
      <c r="B280" s="223"/>
      <c r="C280" s="224"/>
      <c r="D280" s="218" t="s">
        <v>152</v>
      </c>
      <c r="E280" s="225" t="s">
        <v>19</v>
      </c>
      <c r="F280" s="226" t="s">
        <v>939</v>
      </c>
      <c r="G280" s="224"/>
      <c r="H280" s="227">
        <v>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152</v>
      </c>
      <c r="AU280" s="233" t="s">
        <v>84</v>
      </c>
      <c r="AV280" s="13" t="s">
        <v>84</v>
      </c>
      <c r="AW280" s="13" t="s">
        <v>36</v>
      </c>
      <c r="AX280" s="13" t="s">
        <v>74</v>
      </c>
      <c r="AY280" s="233" t="s">
        <v>141</v>
      </c>
    </row>
    <row r="281" spans="1:51" s="14" customFormat="1" ht="12">
      <c r="A281" s="14"/>
      <c r="B281" s="234"/>
      <c r="C281" s="235"/>
      <c r="D281" s="218" t="s">
        <v>152</v>
      </c>
      <c r="E281" s="236" t="s">
        <v>19</v>
      </c>
      <c r="F281" s="237" t="s">
        <v>167</v>
      </c>
      <c r="G281" s="235"/>
      <c r="H281" s="238">
        <v>56.6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152</v>
      </c>
      <c r="AU281" s="244" t="s">
        <v>84</v>
      </c>
      <c r="AV281" s="14" t="s">
        <v>148</v>
      </c>
      <c r="AW281" s="14" t="s">
        <v>36</v>
      </c>
      <c r="AX281" s="14" t="s">
        <v>82</v>
      </c>
      <c r="AY281" s="244" t="s">
        <v>141</v>
      </c>
    </row>
    <row r="282" spans="1:65" s="2" customFormat="1" ht="14.4" customHeight="1">
      <c r="A282" s="40"/>
      <c r="B282" s="41"/>
      <c r="C282" s="206" t="s">
        <v>296</v>
      </c>
      <c r="D282" s="206" t="s">
        <v>143</v>
      </c>
      <c r="E282" s="207" t="s">
        <v>940</v>
      </c>
      <c r="F282" s="208" t="s">
        <v>941</v>
      </c>
      <c r="G282" s="209" t="s">
        <v>146</v>
      </c>
      <c r="H282" s="210">
        <v>111.4</v>
      </c>
      <c r="I282" s="211"/>
      <c r="J282" s="210">
        <f>ROUND(I282*H282,2)</f>
        <v>0</v>
      </c>
      <c r="K282" s="208" t="s">
        <v>147</v>
      </c>
      <c r="L282" s="46"/>
      <c r="M282" s="212" t="s">
        <v>19</v>
      </c>
      <c r="N282" s="213" t="s">
        <v>45</v>
      </c>
      <c r="O282" s="86"/>
      <c r="P282" s="214">
        <f>O282*H282</f>
        <v>0</v>
      </c>
      <c r="Q282" s="214">
        <v>0.00235</v>
      </c>
      <c r="R282" s="214">
        <f>Q282*H282</f>
        <v>0.26179</v>
      </c>
      <c r="S282" s="214">
        <v>0</v>
      </c>
      <c r="T282" s="21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6" t="s">
        <v>148</v>
      </c>
      <c r="AT282" s="216" t="s">
        <v>143</v>
      </c>
      <c r="AU282" s="216" t="s">
        <v>84</v>
      </c>
      <c r="AY282" s="19" t="s">
        <v>141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9" t="s">
        <v>82</v>
      </c>
      <c r="BK282" s="217">
        <f>ROUND(I282*H282,2)</f>
        <v>0</v>
      </c>
      <c r="BL282" s="19" t="s">
        <v>148</v>
      </c>
      <c r="BM282" s="216" t="s">
        <v>942</v>
      </c>
    </row>
    <row r="283" spans="1:47" s="2" customFormat="1" ht="12">
      <c r="A283" s="40"/>
      <c r="B283" s="41"/>
      <c r="C283" s="42"/>
      <c r="D283" s="218" t="s">
        <v>150</v>
      </c>
      <c r="E283" s="42"/>
      <c r="F283" s="219" t="s">
        <v>943</v>
      </c>
      <c r="G283" s="42"/>
      <c r="H283" s="42"/>
      <c r="I283" s="220"/>
      <c r="J283" s="42"/>
      <c r="K283" s="42"/>
      <c r="L283" s="46"/>
      <c r="M283" s="221"/>
      <c r="N283" s="222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150</v>
      </c>
      <c r="AU283" s="19" t="s">
        <v>84</v>
      </c>
    </row>
    <row r="284" spans="1:51" s="13" customFormat="1" ht="12">
      <c r="A284" s="13"/>
      <c r="B284" s="223"/>
      <c r="C284" s="224"/>
      <c r="D284" s="218" t="s">
        <v>152</v>
      </c>
      <c r="E284" s="225" t="s">
        <v>19</v>
      </c>
      <c r="F284" s="226" t="s">
        <v>868</v>
      </c>
      <c r="G284" s="224"/>
      <c r="H284" s="227">
        <v>10.7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3" t="s">
        <v>152</v>
      </c>
      <c r="AU284" s="233" t="s">
        <v>84</v>
      </c>
      <c r="AV284" s="13" t="s">
        <v>84</v>
      </c>
      <c r="AW284" s="13" t="s">
        <v>36</v>
      </c>
      <c r="AX284" s="13" t="s">
        <v>74</v>
      </c>
      <c r="AY284" s="233" t="s">
        <v>141</v>
      </c>
    </row>
    <row r="285" spans="1:51" s="13" customFormat="1" ht="12">
      <c r="A285" s="13"/>
      <c r="B285" s="223"/>
      <c r="C285" s="224"/>
      <c r="D285" s="218" t="s">
        <v>152</v>
      </c>
      <c r="E285" s="225" t="s">
        <v>19</v>
      </c>
      <c r="F285" s="226" t="s">
        <v>869</v>
      </c>
      <c r="G285" s="224"/>
      <c r="H285" s="227">
        <v>10.7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152</v>
      </c>
      <c r="AU285" s="233" t="s">
        <v>84</v>
      </c>
      <c r="AV285" s="13" t="s">
        <v>84</v>
      </c>
      <c r="AW285" s="13" t="s">
        <v>36</v>
      </c>
      <c r="AX285" s="13" t="s">
        <v>74</v>
      </c>
      <c r="AY285" s="233" t="s">
        <v>141</v>
      </c>
    </row>
    <row r="286" spans="1:51" s="13" customFormat="1" ht="12">
      <c r="A286" s="13"/>
      <c r="B286" s="223"/>
      <c r="C286" s="224"/>
      <c r="D286" s="218" t="s">
        <v>152</v>
      </c>
      <c r="E286" s="225" t="s">
        <v>19</v>
      </c>
      <c r="F286" s="226" t="s">
        <v>870</v>
      </c>
      <c r="G286" s="224"/>
      <c r="H286" s="227">
        <v>11.8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152</v>
      </c>
      <c r="AU286" s="233" t="s">
        <v>84</v>
      </c>
      <c r="AV286" s="13" t="s">
        <v>84</v>
      </c>
      <c r="AW286" s="13" t="s">
        <v>36</v>
      </c>
      <c r="AX286" s="13" t="s">
        <v>74</v>
      </c>
      <c r="AY286" s="233" t="s">
        <v>141</v>
      </c>
    </row>
    <row r="287" spans="1:51" s="13" customFormat="1" ht="12">
      <c r="A287" s="13"/>
      <c r="B287" s="223"/>
      <c r="C287" s="224"/>
      <c r="D287" s="218" t="s">
        <v>152</v>
      </c>
      <c r="E287" s="225" t="s">
        <v>19</v>
      </c>
      <c r="F287" s="226" t="s">
        <v>944</v>
      </c>
      <c r="G287" s="224"/>
      <c r="H287" s="227">
        <v>23.7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152</v>
      </c>
      <c r="AU287" s="233" t="s">
        <v>84</v>
      </c>
      <c r="AV287" s="13" t="s">
        <v>84</v>
      </c>
      <c r="AW287" s="13" t="s">
        <v>36</v>
      </c>
      <c r="AX287" s="13" t="s">
        <v>74</v>
      </c>
      <c r="AY287" s="233" t="s">
        <v>141</v>
      </c>
    </row>
    <row r="288" spans="1:51" s="13" customFormat="1" ht="12">
      <c r="A288" s="13"/>
      <c r="B288" s="223"/>
      <c r="C288" s="224"/>
      <c r="D288" s="218" t="s">
        <v>152</v>
      </c>
      <c r="E288" s="225" t="s">
        <v>19</v>
      </c>
      <c r="F288" s="226" t="s">
        <v>945</v>
      </c>
      <c r="G288" s="224"/>
      <c r="H288" s="227">
        <v>15.3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152</v>
      </c>
      <c r="AU288" s="233" t="s">
        <v>84</v>
      </c>
      <c r="AV288" s="13" t="s">
        <v>84</v>
      </c>
      <c r="AW288" s="13" t="s">
        <v>36</v>
      </c>
      <c r="AX288" s="13" t="s">
        <v>74</v>
      </c>
      <c r="AY288" s="233" t="s">
        <v>141</v>
      </c>
    </row>
    <row r="289" spans="1:51" s="13" customFormat="1" ht="12">
      <c r="A289" s="13"/>
      <c r="B289" s="223"/>
      <c r="C289" s="224"/>
      <c r="D289" s="218" t="s">
        <v>152</v>
      </c>
      <c r="E289" s="225" t="s">
        <v>19</v>
      </c>
      <c r="F289" s="226" t="s">
        <v>946</v>
      </c>
      <c r="G289" s="224"/>
      <c r="H289" s="227">
        <v>9.7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152</v>
      </c>
      <c r="AU289" s="233" t="s">
        <v>84</v>
      </c>
      <c r="AV289" s="13" t="s">
        <v>84</v>
      </c>
      <c r="AW289" s="13" t="s">
        <v>36</v>
      </c>
      <c r="AX289" s="13" t="s">
        <v>74</v>
      </c>
      <c r="AY289" s="233" t="s">
        <v>141</v>
      </c>
    </row>
    <row r="290" spans="1:51" s="13" customFormat="1" ht="12">
      <c r="A290" s="13"/>
      <c r="B290" s="223"/>
      <c r="C290" s="224"/>
      <c r="D290" s="218" t="s">
        <v>152</v>
      </c>
      <c r="E290" s="225" t="s">
        <v>19</v>
      </c>
      <c r="F290" s="226" t="s">
        <v>947</v>
      </c>
      <c r="G290" s="224"/>
      <c r="H290" s="227">
        <v>29.5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152</v>
      </c>
      <c r="AU290" s="233" t="s">
        <v>84</v>
      </c>
      <c r="AV290" s="13" t="s">
        <v>84</v>
      </c>
      <c r="AW290" s="13" t="s">
        <v>36</v>
      </c>
      <c r="AX290" s="13" t="s">
        <v>74</v>
      </c>
      <c r="AY290" s="233" t="s">
        <v>141</v>
      </c>
    </row>
    <row r="291" spans="1:51" s="14" customFormat="1" ht="12">
      <c r="A291" s="14"/>
      <c r="B291" s="234"/>
      <c r="C291" s="235"/>
      <c r="D291" s="218" t="s">
        <v>152</v>
      </c>
      <c r="E291" s="236" t="s">
        <v>19</v>
      </c>
      <c r="F291" s="237" t="s">
        <v>167</v>
      </c>
      <c r="G291" s="235"/>
      <c r="H291" s="238">
        <v>111.4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152</v>
      </c>
      <c r="AU291" s="244" t="s">
        <v>84</v>
      </c>
      <c r="AV291" s="14" t="s">
        <v>148</v>
      </c>
      <c r="AW291" s="14" t="s">
        <v>36</v>
      </c>
      <c r="AX291" s="14" t="s">
        <v>82</v>
      </c>
      <c r="AY291" s="244" t="s">
        <v>141</v>
      </c>
    </row>
    <row r="292" spans="1:65" s="2" customFormat="1" ht="14.4" customHeight="1">
      <c r="A292" s="40"/>
      <c r="B292" s="41"/>
      <c r="C292" s="256" t="s">
        <v>301</v>
      </c>
      <c r="D292" s="256" t="s">
        <v>274</v>
      </c>
      <c r="E292" s="257" t="s">
        <v>948</v>
      </c>
      <c r="F292" s="258" t="s">
        <v>949</v>
      </c>
      <c r="G292" s="259" t="s">
        <v>146</v>
      </c>
      <c r="H292" s="260">
        <v>122.5</v>
      </c>
      <c r="I292" s="261"/>
      <c r="J292" s="260">
        <f>ROUND(I292*H292,2)</f>
        <v>0</v>
      </c>
      <c r="K292" s="258" t="s">
        <v>147</v>
      </c>
      <c r="L292" s="262"/>
      <c r="M292" s="263" t="s">
        <v>19</v>
      </c>
      <c r="N292" s="264" t="s">
        <v>45</v>
      </c>
      <c r="O292" s="86"/>
      <c r="P292" s="214">
        <f>O292*H292</f>
        <v>0</v>
      </c>
      <c r="Q292" s="214">
        <v>0.0005</v>
      </c>
      <c r="R292" s="214">
        <f>Q292*H292</f>
        <v>0.06125</v>
      </c>
      <c r="S292" s="214">
        <v>0</v>
      </c>
      <c r="T292" s="21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6" t="s">
        <v>191</v>
      </c>
      <c r="AT292" s="216" t="s">
        <v>274</v>
      </c>
      <c r="AU292" s="216" t="s">
        <v>84</v>
      </c>
      <c r="AY292" s="19" t="s">
        <v>141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9" t="s">
        <v>82</v>
      </c>
      <c r="BK292" s="217">
        <f>ROUND(I292*H292,2)</f>
        <v>0</v>
      </c>
      <c r="BL292" s="19" t="s">
        <v>148</v>
      </c>
      <c r="BM292" s="216" t="s">
        <v>950</v>
      </c>
    </row>
    <row r="293" spans="1:47" s="2" customFormat="1" ht="12">
      <c r="A293" s="40"/>
      <c r="B293" s="41"/>
      <c r="C293" s="42"/>
      <c r="D293" s="218" t="s">
        <v>150</v>
      </c>
      <c r="E293" s="42"/>
      <c r="F293" s="219" t="s">
        <v>949</v>
      </c>
      <c r="G293" s="42"/>
      <c r="H293" s="42"/>
      <c r="I293" s="220"/>
      <c r="J293" s="42"/>
      <c r="K293" s="42"/>
      <c r="L293" s="46"/>
      <c r="M293" s="221"/>
      <c r="N293" s="222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150</v>
      </c>
      <c r="AU293" s="19" t="s">
        <v>84</v>
      </c>
    </row>
    <row r="294" spans="1:47" s="2" customFormat="1" ht="12">
      <c r="A294" s="40"/>
      <c r="B294" s="41"/>
      <c r="C294" s="42"/>
      <c r="D294" s="218" t="s">
        <v>229</v>
      </c>
      <c r="E294" s="42"/>
      <c r="F294" s="255" t="s">
        <v>951</v>
      </c>
      <c r="G294" s="42"/>
      <c r="H294" s="42"/>
      <c r="I294" s="220"/>
      <c r="J294" s="42"/>
      <c r="K294" s="42"/>
      <c r="L294" s="46"/>
      <c r="M294" s="221"/>
      <c r="N294" s="222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229</v>
      </c>
      <c r="AU294" s="19" t="s">
        <v>84</v>
      </c>
    </row>
    <row r="295" spans="1:51" s="13" customFormat="1" ht="12">
      <c r="A295" s="13"/>
      <c r="B295" s="223"/>
      <c r="C295" s="224"/>
      <c r="D295" s="218" t="s">
        <v>152</v>
      </c>
      <c r="E295" s="224"/>
      <c r="F295" s="226" t="s">
        <v>952</v>
      </c>
      <c r="G295" s="224"/>
      <c r="H295" s="227">
        <v>122.5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152</v>
      </c>
      <c r="AU295" s="233" t="s">
        <v>84</v>
      </c>
      <c r="AV295" s="13" t="s">
        <v>84</v>
      </c>
      <c r="AW295" s="13" t="s">
        <v>4</v>
      </c>
      <c r="AX295" s="13" t="s">
        <v>82</v>
      </c>
      <c r="AY295" s="233" t="s">
        <v>141</v>
      </c>
    </row>
    <row r="296" spans="1:65" s="2" customFormat="1" ht="14.4" customHeight="1">
      <c r="A296" s="40"/>
      <c r="B296" s="41"/>
      <c r="C296" s="206" t="s">
        <v>307</v>
      </c>
      <c r="D296" s="206" t="s">
        <v>143</v>
      </c>
      <c r="E296" s="207" t="s">
        <v>953</v>
      </c>
      <c r="F296" s="208" t="s">
        <v>954</v>
      </c>
      <c r="G296" s="209" t="s">
        <v>162</v>
      </c>
      <c r="H296" s="210">
        <v>2.8</v>
      </c>
      <c r="I296" s="211"/>
      <c r="J296" s="210">
        <f>ROUND(I296*H296,2)</f>
        <v>0</v>
      </c>
      <c r="K296" s="208" t="s">
        <v>147</v>
      </c>
      <c r="L296" s="46"/>
      <c r="M296" s="212" t="s">
        <v>19</v>
      </c>
      <c r="N296" s="213" t="s">
        <v>45</v>
      </c>
      <c r="O296" s="86"/>
      <c r="P296" s="214">
        <f>O296*H296</f>
        <v>0</v>
      </c>
      <c r="Q296" s="214">
        <v>1.89</v>
      </c>
      <c r="R296" s="214">
        <f>Q296*H296</f>
        <v>5.292</v>
      </c>
      <c r="S296" s="214">
        <v>0</v>
      </c>
      <c r="T296" s="21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6" t="s">
        <v>148</v>
      </c>
      <c r="AT296" s="216" t="s">
        <v>143</v>
      </c>
      <c r="AU296" s="216" t="s">
        <v>84</v>
      </c>
      <c r="AY296" s="19" t="s">
        <v>141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9" t="s">
        <v>82</v>
      </c>
      <c r="BK296" s="217">
        <f>ROUND(I296*H296,2)</f>
        <v>0</v>
      </c>
      <c r="BL296" s="19" t="s">
        <v>148</v>
      </c>
      <c r="BM296" s="216" t="s">
        <v>955</v>
      </c>
    </row>
    <row r="297" spans="1:47" s="2" customFormat="1" ht="12">
      <c r="A297" s="40"/>
      <c r="B297" s="41"/>
      <c r="C297" s="42"/>
      <c r="D297" s="218" t="s">
        <v>150</v>
      </c>
      <c r="E297" s="42"/>
      <c r="F297" s="219" t="s">
        <v>956</v>
      </c>
      <c r="G297" s="42"/>
      <c r="H297" s="42"/>
      <c r="I297" s="220"/>
      <c r="J297" s="42"/>
      <c r="K297" s="42"/>
      <c r="L297" s="46"/>
      <c r="M297" s="221"/>
      <c r="N297" s="22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150</v>
      </c>
      <c r="AU297" s="19" t="s">
        <v>84</v>
      </c>
    </row>
    <row r="298" spans="1:51" s="13" customFormat="1" ht="12">
      <c r="A298" s="13"/>
      <c r="B298" s="223"/>
      <c r="C298" s="224"/>
      <c r="D298" s="218" t="s">
        <v>152</v>
      </c>
      <c r="E298" s="225" t="s">
        <v>19</v>
      </c>
      <c r="F298" s="226" t="s">
        <v>957</v>
      </c>
      <c r="G298" s="224"/>
      <c r="H298" s="227">
        <v>2.8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152</v>
      </c>
      <c r="AU298" s="233" t="s">
        <v>84</v>
      </c>
      <c r="AV298" s="13" t="s">
        <v>84</v>
      </c>
      <c r="AW298" s="13" t="s">
        <v>36</v>
      </c>
      <c r="AX298" s="13" t="s">
        <v>82</v>
      </c>
      <c r="AY298" s="233" t="s">
        <v>141</v>
      </c>
    </row>
    <row r="299" spans="1:65" s="2" customFormat="1" ht="14.4" customHeight="1">
      <c r="A299" s="40"/>
      <c r="B299" s="41"/>
      <c r="C299" s="206" t="s">
        <v>314</v>
      </c>
      <c r="D299" s="206" t="s">
        <v>143</v>
      </c>
      <c r="E299" s="207" t="s">
        <v>958</v>
      </c>
      <c r="F299" s="208" t="s">
        <v>959</v>
      </c>
      <c r="G299" s="209" t="s">
        <v>162</v>
      </c>
      <c r="H299" s="210">
        <v>16</v>
      </c>
      <c r="I299" s="211"/>
      <c r="J299" s="210">
        <f>ROUND(I299*H299,2)</f>
        <v>0</v>
      </c>
      <c r="K299" s="208" t="s">
        <v>147</v>
      </c>
      <c r="L299" s="46"/>
      <c r="M299" s="212" t="s">
        <v>19</v>
      </c>
      <c r="N299" s="213" t="s">
        <v>45</v>
      </c>
      <c r="O299" s="86"/>
      <c r="P299" s="214">
        <f>O299*H299</f>
        <v>0</v>
      </c>
      <c r="Q299" s="214">
        <v>2.43408</v>
      </c>
      <c r="R299" s="214">
        <f>Q299*H299</f>
        <v>38.94528</v>
      </c>
      <c r="S299" s="214">
        <v>0</v>
      </c>
      <c r="T299" s="21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6" t="s">
        <v>148</v>
      </c>
      <c r="AT299" s="216" t="s">
        <v>143</v>
      </c>
      <c r="AU299" s="216" t="s">
        <v>84</v>
      </c>
      <c r="AY299" s="19" t="s">
        <v>141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9" t="s">
        <v>82</v>
      </c>
      <c r="BK299" s="217">
        <f>ROUND(I299*H299,2)</f>
        <v>0</v>
      </c>
      <c r="BL299" s="19" t="s">
        <v>148</v>
      </c>
      <c r="BM299" s="216" t="s">
        <v>960</v>
      </c>
    </row>
    <row r="300" spans="1:47" s="2" customFormat="1" ht="12">
      <c r="A300" s="40"/>
      <c r="B300" s="41"/>
      <c r="C300" s="42"/>
      <c r="D300" s="218" t="s">
        <v>150</v>
      </c>
      <c r="E300" s="42"/>
      <c r="F300" s="219" t="s">
        <v>961</v>
      </c>
      <c r="G300" s="42"/>
      <c r="H300" s="42"/>
      <c r="I300" s="220"/>
      <c r="J300" s="42"/>
      <c r="K300" s="42"/>
      <c r="L300" s="46"/>
      <c r="M300" s="221"/>
      <c r="N300" s="22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150</v>
      </c>
      <c r="AU300" s="19" t="s">
        <v>84</v>
      </c>
    </row>
    <row r="301" spans="1:51" s="13" customFormat="1" ht="12">
      <c r="A301" s="13"/>
      <c r="B301" s="223"/>
      <c r="C301" s="224"/>
      <c r="D301" s="218" t="s">
        <v>152</v>
      </c>
      <c r="E301" s="225" t="s">
        <v>19</v>
      </c>
      <c r="F301" s="226" t="s">
        <v>827</v>
      </c>
      <c r="G301" s="224"/>
      <c r="H301" s="227">
        <v>8.1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152</v>
      </c>
      <c r="AU301" s="233" t="s">
        <v>84</v>
      </c>
      <c r="AV301" s="13" t="s">
        <v>84</v>
      </c>
      <c r="AW301" s="13" t="s">
        <v>36</v>
      </c>
      <c r="AX301" s="13" t="s">
        <v>74</v>
      </c>
      <c r="AY301" s="233" t="s">
        <v>141</v>
      </c>
    </row>
    <row r="302" spans="1:51" s="13" customFormat="1" ht="12">
      <c r="A302" s="13"/>
      <c r="B302" s="223"/>
      <c r="C302" s="224"/>
      <c r="D302" s="218" t="s">
        <v>152</v>
      </c>
      <c r="E302" s="225" t="s">
        <v>19</v>
      </c>
      <c r="F302" s="226" t="s">
        <v>828</v>
      </c>
      <c r="G302" s="224"/>
      <c r="H302" s="227">
        <v>7.9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152</v>
      </c>
      <c r="AU302" s="233" t="s">
        <v>84</v>
      </c>
      <c r="AV302" s="13" t="s">
        <v>84</v>
      </c>
      <c r="AW302" s="13" t="s">
        <v>36</v>
      </c>
      <c r="AX302" s="13" t="s">
        <v>74</v>
      </c>
      <c r="AY302" s="233" t="s">
        <v>141</v>
      </c>
    </row>
    <row r="303" spans="1:51" s="14" customFormat="1" ht="12">
      <c r="A303" s="14"/>
      <c r="B303" s="234"/>
      <c r="C303" s="235"/>
      <c r="D303" s="218" t="s">
        <v>152</v>
      </c>
      <c r="E303" s="236" t="s">
        <v>19</v>
      </c>
      <c r="F303" s="237" t="s">
        <v>167</v>
      </c>
      <c r="G303" s="235"/>
      <c r="H303" s="238">
        <v>16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152</v>
      </c>
      <c r="AU303" s="244" t="s">
        <v>84</v>
      </c>
      <c r="AV303" s="14" t="s">
        <v>148</v>
      </c>
      <c r="AW303" s="14" t="s">
        <v>36</v>
      </c>
      <c r="AX303" s="14" t="s">
        <v>82</v>
      </c>
      <c r="AY303" s="244" t="s">
        <v>141</v>
      </c>
    </row>
    <row r="304" spans="1:65" s="2" customFormat="1" ht="14.4" customHeight="1">
      <c r="A304" s="40"/>
      <c r="B304" s="41"/>
      <c r="C304" s="206" t="s">
        <v>320</v>
      </c>
      <c r="D304" s="206" t="s">
        <v>143</v>
      </c>
      <c r="E304" s="207" t="s">
        <v>962</v>
      </c>
      <c r="F304" s="208" t="s">
        <v>963</v>
      </c>
      <c r="G304" s="209" t="s">
        <v>162</v>
      </c>
      <c r="H304" s="210">
        <v>12.8</v>
      </c>
      <c r="I304" s="211"/>
      <c r="J304" s="210">
        <f>ROUND(I304*H304,2)</f>
        <v>0</v>
      </c>
      <c r="K304" s="208" t="s">
        <v>147</v>
      </c>
      <c r="L304" s="46"/>
      <c r="M304" s="212" t="s">
        <v>19</v>
      </c>
      <c r="N304" s="213" t="s">
        <v>45</v>
      </c>
      <c r="O304" s="86"/>
      <c r="P304" s="214">
        <f>O304*H304</f>
        <v>0</v>
      </c>
      <c r="Q304" s="214">
        <v>2.43408</v>
      </c>
      <c r="R304" s="214">
        <f>Q304*H304</f>
        <v>31.156223999999998</v>
      </c>
      <c r="S304" s="214">
        <v>0</v>
      </c>
      <c r="T304" s="21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6" t="s">
        <v>148</v>
      </c>
      <c r="AT304" s="216" t="s">
        <v>143</v>
      </c>
      <c r="AU304" s="216" t="s">
        <v>84</v>
      </c>
      <c r="AY304" s="19" t="s">
        <v>141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9" t="s">
        <v>82</v>
      </c>
      <c r="BK304" s="217">
        <f>ROUND(I304*H304,2)</f>
        <v>0</v>
      </c>
      <c r="BL304" s="19" t="s">
        <v>148</v>
      </c>
      <c r="BM304" s="216" t="s">
        <v>964</v>
      </c>
    </row>
    <row r="305" spans="1:47" s="2" customFormat="1" ht="12">
      <c r="A305" s="40"/>
      <c r="B305" s="41"/>
      <c r="C305" s="42"/>
      <c r="D305" s="218" t="s">
        <v>150</v>
      </c>
      <c r="E305" s="42"/>
      <c r="F305" s="219" t="s">
        <v>965</v>
      </c>
      <c r="G305" s="42"/>
      <c r="H305" s="42"/>
      <c r="I305" s="220"/>
      <c r="J305" s="42"/>
      <c r="K305" s="42"/>
      <c r="L305" s="46"/>
      <c r="M305" s="221"/>
      <c r="N305" s="22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150</v>
      </c>
      <c r="AU305" s="19" t="s">
        <v>84</v>
      </c>
    </row>
    <row r="306" spans="1:51" s="13" customFormat="1" ht="12">
      <c r="A306" s="13"/>
      <c r="B306" s="223"/>
      <c r="C306" s="224"/>
      <c r="D306" s="218" t="s">
        <v>152</v>
      </c>
      <c r="E306" s="225" t="s">
        <v>19</v>
      </c>
      <c r="F306" s="226" t="s">
        <v>966</v>
      </c>
      <c r="G306" s="224"/>
      <c r="H306" s="227">
        <v>1.4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152</v>
      </c>
      <c r="AU306" s="233" t="s">
        <v>84</v>
      </c>
      <c r="AV306" s="13" t="s">
        <v>84</v>
      </c>
      <c r="AW306" s="13" t="s">
        <v>36</v>
      </c>
      <c r="AX306" s="13" t="s">
        <v>74</v>
      </c>
      <c r="AY306" s="233" t="s">
        <v>141</v>
      </c>
    </row>
    <row r="307" spans="1:51" s="13" customFormat="1" ht="12">
      <c r="A307" s="13"/>
      <c r="B307" s="223"/>
      <c r="C307" s="224"/>
      <c r="D307" s="218" t="s">
        <v>152</v>
      </c>
      <c r="E307" s="225" t="s">
        <v>19</v>
      </c>
      <c r="F307" s="226" t="s">
        <v>967</v>
      </c>
      <c r="G307" s="224"/>
      <c r="H307" s="227">
        <v>1.4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152</v>
      </c>
      <c r="AU307" s="233" t="s">
        <v>84</v>
      </c>
      <c r="AV307" s="13" t="s">
        <v>84</v>
      </c>
      <c r="AW307" s="13" t="s">
        <v>36</v>
      </c>
      <c r="AX307" s="13" t="s">
        <v>74</v>
      </c>
      <c r="AY307" s="233" t="s">
        <v>141</v>
      </c>
    </row>
    <row r="308" spans="1:51" s="13" customFormat="1" ht="12">
      <c r="A308" s="13"/>
      <c r="B308" s="223"/>
      <c r="C308" s="224"/>
      <c r="D308" s="218" t="s">
        <v>152</v>
      </c>
      <c r="E308" s="225" t="s">
        <v>19</v>
      </c>
      <c r="F308" s="226" t="s">
        <v>968</v>
      </c>
      <c r="G308" s="224"/>
      <c r="H308" s="227">
        <v>1.4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152</v>
      </c>
      <c r="AU308" s="233" t="s">
        <v>84</v>
      </c>
      <c r="AV308" s="13" t="s">
        <v>84</v>
      </c>
      <c r="AW308" s="13" t="s">
        <v>36</v>
      </c>
      <c r="AX308" s="13" t="s">
        <v>74</v>
      </c>
      <c r="AY308" s="233" t="s">
        <v>141</v>
      </c>
    </row>
    <row r="309" spans="1:51" s="13" customFormat="1" ht="12">
      <c r="A309" s="13"/>
      <c r="B309" s="223"/>
      <c r="C309" s="224"/>
      <c r="D309" s="218" t="s">
        <v>152</v>
      </c>
      <c r="E309" s="225" t="s">
        <v>19</v>
      </c>
      <c r="F309" s="226" t="s">
        <v>969</v>
      </c>
      <c r="G309" s="224"/>
      <c r="H309" s="227">
        <v>8.6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152</v>
      </c>
      <c r="AU309" s="233" t="s">
        <v>84</v>
      </c>
      <c r="AV309" s="13" t="s">
        <v>84</v>
      </c>
      <c r="AW309" s="13" t="s">
        <v>36</v>
      </c>
      <c r="AX309" s="13" t="s">
        <v>74</v>
      </c>
      <c r="AY309" s="233" t="s">
        <v>141</v>
      </c>
    </row>
    <row r="310" spans="1:51" s="14" customFormat="1" ht="12">
      <c r="A310" s="14"/>
      <c r="B310" s="234"/>
      <c r="C310" s="235"/>
      <c r="D310" s="218" t="s">
        <v>152</v>
      </c>
      <c r="E310" s="236" t="s">
        <v>19</v>
      </c>
      <c r="F310" s="237" t="s">
        <v>167</v>
      </c>
      <c r="G310" s="235"/>
      <c r="H310" s="238">
        <v>12.8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152</v>
      </c>
      <c r="AU310" s="244" t="s">
        <v>84</v>
      </c>
      <c r="AV310" s="14" t="s">
        <v>148</v>
      </c>
      <c r="AW310" s="14" t="s">
        <v>36</v>
      </c>
      <c r="AX310" s="14" t="s">
        <v>82</v>
      </c>
      <c r="AY310" s="244" t="s">
        <v>141</v>
      </c>
    </row>
    <row r="311" spans="1:63" s="12" customFormat="1" ht="22.8" customHeight="1">
      <c r="A311" s="12"/>
      <c r="B311" s="190"/>
      <c r="C311" s="191"/>
      <c r="D311" s="192" t="s">
        <v>73</v>
      </c>
      <c r="E311" s="204" t="s">
        <v>198</v>
      </c>
      <c r="F311" s="204" t="s">
        <v>373</v>
      </c>
      <c r="G311" s="191"/>
      <c r="H311" s="191"/>
      <c r="I311" s="194"/>
      <c r="J311" s="205">
        <f>BK311</f>
        <v>0</v>
      </c>
      <c r="K311" s="191"/>
      <c r="L311" s="196"/>
      <c r="M311" s="197"/>
      <c r="N311" s="198"/>
      <c r="O311" s="198"/>
      <c r="P311" s="199">
        <v>0</v>
      </c>
      <c r="Q311" s="198"/>
      <c r="R311" s="199">
        <v>0</v>
      </c>
      <c r="S311" s="198"/>
      <c r="T311" s="200"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1" t="s">
        <v>82</v>
      </c>
      <c r="AT311" s="202" t="s">
        <v>73</v>
      </c>
      <c r="AU311" s="202" t="s">
        <v>82</v>
      </c>
      <c r="AY311" s="201" t="s">
        <v>141</v>
      </c>
      <c r="BK311" s="203">
        <v>0</v>
      </c>
    </row>
    <row r="312" spans="1:63" s="12" customFormat="1" ht="22.8" customHeight="1">
      <c r="A312" s="12"/>
      <c r="B312" s="190"/>
      <c r="C312" s="191"/>
      <c r="D312" s="192" t="s">
        <v>73</v>
      </c>
      <c r="E312" s="204" t="s">
        <v>427</v>
      </c>
      <c r="F312" s="204" t="s">
        <v>428</v>
      </c>
      <c r="G312" s="191"/>
      <c r="H312" s="191"/>
      <c r="I312" s="194"/>
      <c r="J312" s="205">
        <f>BK312</f>
        <v>0</v>
      </c>
      <c r="K312" s="191"/>
      <c r="L312" s="196"/>
      <c r="M312" s="197"/>
      <c r="N312" s="198"/>
      <c r="O312" s="198"/>
      <c r="P312" s="199">
        <f>SUM(P313:P318)</f>
        <v>0</v>
      </c>
      <c r="Q312" s="198"/>
      <c r="R312" s="199">
        <f>SUM(R313:R318)</f>
        <v>0</v>
      </c>
      <c r="S312" s="198"/>
      <c r="T312" s="200">
        <f>SUM(T313:T318)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1" t="s">
        <v>82</v>
      </c>
      <c r="AT312" s="202" t="s">
        <v>73</v>
      </c>
      <c r="AU312" s="202" t="s">
        <v>82</v>
      </c>
      <c r="AY312" s="201" t="s">
        <v>141</v>
      </c>
      <c r="BK312" s="203">
        <f>SUM(BK313:BK318)</f>
        <v>0</v>
      </c>
    </row>
    <row r="313" spans="1:65" s="2" customFormat="1" ht="14.4" customHeight="1">
      <c r="A313" s="40"/>
      <c r="B313" s="41"/>
      <c r="C313" s="206" t="s">
        <v>325</v>
      </c>
      <c r="D313" s="206" t="s">
        <v>143</v>
      </c>
      <c r="E313" s="207" t="s">
        <v>746</v>
      </c>
      <c r="F313" s="208" t="s">
        <v>747</v>
      </c>
      <c r="G313" s="209" t="s">
        <v>323</v>
      </c>
      <c r="H313" s="210">
        <v>177.8</v>
      </c>
      <c r="I313" s="211"/>
      <c r="J313" s="210">
        <f>ROUND(I313*H313,2)</f>
        <v>0</v>
      </c>
      <c r="K313" s="208" t="s">
        <v>147</v>
      </c>
      <c r="L313" s="46"/>
      <c r="M313" s="212" t="s">
        <v>19</v>
      </c>
      <c r="N313" s="213" t="s">
        <v>45</v>
      </c>
      <c r="O313" s="86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6" t="s">
        <v>148</v>
      </c>
      <c r="AT313" s="216" t="s">
        <v>143</v>
      </c>
      <c r="AU313" s="216" t="s">
        <v>84</v>
      </c>
      <c r="AY313" s="19" t="s">
        <v>141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9" t="s">
        <v>82</v>
      </c>
      <c r="BK313" s="217">
        <f>ROUND(I313*H313,2)</f>
        <v>0</v>
      </c>
      <c r="BL313" s="19" t="s">
        <v>148</v>
      </c>
      <c r="BM313" s="216" t="s">
        <v>970</v>
      </c>
    </row>
    <row r="314" spans="1:47" s="2" customFormat="1" ht="12">
      <c r="A314" s="40"/>
      <c r="B314" s="41"/>
      <c r="C314" s="42"/>
      <c r="D314" s="218" t="s">
        <v>150</v>
      </c>
      <c r="E314" s="42"/>
      <c r="F314" s="219" t="s">
        <v>749</v>
      </c>
      <c r="G314" s="42"/>
      <c r="H314" s="42"/>
      <c r="I314" s="220"/>
      <c r="J314" s="42"/>
      <c r="K314" s="42"/>
      <c r="L314" s="46"/>
      <c r="M314" s="221"/>
      <c r="N314" s="222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150</v>
      </c>
      <c r="AU314" s="19" t="s">
        <v>84</v>
      </c>
    </row>
    <row r="315" spans="1:65" s="2" customFormat="1" ht="14.4" customHeight="1">
      <c r="A315" s="40"/>
      <c r="B315" s="41"/>
      <c r="C315" s="206" t="s">
        <v>331</v>
      </c>
      <c r="D315" s="206" t="s">
        <v>143</v>
      </c>
      <c r="E315" s="207" t="s">
        <v>971</v>
      </c>
      <c r="F315" s="208" t="s">
        <v>972</v>
      </c>
      <c r="G315" s="209" t="s">
        <v>323</v>
      </c>
      <c r="H315" s="210">
        <v>178</v>
      </c>
      <c r="I315" s="211"/>
      <c r="J315" s="210">
        <f>ROUND(I315*H315,2)</f>
        <v>0</v>
      </c>
      <c r="K315" s="208" t="s">
        <v>19</v>
      </c>
      <c r="L315" s="46"/>
      <c r="M315" s="212" t="s">
        <v>19</v>
      </c>
      <c r="N315" s="213" t="s">
        <v>45</v>
      </c>
      <c r="O315" s="86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6" t="s">
        <v>148</v>
      </c>
      <c r="AT315" s="216" t="s">
        <v>143</v>
      </c>
      <c r="AU315" s="216" t="s">
        <v>84</v>
      </c>
      <c r="AY315" s="19" t="s">
        <v>141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9" t="s">
        <v>82</v>
      </c>
      <c r="BK315" s="217">
        <f>ROUND(I315*H315,2)</f>
        <v>0</v>
      </c>
      <c r="BL315" s="19" t="s">
        <v>148</v>
      </c>
      <c r="BM315" s="216" t="s">
        <v>973</v>
      </c>
    </row>
    <row r="316" spans="1:47" s="2" customFormat="1" ht="12">
      <c r="A316" s="40"/>
      <c r="B316" s="41"/>
      <c r="C316" s="42"/>
      <c r="D316" s="218" t="s">
        <v>150</v>
      </c>
      <c r="E316" s="42"/>
      <c r="F316" s="219" t="s">
        <v>972</v>
      </c>
      <c r="G316" s="42"/>
      <c r="H316" s="42"/>
      <c r="I316" s="220"/>
      <c r="J316" s="42"/>
      <c r="K316" s="42"/>
      <c r="L316" s="46"/>
      <c r="M316" s="221"/>
      <c r="N316" s="22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150</v>
      </c>
      <c r="AU316" s="19" t="s">
        <v>84</v>
      </c>
    </row>
    <row r="317" spans="1:47" s="2" customFormat="1" ht="12">
      <c r="A317" s="40"/>
      <c r="B317" s="41"/>
      <c r="C317" s="42"/>
      <c r="D317" s="218" t="s">
        <v>229</v>
      </c>
      <c r="E317" s="42"/>
      <c r="F317" s="255" t="s">
        <v>974</v>
      </c>
      <c r="G317" s="42"/>
      <c r="H317" s="42"/>
      <c r="I317" s="220"/>
      <c r="J317" s="42"/>
      <c r="K317" s="42"/>
      <c r="L317" s="46"/>
      <c r="M317" s="221"/>
      <c r="N317" s="222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229</v>
      </c>
      <c r="AU317" s="19" t="s">
        <v>84</v>
      </c>
    </row>
    <row r="318" spans="1:51" s="13" customFormat="1" ht="12">
      <c r="A318" s="13"/>
      <c r="B318" s="223"/>
      <c r="C318" s="224"/>
      <c r="D318" s="218" t="s">
        <v>152</v>
      </c>
      <c r="E318" s="225" t="s">
        <v>19</v>
      </c>
      <c r="F318" s="226" t="s">
        <v>975</v>
      </c>
      <c r="G318" s="224"/>
      <c r="H318" s="227">
        <v>178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152</v>
      </c>
      <c r="AU318" s="233" t="s">
        <v>84</v>
      </c>
      <c r="AV318" s="13" t="s">
        <v>84</v>
      </c>
      <c r="AW318" s="13" t="s">
        <v>36</v>
      </c>
      <c r="AX318" s="13" t="s">
        <v>82</v>
      </c>
      <c r="AY318" s="233" t="s">
        <v>141</v>
      </c>
    </row>
    <row r="319" spans="1:63" s="12" customFormat="1" ht="25.9" customHeight="1">
      <c r="A319" s="12"/>
      <c r="B319" s="190"/>
      <c r="C319" s="191"/>
      <c r="D319" s="192" t="s">
        <v>73</v>
      </c>
      <c r="E319" s="193" t="s">
        <v>440</v>
      </c>
      <c r="F319" s="193" t="s">
        <v>441</v>
      </c>
      <c r="G319" s="191"/>
      <c r="H319" s="191"/>
      <c r="I319" s="194"/>
      <c r="J319" s="195">
        <f>BK319</f>
        <v>0</v>
      </c>
      <c r="K319" s="191"/>
      <c r="L319" s="196"/>
      <c r="M319" s="197"/>
      <c r="N319" s="198"/>
      <c r="O319" s="198"/>
      <c r="P319" s="199">
        <f>SUM(P320:P322)</f>
        <v>0</v>
      </c>
      <c r="Q319" s="198"/>
      <c r="R319" s="199">
        <f>SUM(R320:R322)</f>
        <v>0</v>
      </c>
      <c r="S319" s="198"/>
      <c r="T319" s="200">
        <f>SUM(T320:T322)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1" t="s">
        <v>173</v>
      </c>
      <c r="AT319" s="202" t="s">
        <v>73</v>
      </c>
      <c r="AU319" s="202" t="s">
        <v>74</v>
      </c>
      <c r="AY319" s="201" t="s">
        <v>141</v>
      </c>
      <c r="BK319" s="203">
        <f>SUM(BK320:BK322)</f>
        <v>0</v>
      </c>
    </row>
    <row r="320" spans="1:65" s="2" customFormat="1" ht="37.8" customHeight="1">
      <c r="A320" s="40"/>
      <c r="B320" s="41"/>
      <c r="C320" s="206" t="s">
        <v>337</v>
      </c>
      <c r="D320" s="206" t="s">
        <v>143</v>
      </c>
      <c r="E320" s="207" t="s">
        <v>443</v>
      </c>
      <c r="F320" s="208" t="s">
        <v>444</v>
      </c>
      <c r="G320" s="209" t="s">
        <v>445</v>
      </c>
      <c r="H320" s="210">
        <v>1</v>
      </c>
      <c r="I320" s="211"/>
      <c r="J320" s="210">
        <f>ROUND(I320*H320,2)</f>
        <v>0</v>
      </c>
      <c r="K320" s="208" t="s">
        <v>19</v>
      </c>
      <c r="L320" s="46"/>
      <c r="M320" s="212" t="s">
        <v>19</v>
      </c>
      <c r="N320" s="213" t="s">
        <v>45</v>
      </c>
      <c r="O320" s="86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6" t="s">
        <v>148</v>
      </c>
      <c r="AT320" s="216" t="s">
        <v>143</v>
      </c>
      <c r="AU320" s="216" t="s">
        <v>82</v>
      </c>
      <c r="AY320" s="19" t="s">
        <v>141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9" t="s">
        <v>82</v>
      </c>
      <c r="BK320" s="217">
        <f>ROUND(I320*H320,2)</f>
        <v>0</v>
      </c>
      <c r="BL320" s="19" t="s">
        <v>148</v>
      </c>
      <c r="BM320" s="216" t="s">
        <v>976</v>
      </c>
    </row>
    <row r="321" spans="1:47" s="2" customFormat="1" ht="12">
      <c r="A321" s="40"/>
      <c r="B321" s="41"/>
      <c r="C321" s="42"/>
      <c r="D321" s="218" t="s">
        <v>150</v>
      </c>
      <c r="E321" s="42"/>
      <c r="F321" s="219" t="s">
        <v>444</v>
      </c>
      <c r="G321" s="42"/>
      <c r="H321" s="42"/>
      <c r="I321" s="220"/>
      <c r="J321" s="42"/>
      <c r="K321" s="42"/>
      <c r="L321" s="46"/>
      <c r="M321" s="221"/>
      <c r="N321" s="222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150</v>
      </c>
      <c r="AU321" s="19" t="s">
        <v>82</v>
      </c>
    </row>
    <row r="322" spans="1:47" s="2" customFormat="1" ht="12">
      <c r="A322" s="40"/>
      <c r="B322" s="41"/>
      <c r="C322" s="42"/>
      <c r="D322" s="218" t="s">
        <v>229</v>
      </c>
      <c r="E322" s="42"/>
      <c r="F322" s="255" t="s">
        <v>447</v>
      </c>
      <c r="G322" s="42"/>
      <c r="H322" s="42"/>
      <c r="I322" s="220"/>
      <c r="J322" s="42"/>
      <c r="K322" s="42"/>
      <c r="L322" s="46"/>
      <c r="M322" s="271"/>
      <c r="N322" s="272"/>
      <c r="O322" s="273"/>
      <c r="P322" s="273"/>
      <c r="Q322" s="273"/>
      <c r="R322" s="273"/>
      <c r="S322" s="273"/>
      <c r="T322" s="27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229</v>
      </c>
      <c r="AU322" s="19" t="s">
        <v>82</v>
      </c>
    </row>
    <row r="323" spans="1:31" s="2" customFormat="1" ht="6.95" customHeight="1">
      <c r="A323" s="40"/>
      <c r="B323" s="61"/>
      <c r="C323" s="62"/>
      <c r="D323" s="62"/>
      <c r="E323" s="62"/>
      <c r="F323" s="62"/>
      <c r="G323" s="62"/>
      <c r="H323" s="62"/>
      <c r="I323" s="62"/>
      <c r="J323" s="62"/>
      <c r="K323" s="62"/>
      <c r="L323" s="46"/>
      <c r="M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</row>
  </sheetData>
  <sheetProtection password="CC35" sheet="1" objects="1" scenarios="1" formatColumns="0" formatRows="0" autoFilter="0"/>
  <autoFilter ref="C85:K32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Svodné příkopy, ÚSES a polní cesty v k. ú. Pravlov - stavba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112</v>
      </c>
      <c r="G12" s="40"/>
      <c r="H12" s="40"/>
      <c r="I12" s="134" t="s">
        <v>23</v>
      </c>
      <c r="J12" s="139" t="str">
        <f>'Rekapitulace stavby'!AN8</f>
        <v>19. 2. 2021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ROUND((SUM(BE84:BE198)),2)</f>
        <v>0</v>
      </c>
      <c r="G33" s="40"/>
      <c r="H33" s="40"/>
      <c r="I33" s="150">
        <v>0.21</v>
      </c>
      <c r="J33" s="149">
        <f>ROUND(((SUM(BE84:BE198))*I33),2)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ROUND((SUM(BF84:BF198)),2)</f>
        <v>0</v>
      </c>
      <c r="G34" s="40"/>
      <c r="H34" s="40"/>
      <c r="I34" s="150">
        <v>0.15</v>
      </c>
      <c r="J34" s="149">
        <f>ROUND(((SUM(BF84:BF198))*I34),2)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ROUND((SUM(BG84:BG198)),2)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ROUND((SUM(BH84:BH198)),2)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ROUND((SUM(BI84:BI198)),2)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Svodné příkopy, ÚSES a polní cesty v k. ú. Pravlov - stavba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187052-10 - SO304.1 Svodný příkop SP2, SO304.2 Svodný příkop SP4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Pravlov</v>
      </c>
      <c r="G52" s="42"/>
      <c r="H52" s="42"/>
      <c r="I52" s="34" t="s">
        <v>23</v>
      </c>
      <c r="J52" s="74" t="str">
        <f>IF(J12="","",J12)</f>
        <v>19. 2. 2021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ČR - SPÚ, KPÚ pro JmK, Pobočka Brno</v>
      </c>
      <c r="G54" s="42"/>
      <c r="H54" s="42"/>
      <c r="I54" s="34" t="s">
        <v>32</v>
      </c>
      <c r="J54" s="38" t="str">
        <f>E21</f>
        <v>GEOtest,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120</v>
      </c>
      <c r="E62" s="176"/>
      <c r="F62" s="176"/>
      <c r="G62" s="176"/>
      <c r="H62" s="176"/>
      <c r="I62" s="176"/>
      <c r="J62" s="177">
        <f>J180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122</v>
      </c>
      <c r="E63" s="176"/>
      <c r="F63" s="176"/>
      <c r="G63" s="176"/>
      <c r="H63" s="176"/>
      <c r="I63" s="176"/>
      <c r="J63" s="177">
        <f>J191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123</v>
      </c>
      <c r="E64" s="176"/>
      <c r="F64" s="176"/>
      <c r="G64" s="176"/>
      <c r="H64" s="176"/>
      <c r="I64" s="176"/>
      <c r="J64" s="177">
        <f>J192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Svodné příkopy, ÚSES a polní cesty v k. ú. Pravlov - stavba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187052-10 - SO304.1 Svodný příkop SP2, SO304.2 Svodný příkop SP4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Pravlov</v>
      </c>
      <c r="G78" s="42"/>
      <c r="H78" s="42"/>
      <c r="I78" s="34" t="s">
        <v>23</v>
      </c>
      <c r="J78" s="74" t="str">
        <f>IF(J12="","",J12)</f>
        <v>19. 2. 2021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ČR - SPÚ, KPÚ pro JmK, Pobočka Brno</v>
      </c>
      <c r="G80" s="42"/>
      <c r="H80" s="42"/>
      <c r="I80" s="34" t="s">
        <v>32</v>
      </c>
      <c r="J80" s="38" t="str">
        <f>E21</f>
        <v>GEOtest, a.s.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30</v>
      </c>
      <c r="D81" s="42"/>
      <c r="E81" s="42"/>
      <c r="F81" s="29" t="str">
        <f>IF(E18="","",E18)</f>
        <v>Vyplň údaj</v>
      </c>
      <c r="G81" s="42"/>
      <c r="H81" s="42"/>
      <c r="I81" s="34" t="s">
        <v>37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127</v>
      </c>
      <c r="D83" s="182" t="s">
        <v>59</v>
      </c>
      <c r="E83" s="182" t="s">
        <v>55</v>
      </c>
      <c r="F83" s="182" t="s">
        <v>56</v>
      </c>
      <c r="G83" s="182" t="s">
        <v>128</v>
      </c>
      <c r="H83" s="182" t="s">
        <v>129</v>
      </c>
      <c r="I83" s="182" t="s">
        <v>130</v>
      </c>
      <c r="J83" s="182" t="s">
        <v>115</v>
      </c>
      <c r="K83" s="183" t="s">
        <v>131</v>
      </c>
      <c r="L83" s="184"/>
      <c r="M83" s="94" t="s">
        <v>19</v>
      </c>
      <c r="N83" s="95" t="s">
        <v>44</v>
      </c>
      <c r="O83" s="95" t="s">
        <v>132</v>
      </c>
      <c r="P83" s="95" t="s">
        <v>133</v>
      </c>
      <c r="Q83" s="95" t="s">
        <v>134</v>
      </c>
      <c r="R83" s="95" t="s">
        <v>135</v>
      </c>
      <c r="S83" s="95" t="s">
        <v>136</v>
      </c>
      <c r="T83" s="96" t="s">
        <v>137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138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13.777149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73</v>
      </c>
      <c r="AU84" s="19" t="s">
        <v>116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73</v>
      </c>
      <c r="E85" s="193" t="s">
        <v>139</v>
      </c>
      <c r="F85" s="193" t="s">
        <v>140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P86+P180+P191+P192</f>
        <v>0</v>
      </c>
      <c r="Q85" s="198"/>
      <c r="R85" s="199">
        <f>R86+R180+R191+R192</f>
        <v>13.777149</v>
      </c>
      <c r="S85" s="198"/>
      <c r="T85" s="200">
        <f>T86+T180+T191+T192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73</v>
      </c>
      <c r="AU85" s="202" t="s">
        <v>74</v>
      </c>
      <c r="AY85" s="201" t="s">
        <v>141</v>
      </c>
      <c r="BK85" s="203">
        <f>BK86+BK180+BK191+BK192</f>
        <v>0</v>
      </c>
    </row>
    <row r="86" spans="1:63" s="12" customFormat="1" ht="22.8" customHeight="1">
      <c r="A86" s="12"/>
      <c r="B86" s="190"/>
      <c r="C86" s="191"/>
      <c r="D86" s="192" t="s">
        <v>73</v>
      </c>
      <c r="E86" s="204" t="s">
        <v>82</v>
      </c>
      <c r="F86" s="204" t="s">
        <v>142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SUM(P87:P179)</f>
        <v>0</v>
      </c>
      <c r="Q86" s="198"/>
      <c r="R86" s="199">
        <f>SUM(R87:R179)</f>
        <v>3.26796</v>
      </c>
      <c r="S86" s="198"/>
      <c r="T86" s="200">
        <f>SUM(T87:T179)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82</v>
      </c>
      <c r="AY86" s="201" t="s">
        <v>141</v>
      </c>
      <c r="BK86" s="203">
        <f>SUM(BK87:BK179)</f>
        <v>0</v>
      </c>
    </row>
    <row r="87" spans="1:65" s="2" customFormat="1" ht="14.4" customHeight="1">
      <c r="A87" s="40"/>
      <c r="B87" s="41"/>
      <c r="C87" s="206" t="s">
        <v>82</v>
      </c>
      <c r="D87" s="206" t="s">
        <v>143</v>
      </c>
      <c r="E87" s="207" t="s">
        <v>144</v>
      </c>
      <c r="F87" s="208" t="s">
        <v>145</v>
      </c>
      <c r="G87" s="209" t="s">
        <v>146</v>
      </c>
      <c r="H87" s="210">
        <v>497</v>
      </c>
      <c r="I87" s="211"/>
      <c r="J87" s="210">
        <f>ROUND(I87*H87,2)</f>
        <v>0</v>
      </c>
      <c r="K87" s="208" t="s">
        <v>147</v>
      </c>
      <c r="L87" s="46"/>
      <c r="M87" s="212" t="s">
        <v>19</v>
      </c>
      <c r="N87" s="213" t="s">
        <v>45</v>
      </c>
      <c r="O87" s="86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6" t="s">
        <v>148</v>
      </c>
      <c r="AT87" s="216" t="s">
        <v>143</v>
      </c>
      <c r="AU87" s="216" t="s">
        <v>84</v>
      </c>
      <c r="AY87" s="19" t="s">
        <v>141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9" t="s">
        <v>82</v>
      </c>
      <c r="BK87" s="217">
        <f>ROUND(I87*H87,2)</f>
        <v>0</v>
      </c>
      <c r="BL87" s="19" t="s">
        <v>148</v>
      </c>
      <c r="BM87" s="216" t="s">
        <v>978</v>
      </c>
    </row>
    <row r="88" spans="1:47" s="2" customFormat="1" ht="12">
      <c r="A88" s="40"/>
      <c r="B88" s="41"/>
      <c r="C88" s="42"/>
      <c r="D88" s="218" t="s">
        <v>150</v>
      </c>
      <c r="E88" s="42"/>
      <c r="F88" s="219" t="s">
        <v>151</v>
      </c>
      <c r="G88" s="42"/>
      <c r="H88" s="42"/>
      <c r="I88" s="220"/>
      <c r="J88" s="42"/>
      <c r="K88" s="42"/>
      <c r="L88" s="46"/>
      <c r="M88" s="221"/>
      <c r="N88" s="222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150</v>
      </c>
      <c r="AU88" s="19" t="s">
        <v>84</v>
      </c>
    </row>
    <row r="89" spans="1:51" s="13" customFormat="1" ht="12">
      <c r="A89" s="13"/>
      <c r="B89" s="223"/>
      <c r="C89" s="224"/>
      <c r="D89" s="218" t="s">
        <v>152</v>
      </c>
      <c r="E89" s="225" t="s">
        <v>19</v>
      </c>
      <c r="F89" s="226" t="s">
        <v>979</v>
      </c>
      <c r="G89" s="224"/>
      <c r="H89" s="227">
        <v>297.6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152</v>
      </c>
      <c r="AU89" s="233" t="s">
        <v>84</v>
      </c>
      <c r="AV89" s="13" t="s">
        <v>84</v>
      </c>
      <c r="AW89" s="13" t="s">
        <v>36</v>
      </c>
      <c r="AX89" s="13" t="s">
        <v>74</v>
      </c>
      <c r="AY89" s="233" t="s">
        <v>141</v>
      </c>
    </row>
    <row r="90" spans="1:51" s="13" customFormat="1" ht="12">
      <c r="A90" s="13"/>
      <c r="B90" s="223"/>
      <c r="C90" s="224"/>
      <c r="D90" s="218" t="s">
        <v>152</v>
      </c>
      <c r="E90" s="225" t="s">
        <v>19</v>
      </c>
      <c r="F90" s="226" t="s">
        <v>980</v>
      </c>
      <c r="G90" s="224"/>
      <c r="H90" s="227">
        <v>199.4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152</v>
      </c>
      <c r="AU90" s="233" t="s">
        <v>84</v>
      </c>
      <c r="AV90" s="13" t="s">
        <v>84</v>
      </c>
      <c r="AW90" s="13" t="s">
        <v>36</v>
      </c>
      <c r="AX90" s="13" t="s">
        <v>74</v>
      </c>
      <c r="AY90" s="233" t="s">
        <v>141</v>
      </c>
    </row>
    <row r="91" spans="1:51" s="14" customFormat="1" ht="12">
      <c r="A91" s="14"/>
      <c r="B91" s="234"/>
      <c r="C91" s="235"/>
      <c r="D91" s="218" t="s">
        <v>152</v>
      </c>
      <c r="E91" s="236" t="s">
        <v>19</v>
      </c>
      <c r="F91" s="237" t="s">
        <v>167</v>
      </c>
      <c r="G91" s="235"/>
      <c r="H91" s="238">
        <v>497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152</v>
      </c>
      <c r="AU91" s="244" t="s">
        <v>84</v>
      </c>
      <c r="AV91" s="14" t="s">
        <v>148</v>
      </c>
      <c r="AW91" s="14" t="s">
        <v>36</v>
      </c>
      <c r="AX91" s="14" t="s">
        <v>82</v>
      </c>
      <c r="AY91" s="244" t="s">
        <v>141</v>
      </c>
    </row>
    <row r="92" spans="1:65" s="2" customFormat="1" ht="14.4" customHeight="1">
      <c r="A92" s="40"/>
      <c r="B92" s="41"/>
      <c r="C92" s="206" t="s">
        <v>84</v>
      </c>
      <c r="D92" s="206" t="s">
        <v>143</v>
      </c>
      <c r="E92" s="207" t="s">
        <v>981</v>
      </c>
      <c r="F92" s="208" t="s">
        <v>982</v>
      </c>
      <c r="G92" s="209" t="s">
        <v>162</v>
      </c>
      <c r="H92" s="210">
        <v>54.3</v>
      </c>
      <c r="I92" s="211"/>
      <c r="J92" s="210">
        <f>ROUND(I92*H92,2)</f>
        <v>0</v>
      </c>
      <c r="K92" s="208" t="s">
        <v>147</v>
      </c>
      <c r="L92" s="46"/>
      <c r="M92" s="212" t="s">
        <v>19</v>
      </c>
      <c r="N92" s="213" t="s">
        <v>45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148</v>
      </c>
      <c r="AT92" s="216" t="s">
        <v>143</v>
      </c>
      <c r="AU92" s="216" t="s">
        <v>84</v>
      </c>
      <c r="AY92" s="19" t="s">
        <v>141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9" t="s">
        <v>82</v>
      </c>
      <c r="BK92" s="217">
        <f>ROUND(I92*H92,2)</f>
        <v>0</v>
      </c>
      <c r="BL92" s="19" t="s">
        <v>148</v>
      </c>
      <c r="BM92" s="216" t="s">
        <v>983</v>
      </c>
    </row>
    <row r="93" spans="1:47" s="2" customFormat="1" ht="12">
      <c r="A93" s="40"/>
      <c r="B93" s="41"/>
      <c r="C93" s="42"/>
      <c r="D93" s="218" t="s">
        <v>150</v>
      </c>
      <c r="E93" s="42"/>
      <c r="F93" s="219" t="s">
        <v>984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150</v>
      </c>
      <c r="AU93" s="19" t="s">
        <v>84</v>
      </c>
    </row>
    <row r="94" spans="1:51" s="13" customFormat="1" ht="12">
      <c r="A94" s="13"/>
      <c r="B94" s="223"/>
      <c r="C94" s="224"/>
      <c r="D94" s="218" t="s">
        <v>152</v>
      </c>
      <c r="E94" s="225" t="s">
        <v>19</v>
      </c>
      <c r="F94" s="226" t="s">
        <v>985</v>
      </c>
      <c r="G94" s="224"/>
      <c r="H94" s="227">
        <v>46.3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152</v>
      </c>
      <c r="AU94" s="233" t="s">
        <v>84</v>
      </c>
      <c r="AV94" s="13" t="s">
        <v>84</v>
      </c>
      <c r="AW94" s="13" t="s">
        <v>36</v>
      </c>
      <c r="AX94" s="13" t="s">
        <v>74</v>
      </c>
      <c r="AY94" s="233" t="s">
        <v>141</v>
      </c>
    </row>
    <row r="95" spans="1:51" s="13" customFormat="1" ht="12">
      <c r="A95" s="13"/>
      <c r="B95" s="223"/>
      <c r="C95" s="224"/>
      <c r="D95" s="218" t="s">
        <v>152</v>
      </c>
      <c r="E95" s="225" t="s">
        <v>19</v>
      </c>
      <c r="F95" s="226" t="s">
        <v>986</v>
      </c>
      <c r="G95" s="224"/>
      <c r="H95" s="227">
        <v>8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84</v>
      </c>
      <c r="AV95" s="13" t="s">
        <v>84</v>
      </c>
      <c r="AW95" s="13" t="s">
        <v>36</v>
      </c>
      <c r="AX95" s="13" t="s">
        <v>74</v>
      </c>
      <c r="AY95" s="233" t="s">
        <v>141</v>
      </c>
    </row>
    <row r="96" spans="1:51" s="14" customFormat="1" ht="12">
      <c r="A96" s="14"/>
      <c r="B96" s="234"/>
      <c r="C96" s="235"/>
      <c r="D96" s="218" t="s">
        <v>152</v>
      </c>
      <c r="E96" s="236" t="s">
        <v>19</v>
      </c>
      <c r="F96" s="237" t="s">
        <v>167</v>
      </c>
      <c r="G96" s="235"/>
      <c r="H96" s="238">
        <v>54.3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152</v>
      </c>
      <c r="AU96" s="244" t="s">
        <v>84</v>
      </c>
      <c r="AV96" s="14" t="s">
        <v>148</v>
      </c>
      <c r="AW96" s="14" t="s">
        <v>36</v>
      </c>
      <c r="AX96" s="14" t="s">
        <v>82</v>
      </c>
      <c r="AY96" s="244" t="s">
        <v>141</v>
      </c>
    </row>
    <row r="97" spans="1:65" s="2" customFormat="1" ht="14.4" customHeight="1">
      <c r="A97" s="40"/>
      <c r="B97" s="41"/>
      <c r="C97" s="206" t="s">
        <v>159</v>
      </c>
      <c r="D97" s="206" t="s">
        <v>143</v>
      </c>
      <c r="E97" s="207" t="s">
        <v>987</v>
      </c>
      <c r="F97" s="208" t="s">
        <v>988</v>
      </c>
      <c r="G97" s="209" t="s">
        <v>162</v>
      </c>
      <c r="H97" s="210">
        <v>2</v>
      </c>
      <c r="I97" s="211"/>
      <c r="J97" s="210">
        <f>ROUND(I97*H97,2)</f>
        <v>0</v>
      </c>
      <c r="K97" s="208" t="s">
        <v>147</v>
      </c>
      <c r="L97" s="46"/>
      <c r="M97" s="212" t="s">
        <v>19</v>
      </c>
      <c r="N97" s="213" t="s">
        <v>45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148</v>
      </c>
      <c r="AT97" s="216" t="s">
        <v>143</v>
      </c>
      <c r="AU97" s="216" t="s">
        <v>84</v>
      </c>
      <c r="AY97" s="19" t="s">
        <v>141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9" t="s">
        <v>82</v>
      </c>
      <c r="BK97" s="217">
        <f>ROUND(I97*H97,2)</f>
        <v>0</v>
      </c>
      <c r="BL97" s="19" t="s">
        <v>148</v>
      </c>
      <c r="BM97" s="216" t="s">
        <v>989</v>
      </c>
    </row>
    <row r="98" spans="1:47" s="2" customFormat="1" ht="12">
      <c r="A98" s="40"/>
      <c r="B98" s="41"/>
      <c r="C98" s="42"/>
      <c r="D98" s="218" t="s">
        <v>150</v>
      </c>
      <c r="E98" s="42"/>
      <c r="F98" s="219" t="s">
        <v>990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3" customFormat="1" ht="12">
      <c r="A99" s="13"/>
      <c r="B99" s="223"/>
      <c r="C99" s="224"/>
      <c r="D99" s="218" t="s">
        <v>152</v>
      </c>
      <c r="E99" s="225" t="s">
        <v>19</v>
      </c>
      <c r="F99" s="226" t="s">
        <v>991</v>
      </c>
      <c r="G99" s="224"/>
      <c r="H99" s="227">
        <v>2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152</v>
      </c>
      <c r="AU99" s="233" t="s">
        <v>84</v>
      </c>
      <c r="AV99" s="13" t="s">
        <v>84</v>
      </c>
      <c r="AW99" s="13" t="s">
        <v>36</v>
      </c>
      <c r="AX99" s="13" t="s">
        <v>82</v>
      </c>
      <c r="AY99" s="233" t="s">
        <v>141</v>
      </c>
    </row>
    <row r="100" spans="1:65" s="2" customFormat="1" ht="14.4" customHeight="1">
      <c r="A100" s="40"/>
      <c r="B100" s="41"/>
      <c r="C100" s="206" t="s">
        <v>148</v>
      </c>
      <c r="D100" s="206" t="s">
        <v>143</v>
      </c>
      <c r="E100" s="207" t="s">
        <v>174</v>
      </c>
      <c r="F100" s="208" t="s">
        <v>175</v>
      </c>
      <c r="G100" s="209" t="s">
        <v>162</v>
      </c>
      <c r="H100" s="210">
        <v>2</v>
      </c>
      <c r="I100" s="211"/>
      <c r="J100" s="210">
        <f>ROUND(I100*H100,2)</f>
        <v>0</v>
      </c>
      <c r="K100" s="208" t="s">
        <v>19</v>
      </c>
      <c r="L100" s="46"/>
      <c r="M100" s="212" t="s">
        <v>19</v>
      </c>
      <c r="N100" s="213" t="s">
        <v>45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148</v>
      </c>
      <c r="AT100" s="216" t="s">
        <v>143</v>
      </c>
      <c r="AU100" s="216" t="s">
        <v>84</v>
      </c>
      <c r="AY100" s="19" t="s">
        <v>141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9" t="s">
        <v>82</v>
      </c>
      <c r="BK100" s="217">
        <f>ROUND(I100*H100,2)</f>
        <v>0</v>
      </c>
      <c r="BL100" s="19" t="s">
        <v>148</v>
      </c>
      <c r="BM100" s="216" t="s">
        <v>992</v>
      </c>
    </row>
    <row r="101" spans="1:47" s="2" customFormat="1" ht="12">
      <c r="A101" s="40"/>
      <c r="B101" s="41"/>
      <c r="C101" s="42"/>
      <c r="D101" s="218" t="s">
        <v>150</v>
      </c>
      <c r="E101" s="42"/>
      <c r="F101" s="219" t="s">
        <v>177</v>
      </c>
      <c r="G101" s="42"/>
      <c r="H101" s="42"/>
      <c r="I101" s="220"/>
      <c r="J101" s="42"/>
      <c r="K101" s="42"/>
      <c r="L101" s="46"/>
      <c r="M101" s="221"/>
      <c r="N101" s="22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3" customFormat="1" ht="12">
      <c r="A102" s="13"/>
      <c r="B102" s="223"/>
      <c r="C102" s="224"/>
      <c r="D102" s="218" t="s">
        <v>152</v>
      </c>
      <c r="E102" s="225" t="s">
        <v>19</v>
      </c>
      <c r="F102" s="226" t="s">
        <v>993</v>
      </c>
      <c r="G102" s="224"/>
      <c r="H102" s="227">
        <v>2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152</v>
      </c>
      <c r="AU102" s="233" t="s">
        <v>84</v>
      </c>
      <c r="AV102" s="13" t="s">
        <v>84</v>
      </c>
      <c r="AW102" s="13" t="s">
        <v>36</v>
      </c>
      <c r="AX102" s="13" t="s">
        <v>82</v>
      </c>
      <c r="AY102" s="233" t="s">
        <v>141</v>
      </c>
    </row>
    <row r="103" spans="1:65" s="2" customFormat="1" ht="14.4" customHeight="1">
      <c r="A103" s="40"/>
      <c r="B103" s="41"/>
      <c r="C103" s="206" t="s">
        <v>173</v>
      </c>
      <c r="D103" s="206" t="s">
        <v>143</v>
      </c>
      <c r="E103" s="207" t="s">
        <v>192</v>
      </c>
      <c r="F103" s="208" t="s">
        <v>193</v>
      </c>
      <c r="G103" s="209" t="s">
        <v>162</v>
      </c>
      <c r="H103" s="210">
        <v>62</v>
      </c>
      <c r="I103" s="211"/>
      <c r="J103" s="210">
        <f>ROUND(I103*H103,2)</f>
        <v>0</v>
      </c>
      <c r="K103" s="208" t="s">
        <v>147</v>
      </c>
      <c r="L103" s="46"/>
      <c r="M103" s="212" t="s">
        <v>19</v>
      </c>
      <c r="N103" s="213" t="s">
        <v>45</v>
      </c>
      <c r="O103" s="86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6" t="s">
        <v>148</v>
      </c>
      <c r="AT103" s="216" t="s">
        <v>143</v>
      </c>
      <c r="AU103" s="216" t="s">
        <v>84</v>
      </c>
      <c r="AY103" s="19" t="s">
        <v>141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9" t="s">
        <v>82</v>
      </c>
      <c r="BK103" s="217">
        <f>ROUND(I103*H103,2)</f>
        <v>0</v>
      </c>
      <c r="BL103" s="19" t="s">
        <v>148</v>
      </c>
      <c r="BM103" s="216" t="s">
        <v>994</v>
      </c>
    </row>
    <row r="104" spans="1:47" s="2" customFormat="1" ht="12">
      <c r="A104" s="40"/>
      <c r="B104" s="41"/>
      <c r="C104" s="42"/>
      <c r="D104" s="218" t="s">
        <v>150</v>
      </c>
      <c r="E104" s="42"/>
      <c r="F104" s="219" t="s">
        <v>195</v>
      </c>
      <c r="G104" s="42"/>
      <c r="H104" s="42"/>
      <c r="I104" s="220"/>
      <c r="J104" s="42"/>
      <c r="K104" s="42"/>
      <c r="L104" s="46"/>
      <c r="M104" s="221"/>
      <c r="N104" s="22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5" customFormat="1" ht="12">
      <c r="A105" s="15"/>
      <c r="B105" s="245"/>
      <c r="C105" s="246"/>
      <c r="D105" s="218" t="s">
        <v>152</v>
      </c>
      <c r="E105" s="247" t="s">
        <v>19</v>
      </c>
      <c r="F105" s="248" t="s">
        <v>821</v>
      </c>
      <c r="G105" s="246"/>
      <c r="H105" s="247" t="s">
        <v>19</v>
      </c>
      <c r="I105" s="249"/>
      <c r="J105" s="246"/>
      <c r="K105" s="246"/>
      <c r="L105" s="250"/>
      <c r="M105" s="251"/>
      <c r="N105" s="252"/>
      <c r="O105" s="252"/>
      <c r="P105" s="252"/>
      <c r="Q105" s="252"/>
      <c r="R105" s="252"/>
      <c r="S105" s="252"/>
      <c r="T105" s="25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4" t="s">
        <v>152</v>
      </c>
      <c r="AU105" s="254" t="s">
        <v>84</v>
      </c>
      <c r="AV105" s="15" t="s">
        <v>82</v>
      </c>
      <c r="AW105" s="15" t="s">
        <v>36</v>
      </c>
      <c r="AX105" s="15" t="s">
        <v>74</v>
      </c>
      <c r="AY105" s="254" t="s">
        <v>141</v>
      </c>
    </row>
    <row r="106" spans="1:51" s="13" customFormat="1" ht="12">
      <c r="A106" s="13"/>
      <c r="B106" s="223"/>
      <c r="C106" s="224"/>
      <c r="D106" s="218" t="s">
        <v>152</v>
      </c>
      <c r="E106" s="225" t="s">
        <v>19</v>
      </c>
      <c r="F106" s="226" t="s">
        <v>985</v>
      </c>
      <c r="G106" s="224"/>
      <c r="H106" s="227">
        <v>46.3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152</v>
      </c>
      <c r="AU106" s="233" t="s">
        <v>84</v>
      </c>
      <c r="AV106" s="13" t="s">
        <v>84</v>
      </c>
      <c r="AW106" s="13" t="s">
        <v>36</v>
      </c>
      <c r="AX106" s="13" t="s">
        <v>74</v>
      </c>
      <c r="AY106" s="233" t="s">
        <v>141</v>
      </c>
    </row>
    <row r="107" spans="1:51" s="13" customFormat="1" ht="12">
      <c r="A107" s="13"/>
      <c r="B107" s="223"/>
      <c r="C107" s="224"/>
      <c r="D107" s="218" t="s">
        <v>152</v>
      </c>
      <c r="E107" s="225" t="s">
        <v>19</v>
      </c>
      <c r="F107" s="226" t="s">
        <v>995</v>
      </c>
      <c r="G107" s="224"/>
      <c r="H107" s="227">
        <v>10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152</v>
      </c>
      <c r="AU107" s="233" t="s">
        <v>84</v>
      </c>
      <c r="AV107" s="13" t="s">
        <v>84</v>
      </c>
      <c r="AW107" s="13" t="s">
        <v>36</v>
      </c>
      <c r="AX107" s="13" t="s">
        <v>74</v>
      </c>
      <c r="AY107" s="233" t="s">
        <v>141</v>
      </c>
    </row>
    <row r="108" spans="1:51" s="15" customFormat="1" ht="12">
      <c r="A108" s="15"/>
      <c r="B108" s="245"/>
      <c r="C108" s="246"/>
      <c r="D108" s="218" t="s">
        <v>152</v>
      </c>
      <c r="E108" s="247" t="s">
        <v>19</v>
      </c>
      <c r="F108" s="248" t="s">
        <v>831</v>
      </c>
      <c r="G108" s="246"/>
      <c r="H108" s="247" t="s">
        <v>19</v>
      </c>
      <c r="I108" s="249"/>
      <c r="J108" s="246"/>
      <c r="K108" s="246"/>
      <c r="L108" s="250"/>
      <c r="M108" s="251"/>
      <c r="N108" s="252"/>
      <c r="O108" s="252"/>
      <c r="P108" s="252"/>
      <c r="Q108" s="252"/>
      <c r="R108" s="252"/>
      <c r="S108" s="252"/>
      <c r="T108" s="253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4" t="s">
        <v>152</v>
      </c>
      <c r="AU108" s="254" t="s">
        <v>84</v>
      </c>
      <c r="AV108" s="15" t="s">
        <v>82</v>
      </c>
      <c r="AW108" s="15" t="s">
        <v>36</v>
      </c>
      <c r="AX108" s="15" t="s">
        <v>74</v>
      </c>
      <c r="AY108" s="254" t="s">
        <v>141</v>
      </c>
    </row>
    <row r="109" spans="1:51" s="13" customFormat="1" ht="12">
      <c r="A109" s="13"/>
      <c r="B109" s="223"/>
      <c r="C109" s="224"/>
      <c r="D109" s="218" t="s">
        <v>152</v>
      </c>
      <c r="E109" s="225" t="s">
        <v>19</v>
      </c>
      <c r="F109" s="226" t="s">
        <v>996</v>
      </c>
      <c r="G109" s="224"/>
      <c r="H109" s="227">
        <v>5.7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152</v>
      </c>
      <c r="AU109" s="233" t="s">
        <v>84</v>
      </c>
      <c r="AV109" s="13" t="s">
        <v>84</v>
      </c>
      <c r="AW109" s="13" t="s">
        <v>36</v>
      </c>
      <c r="AX109" s="13" t="s">
        <v>74</v>
      </c>
      <c r="AY109" s="233" t="s">
        <v>141</v>
      </c>
    </row>
    <row r="110" spans="1:51" s="14" customFormat="1" ht="12">
      <c r="A110" s="14"/>
      <c r="B110" s="234"/>
      <c r="C110" s="235"/>
      <c r="D110" s="218" t="s">
        <v>152</v>
      </c>
      <c r="E110" s="236" t="s">
        <v>19</v>
      </c>
      <c r="F110" s="237" t="s">
        <v>167</v>
      </c>
      <c r="G110" s="235"/>
      <c r="H110" s="238">
        <v>62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152</v>
      </c>
      <c r="AU110" s="244" t="s">
        <v>84</v>
      </c>
      <c r="AV110" s="14" t="s">
        <v>148</v>
      </c>
      <c r="AW110" s="14" t="s">
        <v>36</v>
      </c>
      <c r="AX110" s="14" t="s">
        <v>82</v>
      </c>
      <c r="AY110" s="244" t="s">
        <v>141</v>
      </c>
    </row>
    <row r="111" spans="1:65" s="2" customFormat="1" ht="14.4" customHeight="1">
      <c r="A111" s="40"/>
      <c r="B111" s="41"/>
      <c r="C111" s="206" t="s">
        <v>179</v>
      </c>
      <c r="D111" s="206" t="s">
        <v>143</v>
      </c>
      <c r="E111" s="207" t="s">
        <v>199</v>
      </c>
      <c r="F111" s="208" t="s">
        <v>200</v>
      </c>
      <c r="G111" s="209" t="s">
        <v>162</v>
      </c>
      <c r="H111" s="210">
        <v>50.6</v>
      </c>
      <c r="I111" s="211"/>
      <c r="J111" s="210">
        <f>ROUND(I111*H111,2)</f>
        <v>0</v>
      </c>
      <c r="K111" s="208" t="s">
        <v>147</v>
      </c>
      <c r="L111" s="46"/>
      <c r="M111" s="212" t="s">
        <v>19</v>
      </c>
      <c r="N111" s="213" t="s">
        <v>45</v>
      </c>
      <c r="O111" s="86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6" t="s">
        <v>148</v>
      </c>
      <c r="AT111" s="216" t="s">
        <v>143</v>
      </c>
      <c r="AU111" s="216" t="s">
        <v>84</v>
      </c>
      <c r="AY111" s="19" t="s">
        <v>141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9" t="s">
        <v>82</v>
      </c>
      <c r="BK111" s="217">
        <f>ROUND(I111*H111,2)</f>
        <v>0</v>
      </c>
      <c r="BL111" s="19" t="s">
        <v>148</v>
      </c>
      <c r="BM111" s="216" t="s">
        <v>997</v>
      </c>
    </row>
    <row r="112" spans="1:47" s="2" customFormat="1" ht="12">
      <c r="A112" s="40"/>
      <c r="B112" s="41"/>
      <c r="C112" s="42"/>
      <c r="D112" s="218" t="s">
        <v>150</v>
      </c>
      <c r="E112" s="42"/>
      <c r="F112" s="219" t="s">
        <v>202</v>
      </c>
      <c r="G112" s="42"/>
      <c r="H112" s="42"/>
      <c r="I112" s="220"/>
      <c r="J112" s="42"/>
      <c r="K112" s="42"/>
      <c r="L112" s="46"/>
      <c r="M112" s="221"/>
      <c r="N112" s="22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51" s="15" customFormat="1" ht="12">
      <c r="A113" s="15"/>
      <c r="B113" s="245"/>
      <c r="C113" s="246"/>
      <c r="D113" s="218" t="s">
        <v>152</v>
      </c>
      <c r="E113" s="247" t="s">
        <v>19</v>
      </c>
      <c r="F113" s="248" t="s">
        <v>203</v>
      </c>
      <c r="G113" s="246"/>
      <c r="H113" s="247" t="s">
        <v>19</v>
      </c>
      <c r="I113" s="249"/>
      <c r="J113" s="246"/>
      <c r="K113" s="246"/>
      <c r="L113" s="250"/>
      <c r="M113" s="251"/>
      <c r="N113" s="252"/>
      <c r="O113" s="252"/>
      <c r="P113" s="252"/>
      <c r="Q113" s="252"/>
      <c r="R113" s="252"/>
      <c r="S113" s="252"/>
      <c r="T113" s="25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4" t="s">
        <v>152</v>
      </c>
      <c r="AU113" s="254" t="s">
        <v>84</v>
      </c>
      <c r="AV113" s="15" t="s">
        <v>82</v>
      </c>
      <c r="AW113" s="15" t="s">
        <v>36</v>
      </c>
      <c r="AX113" s="15" t="s">
        <v>74</v>
      </c>
      <c r="AY113" s="254" t="s">
        <v>141</v>
      </c>
    </row>
    <row r="114" spans="1:51" s="15" customFormat="1" ht="12">
      <c r="A114" s="15"/>
      <c r="B114" s="245"/>
      <c r="C114" s="246"/>
      <c r="D114" s="218" t="s">
        <v>152</v>
      </c>
      <c r="E114" s="247" t="s">
        <v>19</v>
      </c>
      <c r="F114" s="248" t="s">
        <v>840</v>
      </c>
      <c r="G114" s="246"/>
      <c r="H114" s="247" t="s">
        <v>19</v>
      </c>
      <c r="I114" s="249"/>
      <c r="J114" s="246"/>
      <c r="K114" s="246"/>
      <c r="L114" s="250"/>
      <c r="M114" s="251"/>
      <c r="N114" s="252"/>
      <c r="O114" s="252"/>
      <c r="P114" s="252"/>
      <c r="Q114" s="252"/>
      <c r="R114" s="252"/>
      <c r="S114" s="252"/>
      <c r="T114" s="253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4" t="s">
        <v>152</v>
      </c>
      <c r="AU114" s="254" t="s">
        <v>84</v>
      </c>
      <c r="AV114" s="15" t="s">
        <v>82</v>
      </c>
      <c r="AW114" s="15" t="s">
        <v>36</v>
      </c>
      <c r="AX114" s="15" t="s">
        <v>74</v>
      </c>
      <c r="AY114" s="254" t="s">
        <v>141</v>
      </c>
    </row>
    <row r="115" spans="1:51" s="13" customFormat="1" ht="12">
      <c r="A115" s="13"/>
      <c r="B115" s="223"/>
      <c r="C115" s="224"/>
      <c r="D115" s="218" t="s">
        <v>152</v>
      </c>
      <c r="E115" s="225" t="s">
        <v>19</v>
      </c>
      <c r="F115" s="226" t="s">
        <v>985</v>
      </c>
      <c r="G115" s="224"/>
      <c r="H115" s="227">
        <v>46.3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152</v>
      </c>
      <c r="AU115" s="233" t="s">
        <v>84</v>
      </c>
      <c r="AV115" s="13" t="s">
        <v>84</v>
      </c>
      <c r="AW115" s="13" t="s">
        <v>36</v>
      </c>
      <c r="AX115" s="13" t="s">
        <v>74</v>
      </c>
      <c r="AY115" s="233" t="s">
        <v>141</v>
      </c>
    </row>
    <row r="116" spans="1:51" s="13" customFormat="1" ht="12">
      <c r="A116" s="13"/>
      <c r="B116" s="223"/>
      <c r="C116" s="224"/>
      <c r="D116" s="218" t="s">
        <v>152</v>
      </c>
      <c r="E116" s="225" t="s">
        <v>19</v>
      </c>
      <c r="F116" s="226" t="s">
        <v>995</v>
      </c>
      <c r="G116" s="224"/>
      <c r="H116" s="227">
        <v>10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152</v>
      </c>
      <c r="AU116" s="233" t="s">
        <v>84</v>
      </c>
      <c r="AV116" s="13" t="s">
        <v>84</v>
      </c>
      <c r="AW116" s="13" t="s">
        <v>36</v>
      </c>
      <c r="AX116" s="13" t="s">
        <v>74</v>
      </c>
      <c r="AY116" s="233" t="s">
        <v>141</v>
      </c>
    </row>
    <row r="117" spans="1:51" s="15" customFormat="1" ht="12">
      <c r="A117" s="15"/>
      <c r="B117" s="245"/>
      <c r="C117" s="246"/>
      <c r="D117" s="218" t="s">
        <v>152</v>
      </c>
      <c r="E117" s="247" t="s">
        <v>19</v>
      </c>
      <c r="F117" s="248" t="s">
        <v>831</v>
      </c>
      <c r="G117" s="246"/>
      <c r="H117" s="247" t="s">
        <v>19</v>
      </c>
      <c r="I117" s="249"/>
      <c r="J117" s="246"/>
      <c r="K117" s="246"/>
      <c r="L117" s="250"/>
      <c r="M117" s="251"/>
      <c r="N117" s="252"/>
      <c r="O117" s="252"/>
      <c r="P117" s="252"/>
      <c r="Q117" s="252"/>
      <c r="R117" s="252"/>
      <c r="S117" s="252"/>
      <c r="T117" s="25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4" t="s">
        <v>152</v>
      </c>
      <c r="AU117" s="254" t="s">
        <v>84</v>
      </c>
      <c r="AV117" s="15" t="s">
        <v>82</v>
      </c>
      <c r="AW117" s="15" t="s">
        <v>36</v>
      </c>
      <c r="AX117" s="15" t="s">
        <v>74</v>
      </c>
      <c r="AY117" s="254" t="s">
        <v>141</v>
      </c>
    </row>
    <row r="118" spans="1:51" s="13" customFormat="1" ht="12">
      <c r="A118" s="13"/>
      <c r="B118" s="223"/>
      <c r="C118" s="224"/>
      <c r="D118" s="218" t="s">
        <v>152</v>
      </c>
      <c r="E118" s="225" t="s">
        <v>19</v>
      </c>
      <c r="F118" s="226" t="s">
        <v>998</v>
      </c>
      <c r="G118" s="224"/>
      <c r="H118" s="227">
        <v>-5.7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152</v>
      </c>
      <c r="AU118" s="233" t="s">
        <v>84</v>
      </c>
      <c r="AV118" s="13" t="s">
        <v>84</v>
      </c>
      <c r="AW118" s="13" t="s">
        <v>36</v>
      </c>
      <c r="AX118" s="13" t="s">
        <v>74</v>
      </c>
      <c r="AY118" s="233" t="s">
        <v>141</v>
      </c>
    </row>
    <row r="119" spans="1:51" s="14" customFormat="1" ht="12">
      <c r="A119" s="14"/>
      <c r="B119" s="234"/>
      <c r="C119" s="235"/>
      <c r="D119" s="218" t="s">
        <v>152</v>
      </c>
      <c r="E119" s="236" t="s">
        <v>19</v>
      </c>
      <c r="F119" s="237" t="s">
        <v>167</v>
      </c>
      <c r="G119" s="235"/>
      <c r="H119" s="238">
        <v>50.6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152</v>
      </c>
      <c r="AU119" s="244" t="s">
        <v>84</v>
      </c>
      <c r="AV119" s="14" t="s">
        <v>148</v>
      </c>
      <c r="AW119" s="14" t="s">
        <v>36</v>
      </c>
      <c r="AX119" s="14" t="s">
        <v>82</v>
      </c>
      <c r="AY119" s="244" t="s">
        <v>141</v>
      </c>
    </row>
    <row r="120" spans="1:65" s="2" customFormat="1" ht="14.4" customHeight="1">
      <c r="A120" s="40"/>
      <c r="B120" s="41"/>
      <c r="C120" s="206" t="s">
        <v>185</v>
      </c>
      <c r="D120" s="206" t="s">
        <v>143</v>
      </c>
      <c r="E120" s="207" t="s">
        <v>207</v>
      </c>
      <c r="F120" s="208" t="s">
        <v>208</v>
      </c>
      <c r="G120" s="209" t="s">
        <v>162</v>
      </c>
      <c r="H120" s="210">
        <v>62</v>
      </c>
      <c r="I120" s="211"/>
      <c r="J120" s="210">
        <f>ROUND(I120*H120,2)</f>
        <v>0</v>
      </c>
      <c r="K120" s="208" t="s">
        <v>147</v>
      </c>
      <c r="L120" s="46"/>
      <c r="M120" s="212" t="s">
        <v>19</v>
      </c>
      <c r="N120" s="213" t="s">
        <v>45</v>
      </c>
      <c r="O120" s="86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6" t="s">
        <v>148</v>
      </c>
      <c r="AT120" s="216" t="s">
        <v>143</v>
      </c>
      <c r="AU120" s="216" t="s">
        <v>84</v>
      </c>
      <c r="AY120" s="19" t="s">
        <v>141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9" t="s">
        <v>82</v>
      </c>
      <c r="BK120" s="217">
        <f>ROUND(I120*H120,2)</f>
        <v>0</v>
      </c>
      <c r="BL120" s="19" t="s">
        <v>148</v>
      </c>
      <c r="BM120" s="216" t="s">
        <v>999</v>
      </c>
    </row>
    <row r="121" spans="1:47" s="2" customFormat="1" ht="12">
      <c r="A121" s="40"/>
      <c r="B121" s="41"/>
      <c r="C121" s="42"/>
      <c r="D121" s="218" t="s">
        <v>150</v>
      </c>
      <c r="E121" s="42"/>
      <c r="F121" s="219" t="s">
        <v>210</v>
      </c>
      <c r="G121" s="42"/>
      <c r="H121" s="42"/>
      <c r="I121" s="220"/>
      <c r="J121" s="42"/>
      <c r="K121" s="42"/>
      <c r="L121" s="46"/>
      <c r="M121" s="221"/>
      <c r="N121" s="22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150</v>
      </c>
      <c r="AU121" s="19" t="s">
        <v>84</v>
      </c>
    </row>
    <row r="122" spans="1:51" s="15" customFormat="1" ht="12">
      <c r="A122" s="15"/>
      <c r="B122" s="245"/>
      <c r="C122" s="246"/>
      <c r="D122" s="218" t="s">
        <v>152</v>
      </c>
      <c r="E122" s="247" t="s">
        <v>19</v>
      </c>
      <c r="F122" s="248" t="s">
        <v>1000</v>
      </c>
      <c r="G122" s="246"/>
      <c r="H122" s="247" t="s">
        <v>19</v>
      </c>
      <c r="I122" s="249"/>
      <c r="J122" s="246"/>
      <c r="K122" s="246"/>
      <c r="L122" s="250"/>
      <c r="M122" s="251"/>
      <c r="N122" s="252"/>
      <c r="O122" s="252"/>
      <c r="P122" s="252"/>
      <c r="Q122" s="252"/>
      <c r="R122" s="252"/>
      <c r="S122" s="252"/>
      <c r="T122" s="25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4" t="s">
        <v>152</v>
      </c>
      <c r="AU122" s="254" t="s">
        <v>84</v>
      </c>
      <c r="AV122" s="15" t="s">
        <v>82</v>
      </c>
      <c r="AW122" s="15" t="s">
        <v>36</v>
      </c>
      <c r="AX122" s="15" t="s">
        <v>74</v>
      </c>
      <c r="AY122" s="254" t="s">
        <v>141</v>
      </c>
    </row>
    <row r="123" spans="1:51" s="13" customFormat="1" ht="12">
      <c r="A123" s="13"/>
      <c r="B123" s="223"/>
      <c r="C123" s="224"/>
      <c r="D123" s="218" t="s">
        <v>152</v>
      </c>
      <c r="E123" s="225" t="s">
        <v>19</v>
      </c>
      <c r="F123" s="226" t="s">
        <v>985</v>
      </c>
      <c r="G123" s="224"/>
      <c r="H123" s="227">
        <v>46.3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152</v>
      </c>
      <c r="AU123" s="233" t="s">
        <v>84</v>
      </c>
      <c r="AV123" s="13" t="s">
        <v>84</v>
      </c>
      <c r="AW123" s="13" t="s">
        <v>36</v>
      </c>
      <c r="AX123" s="13" t="s">
        <v>74</v>
      </c>
      <c r="AY123" s="233" t="s">
        <v>141</v>
      </c>
    </row>
    <row r="124" spans="1:51" s="13" customFormat="1" ht="12">
      <c r="A124" s="13"/>
      <c r="B124" s="223"/>
      <c r="C124" s="224"/>
      <c r="D124" s="218" t="s">
        <v>152</v>
      </c>
      <c r="E124" s="225" t="s">
        <v>19</v>
      </c>
      <c r="F124" s="226" t="s">
        <v>995</v>
      </c>
      <c r="G124" s="224"/>
      <c r="H124" s="227">
        <v>10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152</v>
      </c>
      <c r="AU124" s="233" t="s">
        <v>84</v>
      </c>
      <c r="AV124" s="13" t="s">
        <v>84</v>
      </c>
      <c r="AW124" s="13" t="s">
        <v>36</v>
      </c>
      <c r="AX124" s="13" t="s">
        <v>74</v>
      </c>
      <c r="AY124" s="233" t="s">
        <v>141</v>
      </c>
    </row>
    <row r="125" spans="1:51" s="15" customFormat="1" ht="12">
      <c r="A125" s="15"/>
      <c r="B125" s="245"/>
      <c r="C125" s="246"/>
      <c r="D125" s="218" t="s">
        <v>152</v>
      </c>
      <c r="E125" s="247" t="s">
        <v>19</v>
      </c>
      <c r="F125" s="248" t="s">
        <v>1001</v>
      </c>
      <c r="G125" s="246"/>
      <c r="H125" s="247" t="s">
        <v>19</v>
      </c>
      <c r="I125" s="249"/>
      <c r="J125" s="246"/>
      <c r="K125" s="246"/>
      <c r="L125" s="250"/>
      <c r="M125" s="251"/>
      <c r="N125" s="252"/>
      <c r="O125" s="252"/>
      <c r="P125" s="252"/>
      <c r="Q125" s="252"/>
      <c r="R125" s="252"/>
      <c r="S125" s="252"/>
      <c r="T125" s="25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4" t="s">
        <v>152</v>
      </c>
      <c r="AU125" s="254" t="s">
        <v>84</v>
      </c>
      <c r="AV125" s="15" t="s">
        <v>82</v>
      </c>
      <c r="AW125" s="15" t="s">
        <v>36</v>
      </c>
      <c r="AX125" s="15" t="s">
        <v>74</v>
      </c>
      <c r="AY125" s="254" t="s">
        <v>141</v>
      </c>
    </row>
    <row r="126" spans="1:51" s="13" customFormat="1" ht="12">
      <c r="A126" s="13"/>
      <c r="B126" s="223"/>
      <c r="C126" s="224"/>
      <c r="D126" s="218" t="s">
        <v>152</v>
      </c>
      <c r="E126" s="225" t="s">
        <v>19</v>
      </c>
      <c r="F126" s="226" t="s">
        <v>996</v>
      </c>
      <c r="G126" s="224"/>
      <c r="H126" s="227">
        <v>5.7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152</v>
      </c>
      <c r="AU126" s="233" t="s">
        <v>84</v>
      </c>
      <c r="AV126" s="13" t="s">
        <v>84</v>
      </c>
      <c r="AW126" s="13" t="s">
        <v>36</v>
      </c>
      <c r="AX126" s="13" t="s">
        <v>74</v>
      </c>
      <c r="AY126" s="233" t="s">
        <v>141</v>
      </c>
    </row>
    <row r="127" spans="1:51" s="14" customFormat="1" ht="12">
      <c r="A127" s="14"/>
      <c r="B127" s="234"/>
      <c r="C127" s="235"/>
      <c r="D127" s="218" t="s">
        <v>152</v>
      </c>
      <c r="E127" s="236" t="s">
        <v>19</v>
      </c>
      <c r="F127" s="237" t="s">
        <v>167</v>
      </c>
      <c r="G127" s="235"/>
      <c r="H127" s="238">
        <v>62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152</v>
      </c>
      <c r="AU127" s="244" t="s">
        <v>84</v>
      </c>
      <c r="AV127" s="14" t="s">
        <v>148</v>
      </c>
      <c r="AW127" s="14" t="s">
        <v>36</v>
      </c>
      <c r="AX127" s="14" t="s">
        <v>82</v>
      </c>
      <c r="AY127" s="244" t="s">
        <v>141</v>
      </c>
    </row>
    <row r="128" spans="1:65" s="2" customFormat="1" ht="14.4" customHeight="1">
      <c r="A128" s="40"/>
      <c r="B128" s="41"/>
      <c r="C128" s="206" t="s">
        <v>191</v>
      </c>
      <c r="D128" s="206" t="s">
        <v>143</v>
      </c>
      <c r="E128" s="207" t="s">
        <v>213</v>
      </c>
      <c r="F128" s="208" t="s">
        <v>214</v>
      </c>
      <c r="G128" s="209" t="s">
        <v>162</v>
      </c>
      <c r="H128" s="210">
        <v>5.7</v>
      </c>
      <c r="I128" s="211"/>
      <c r="J128" s="210">
        <f>ROUND(I128*H128,2)</f>
        <v>0</v>
      </c>
      <c r="K128" s="208" t="s">
        <v>147</v>
      </c>
      <c r="L128" s="46"/>
      <c r="M128" s="212" t="s">
        <v>19</v>
      </c>
      <c r="N128" s="213" t="s">
        <v>45</v>
      </c>
      <c r="O128" s="8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6" t="s">
        <v>148</v>
      </c>
      <c r="AT128" s="216" t="s">
        <v>143</v>
      </c>
      <c r="AU128" s="216" t="s">
        <v>84</v>
      </c>
      <c r="AY128" s="19" t="s">
        <v>141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9" t="s">
        <v>82</v>
      </c>
      <c r="BK128" s="217">
        <f>ROUND(I128*H128,2)</f>
        <v>0</v>
      </c>
      <c r="BL128" s="19" t="s">
        <v>148</v>
      </c>
      <c r="BM128" s="216" t="s">
        <v>1002</v>
      </c>
    </row>
    <row r="129" spans="1:47" s="2" customFormat="1" ht="12">
      <c r="A129" s="40"/>
      <c r="B129" s="41"/>
      <c r="C129" s="42"/>
      <c r="D129" s="218" t="s">
        <v>150</v>
      </c>
      <c r="E129" s="42"/>
      <c r="F129" s="219" t="s">
        <v>216</v>
      </c>
      <c r="G129" s="42"/>
      <c r="H129" s="42"/>
      <c r="I129" s="220"/>
      <c r="J129" s="42"/>
      <c r="K129" s="42"/>
      <c r="L129" s="46"/>
      <c r="M129" s="221"/>
      <c r="N129" s="22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84</v>
      </c>
    </row>
    <row r="130" spans="1:51" s="13" customFormat="1" ht="12">
      <c r="A130" s="13"/>
      <c r="B130" s="223"/>
      <c r="C130" s="224"/>
      <c r="D130" s="218" t="s">
        <v>152</v>
      </c>
      <c r="E130" s="225" t="s">
        <v>19</v>
      </c>
      <c r="F130" s="226" t="s">
        <v>1003</v>
      </c>
      <c r="G130" s="224"/>
      <c r="H130" s="227">
        <v>5.7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152</v>
      </c>
      <c r="AU130" s="233" t="s">
        <v>84</v>
      </c>
      <c r="AV130" s="13" t="s">
        <v>84</v>
      </c>
      <c r="AW130" s="13" t="s">
        <v>36</v>
      </c>
      <c r="AX130" s="13" t="s">
        <v>82</v>
      </c>
      <c r="AY130" s="233" t="s">
        <v>141</v>
      </c>
    </row>
    <row r="131" spans="1:65" s="2" customFormat="1" ht="14.4" customHeight="1">
      <c r="A131" s="40"/>
      <c r="B131" s="41"/>
      <c r="C131" s="206" t="s">
        <v>198</v>
      </c>
      <c r="D131" s="206" t="s">
        <v>143</v>
      </c>
      <c r="E131" s="207" t="s">
        <v>219</v>
      </c>
      <c r="F131" s="208" t="s">
        <v>220</v>
      </c>
      <c r="G131" s="209" t="s">
        <v>162</v>
      </c>
      <c r="H131" s="210">
        <v>106.9</v>
      </c>
      <c r="I131" s="211"/>
      <c r="J131" s="210">
        <f>ROUND(I131*H131,2)</f>
        <v>0</v>
      </c>
      <c r="K131" s="208" t="s">
        <v>147</v>
      </c>
      <c r="L131" s="46"/>
      <c r="M131" s="212" t="s">
        <v>19</v>
      </c>
      <c r="N131" s="213" t="s">
        <v>45</v>
      </c>
      <c r="O131" s="86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6" t="s">
        <v>148</v>
      </c>
      <c r="AT131" s="216" t="s">
        <v>143</v>
      </c>
      <c r="AU131" s="216" t="s">
        <v>84</v>
      </c>
      <c r="AY131" s="19" t="s">
        <v>141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9" t="s">
        <v>82</v>
      </c>
      <c r="BK131" s="217">
        <f>ROUND(I131*H131,2)</f>
        <v>0</v>
      </c>
      <c r="BL131" s="19" t="s">
        <v>148</v>
      </c>
      <c r="BM131" s="216" t="s">
        <v>1004</v>
      </c>
    </row>
    <row r="132" spans="1:47" s="2" customFormat="1" ht="12">
      <c r="A132" s="40"/>
      <c r="B132" s="41"/>
      <c r="C132" s="42"/>
      <c r="D132" s="218" t="s">
        <v>150</v>
      </c>
      <c r="E132" s="42"/>
      <c r="F132" s="219" t="s">
        <v>222</v>
      </c>
      <c r="G132" s="42"/>
      <c r="H132" s="42"/>
      <c r="I132" s="220"/>
      <c r="J132" s="42"/>
      <c r="K132" s="42"/>
      <c r="L132" s="46"/>
      <c r="M132" s="221"/>
      <c r="N132" s="22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150</v>
      </c>
      <c r="AU132" s="19" t="s">
        <v>84</v>
      </c>
    </row>
    <row r="133" spans="1:51" s="15" customFormat="1" ht="12">
      <c r="A133" s="15"/>
      <c r="B133" s="245"/>
      <c r="C133" s="246"/>
      <c r="D133" s="218" t="s">
        <v>152</v>
      </c>
      <c r="E133" s="247" t="s">
        <v>19</v>
      </c>
      <c r="F133" s="248" t="s">
        <v>821</v>
      </c>
      <c r="G133" s="246"/>
      <c r="H133" s="247" t="s">
        <v>19</v>
      </c>
      <c r="I133" s="249"/>
      <c r="J133" s="246"/>
      <c r="K133" s="246"/>
      <c r="L133" s="250"/>
      <c r="M133" s="251"/>
      <c r="N133" s="252"/>
      <c r="O133" s="252"/>
      <c r="P133" s="252"/>
      <c r="Q133" s="252"/>
      <c r="R133" s="252"/>
      <c r="S133" s="252"/>
      <c r="T133" s="25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4" t="s">
        <v>152</v>
      </c>
      <c r="AU133" s="254" t="s">
        <v>84</v>
      </c>
      <c r="AV133" s="15" t="s">
        <v>82</v>
      </c>
      <c r="AW133" s="15" t="s">
        <v>36</v>
      </c>
      <c r="AX133" s="15" t="s">
        <v>74</v>
      </c>
      <c r="AY133" s="254" t="s">
        <v>141</v>
      </c>
    </row>
    <row r="134" spans="1:51" s="13" customFormat="1" ht="12">
      <c r="A134" s="13"/>
      <c r="B134" s="223"/>
      <c r="C134" s="224"/>
      <c r="D134" s="218" t="s">
        <v>152</v>
      </c>
      <c r="E134" s="225" t="s">
        <v>19</v>
      </c>
      <c r="F134" s="226" t="s">
        <v>985</v>
      </c>
      <c r="G134" s="224"/>
      <c r="H134" s="227">
        <v>46.3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152</v>
      </c>
      <c r="AU134" s="233" t="s">
        <v>84</v>
      </c>
      <c r="AV134" s="13" t="s">
        <v>84</v>
      </c>
      <c r="AW134" s="13" t="s">
        <v>36</v>
      </c>
      <c r="AX134" s="13" t="s">
        <v>74</v>
      </c>
      <c r="AY134" s="233" t="s">
        <v>141</v>
      </c>
    </row>
    <row r="135" spans="1:51" s="13" customFormat="1" ht="12">
      <c r="A135" s="13"/>
      <c r="B135" s="223"/>
      <c r="C135" s="224"/>
      <c r="D135" s="218" t="s">
        <v>152</v>
      </c>
      <c r="E135" s="225" t="s">
        <v>19</v>
      </c>
      <c r="F135" s="226" t="s">
        <v>995</v>
      </c>
      <c r="G135" s="224"/>
      <c r="H135" s="227">
        <v>10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152</v>
      </c>
      <c r="AU135" s="233" t="s">
        <v>84</v>
      </c>
      <c r="AV135" s="13" t="s">
        <v>84</v>
      </c>
      <c r="AW135" s="13" t="s">
        <v>36</v>
      </c>
      <c r="AX135" s="13" t="s">
        <v>74</v>
      </c>
      <c r="AY135" s="233" t="s">
        <v>141</v>
      </c>
    </row>
    <row r="136" spans="1:51" s="16" customFormat="1" ht="12">
      <c r="A136" s="16"/>
      <c r="B136" s="275"/>
      <c r="C136" s="276"/>
      <c r="D136" s="218" t="s">
        <v>152</v>
      </c>
      <c r="E136" s="277" t="s">
        <v>19</v>
      </c>
      <c r="F136" s="278" t="s">
        <v>920</v>
      </c>
      <c r="G136" s="276"/>
      <c r="H136" s="279">
        <v>56.3</v>
      </c>
      <c r="I136" s="280"/>
      <c r="J136" s="276"/>
      <c r="K136" s="276"/>
      <c r="L136" s="281"/>
      <c r="M136" s="282"/>
      <c r="N136" s="283"/>
      <c r="O136" s="283"/>
      <c r="P136" s="283"/>
      <c r="Q136" s="283"/>
      <c r="R136" s="283"/>
      <c r="S136" s="283"/>
      <c r="T136" s="284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85" t="s">
        <v>152</v>
      </c>
      <c r="AU136" s="285" t="s">
        <v>84</v>
      </c>
      <c r="AV136" s="16" t="s">
        <v>159</v>
      </c>
      <c r="AW136" s="16" t="s">
        <v>36</v>
      </c>
      <c r="AX136" s="16" t="s">
        <v>74</v>
      </c>
      <c r="AY136" s="285" t="s">
        <v>141</v>
      </c>
    </row>
    <row r="137" spans="1:51" s="15" customFormat="1" ht="12">
      <c r="A137" s="15"/>
      <c r="B137" s="245"/>
      <c r="C137" s="246"/>
      <c r="D137" s="218" t="s">
        <v>152</v>
      </c>
      <c r="E137" s="247" t="s">
        <v>19</v>
      </c>
      <c r="F137" s="248" t="s">
        <v>1005</v>
      </c>
      <c r="G137" s="246"/>
      <c r="H137" s="247" t="s">
        <v>19</v>
      </c>
      <c r="I137" s="249"/>
      <c r="J137" s="246"/>
      <c r="K137" s="246"/>
      <c r="L137" s="250"/>
      <c r="M137" s="251"/>
      <c r="N137" s="252"/>
      <c r="O137" s="252"/>
      <c r="P137" s="252"/>
      <c r="Q137" s="252"/>
      <c r="R137" s="252"/>
      <c r="S137" s="252"/>
      <c r="T137" s="25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4" t="s">
        <v>152</v>
      </c>
      <c r="AU137" s="254" t="s">
        <v>84</v>
      </c>
      <c r="AV137" s="15" t="s">
        <v>82</v>
      </c>
      <c r="AW137" s="15" t="s">
        <v>36</v>
      </c>
      <c r="AX137" s="15" t="s">
        <v>74</v>
      </c>
      <c r="AY137" s="254" t="s">
        <v>141</v>
      </c>
    </row>
    <row r="138" spans="1:51" s="13" customFormat="1" ht="12">
      <c r="A138" s="13"/>
      <c r="B138" s="223"/>
      <c r="C138" s="224"/>
      <c r="D138" s="218" t="s">
        <v>152</v>
      </c>
      <c r="E138" s="225" t="s">
        <v>19</v>
      </c>
      <c r="F138" s="226" t="s">
        <v>1006</v>
      </c>
      <c r="G138" s="224"/>
      <c r="H138" s="227">
        <v>50.6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152</v>
      </c>
      <c r="AU138" s="233" t="s">
        <v>84</v>
      </c>
      <c r="AV138" s="13" t="s">
        <v>84</v>
      </c>
      <c r="AW138" s="13" t="s">
        <v>36</v>
      </c>
      <c r="AX138" s="13" t="s">
        <v>74</v>
      </c>
      <c r="AY138" s="233" t="s">
        <v>141</v>
      </c>
    </row>
    <row r="139" spans="1:51" s="14" customFormat="1" ht="12">
      <c r="A139" s="14"/>
      <c r="B139" s="234"/>
      <c r="C139" s="235"/>
      <c r="D139" s="218" t="s">
        <v>152</v>
      </c>
      <c r="E139" s="236" t="s">
        <v>19</v>
      </c>
      <c r="F139" s="237" t="s">
        <v>167</v>
      </c>
      <c r="G139" s="235"/>
      <c r="H139" s="238">
        <v>106.9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152</v>
      </c>
      <c r="AU139" s="244" t="s">
        <v>84</v>
      </c>
      <c r="AV139" s="14" t="s">
        <v>148</v>
      </c>
      <c r="AW139" s="14" t="s">
        <v>36</v>
      </c>
      <c r="AX139" s="14" t="s">
        <v>82</v>
      </c>
      <c r="AY139" s="244" t="s">
        <v>141</v>
      </c>
    </row>
    <row r="140" spans="1:65" s="2" customFormat="1" ht="14.4" customHeight="1">
      <c r="A140" s="40"/>
      <c r="B140" s="41"/>
      <c r="C140" s="206" t="s">
        <v>206</v>
      </c>
      <c r="D140" s="206" t="s">
        <v>143</v>
      </c>
      <c r="E140" s="207" t="s">
        <v>233</v>
      </c>
      <c r="F140" s="208" t="s">
        <v>236</v>
      </c>
      <c r="G140" s="209" t="s">
        <v>162</v>
      </c>
      <c r="H140" s="210">
        <v>50.7</v>
      </c>
      <c r="I140" s="211"/>
      <c r="J140" s="210">
        <f>ROUND(I140*H140,2)</f>
        <v>0</v>
      </c>
      <c r="K140" s="208" t="s">
        <v>19</v>
      </c>
      <c r="L140" s="46"/>
      <c r="M140" s="212" t="s">
        <v>19</v>
      </c>
      <c r="N140" s="213" t="s">
        <v>45</v>
      </c>
      <c r="O140" s="86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6" t="s">
        <v>148</v>
      </c>
      <c r="AT140" s="216" t="s">
        <v>143</v>
      </c>
      <c r="AU140" s="216" t="s">
        <v>84</v>
      </c>
      <c r="AY140" s="19" t="s">
        <v>141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9" t="s">
        <v>82</v>
      </c>
      <c r="BK140" s="217">
        <f>ROUND(I140*H140,2)</f>
        <v>0</v>
      </c>
      <c r="BL140" s="19" t="s">
        <v>148</v>
      </c>
      <c r="BM140" s="216" t="s">
        <v>1007</v>
      </c>
    </row>
    <row r="141" spans="1:47" s="2" customFormat="1" ht="12">
      <c r="A141" s="40"/>
      <c r="B141" s="41"/>
      <c r="C141" s="42"/>
      <c r="D141" s="218" t="s">
        <v>150</v>
      </c>
      <c r="E141" s="42"/>
      <c r="F141" s="219" t="s">
        <v>236</v>
      </c>
      <c r="G141" s="42"/>
      <c r="H141" s="42"/>
      <c r="I141" s="220"/>
      <c r="J141" s="42"/>
      <c r="K141" s="42"/>
      <c r="L141" s="46"/>
      <c r="M141" s="221"/>
      <c r="N141" s="22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150</v>
      </c>
      <c r="AU141" s="19" t="s">
        <v>84</v>
      </c>
    </row>
    <row r="142" spans="1:47" s="2" customFormat="1" ht="12">
      <c r="A142" s="40"/>
      <c r="B142" s="41"/>
      <c r="C142" s="42"/>
      <c r="D142" s="218" t="s">
        <v>229</v>
      </c>
      <c r="E142" s="42"/>
      <c r="F142" s="255" t="s">
        <v>237</v>
      </c>
      <c r="G142" s="42"/>
      <c r="H142" s="42"/>
      <c r="I142" s="220"/>
      <c r="J142" s="42"/>
      <c r="K142" s="42"/>
      <c r="L142" s="46"/>
      <c r="M142" s="221"/>
      <c r="N142" s="22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229</v>
      </c>
      <c r="AU142" s="19" t="s">
        <v>84</v>
      </c>
    </row>
    <row r="143" spans="1:51" s="13" customFormat="1" ht="12">
      <c r="A143" s="13"/>
      <c r="B143" s="223"/>
      <c r="C143" s="224"/>
      <c r="D143" s="218" t="s">
        <v>152</v>
      </c>
      <c r="E143" s="225" t="s">
        <v>19</v>
      </c>
      <c r="F143" s="226" t="s">
        <v>1008</v>
      </c>
      <c r="G143" s="224"/>
      <c r="H143" s="227">
        <v>56.4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152</v>
      </c>
      <c r="AU143" s="233" t="s">
        <v>84</v>
      </c>
      <c r="AV143" s="13" t="s">
        <v>84</v>
      </c>
      <c r="AW143" s="13" t="s">
        <v>36</v>
      </c>
      <c r="AX143" s="13" t="s">
        <v>74</v>
      </c>
      <c r="AY143" s="233" t="s">
        <v>141</v>
      </c>
    </row>
    <row r="144" spans="1:51" s="13" customFormat="1" ht="12">
      <c r="A144" s="13"/>
      <c r="B144" s="223"/>
      <c r="C144" s="224"/>
      <c r="D144" s="218" t="s">
        <v>152</v>
      </c>
      <c r="E144" s="225" t="s">
        <v>19</v>
      </c>
      <c r="F144" s="226" t="s">
        <v>1009</v>
      </c>
      <c r="G144" s="224"/>
      <c r="H144" s="227">
        <v>-5.7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152</v>
      </c>
      <c r="AU144" s="233" t="s">
        <v>84</v>
      </c>
      <c r="AV144" s="13" t="s">
        <v>84</v>
      </c>
      <c r="AW144" s="13" t="s">
        <v>36</v>
      </c>
      <c r="AX144" s="13" t="s">
        <v>74</v>
      </c>
      <c r="AY144" s="233" t="s">
        <v>141</v>
      </c>
    </row>
    <row r="145" spans="1:51" s="14" customFormat="1" ht="12">
      <c r="A145" s="14"/>
      <c r="B145" s="234"/>
      <c r="C145" s="235"/>
      <c r="D145" s="218" t="s">
        <v>152</v>
      </c>
      <c r="E145" s="236" t="s">
        <v>19</v>
      </c>
      <c r="F145" s="237" t="s">
        <v>167</v>
      </c>
      <c r="G145" s="235"/>
      <c r="H145" s="238">
        <v>50.7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152</v>
      </c>
      <c r="AU145" s="244" t="s">
        <v>84</v>
      </c>
      <c r="AV145" s="14" t="s">
        <v>148</v>
      </c>
      <c r="AW145" s="14" t="s">
        <v>36</v>
      </c>
      <c r="AX145" s="14" t="s">
        <v>82</v>
      </c>
      <c r="AY145" s="244" t="s">
        <v>141</v>
      </c>
    </row>
    <row r="146" spans="1:65" s="2" customFormat="1" ht="24.15" customHeight="1">
      <c r="A146" s="40"/>
      <c r="B146" s="41"/>
      <c r="C146" s="206" t="s">
        <v>212</v>
      </c>
      <c r="D146" s="206" t="s">
        <v>143</v>
      </c>
      <c r="E146" s="207" t="s">
        <v>240</v>
      </c>
      <c r="F146" s="208" t="s">
        <v>241</v>
      </c>
      <c r="G146" s="209" t="s">
        <v>162</v>
      </c>
      <c r="H146" s="210">
        <v>170</v>
      </c>
      <c r="I146" s="211"/>
      <c r="J146" s="210">
        <f>ROUND(I146*H146,2)</f>
        <v>0</v>
      </c>
      <c r="K146" s="208" t="s">
        <v>19</v>
      </c>
      <c r="L146" s="46"/>
      <c r="M146" s="212" t="s">
        <v>19</v>
      </c>
      <c r="N146" s="213" t="s">
        <v>45</v>
      </c>
      <c r="O146" s="86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6" t="s">
        <v>148</v>
      </c>
      <c r="AT146" s="216" t="s">
        <v>143</v>
      </c>
      <c r="AU146" s="216" t="s">
        <v>84</v>
      </c>
      <c r="AY146" s="19" t="s">
        <v>141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9" t="s">
        <v>82</v>
      </c>
      <c r="BK146" s="217">
        <f>ROUND(I146*H146,2)</f>
        <v>0</v>
      </c>
      <c r="BL146" s="19" t="s">
        <v>148</v>
      </c>
      <c r="BM146" s="216" t="s">
        <v>1010</v>
      </c>
    </row>
    <row r="147" spans="1:47" s="2" customFormat="1" ht="12">
      <c r="A147" s="40"/>
      <c r="B147" s="41"/>
      <c r="C147" s="42"/>
      <c r="D147" s="218" t="s">
        <v>150</v>
      </c>
      <c r="E147" s="42"/>
      <c r="F147" s="219" t="s">
        <v>241</v>
      </c>
      <c r="G147" s="42"/>
      <c r="H147" s="42"/>
      <c r="I147" s="220"/>
      <c r="J147" s="42"/>
      <c r="K147" s="42"/>
      <c r="L147" s="46"/>
      <c r="M147" s="221"/>
      <c r="N147" s="22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150</v>
      </c>
      <c r="AU147" s="19" t="s">
        <v>84</v>
      </c>
    </row>
    <row r="148" spans="1:47" s="2" customFormat="1" ht="12">
      <c r="A148" s="40"/>
      <c r="B148" s="41"/>
      <c r="C148" s="42"/>
      <c r="D148" s="218" t="s">
        <v>229</v>
      </c>
      <c r="E148" s="42"/>
      <c r="F148" s="255" t="s">
        <v>243</v>
      </c>
      <c r="G148" s="42"/>
      <c r="H148" s="42"/>
      <c r="I148" s="220"/>
      <c r="J148" s="42"/>
      <c r="K148" s="42"/>
      <c r="L148" s="46"/>
      <c r="M148" s="221"/>
      <c r="N148" s="22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229</v>
      </c>
      <c r="AU148" s="19" t="s">
        <v>84</v>
      </c>
    </row>
    <row r="149" spans="1:51" s="13" customFormat="1" ht="12">
      <c r="A149" s="13"/>
      <c r="B149" s="223"/>
      <c r="C149" s="224"/>
      <c r="D149" s="218" t="s">
        <v>152</v>
      </c>
      <c r="E149" s="225" t="s">
        <v>19</v>
      </c>
      <c r="F149" s="226" t="s">
        <v>1011</v>
      </c>
      <c r="G149" s="224"/>
      <c r="H149" s="227">
        <v>170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152</v>
      </c>
      <c r="AU149" s="233" t="s">
        <v>84</v>
      </c>
      <c r="AV149" s="13" t="s">
        <v>84</v>
      </c>
      <c r="AW149" s="13" t="s">
        <v>36</v>
      </c>
      <c r="AX149" s="13" t="s">
        <v>82</v>
      </c>
      <c r="AY149" s="233" t="s">
        <v>141</v>
      </c>
    </row>
    <row r="150" spans="1:65" s="2" customFormat="1" ht="14.4" customHeight="1">
      <c r="A150" s="40"/>
      <c r="B150" s="41"/>
      <c r="C150" s="206" t="s">
        <v>218</v>
      </c>
      <c r="D150" s="206" t="s">
        <v>143</v>
      </c>
      <c r="E150" s="207" t="s">
        <v>246</v>
      </c>
      <c r="F150" s="208" t="s">
        <v>507</v>
      </c>
      <c r="G150" s="209" t="s">
        <v>146</v>
      </c>
      <c r="H150" s="210">
        <v>226.9</v>
      </c>
      <c r="I150" s="211"/>
      <c r="J150" s="210">
        <f>ROUND(I150*H150,2)</f>
        <v>0</v>
      </c>
      <c r="K150" s="208" t="s">
        <v>147</v>
      </c>
      <c r="L150" s="46"/>
      <c r="M150" s="212" t="s">
        <v>19</v>
      </c>
      <c r="N150" s="213" t="s">
        <v>45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148</v>
      </c>
      <c r="AT150" s="216" t="s">
        <v>143</v>
      </c>
      <c r="AU150" s="216" t="s">
        <v>84</v>
      </c>
      <c r="AY150" s="19" t="s">
        <v>141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9" t="s">
        <v>82</v>
      </c>
      <c r="BK150" s="217">
        <f>ROUND(I150*H150,2)</f>
        <v>0</v>
      </c>
      <c r="BL150" s="19" t="s">
        <v>148</v>
      </c>
      <c r="BM150" s="216" t="s">
        <v>1012</v>
      </c>
    </row>
    <row r="151" spans="1:47" s="2" customFormat="1" ht="12">
      <c r="A151" s="40"/>
      <c r="B151" s="41"/>
      <c r="C151" s="42"/>
      <c r="D151" s="218" t="s">
        <v>150</v>
      </c>
      <c r="E151" s="42"/>
      <c r="F151" s="219" t="s">
        <v>509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51" s="13" customFormat="1" ht="12">
      <c r="A152" s="13"/>
      <c r="B152" s="223"/>
      <c r="C152" s="224"/>
      <c r="D152" s="218" t="s">
        <v>152</v>
      </c>
      <c r="E152" s="225" t="s">
        <v>19</v>
      </c>
      <c r="F152" s="226" t="s">
        <v>1013</v>
      </c>
      <c r="G152" s="224"/>
      <c r="H152" s="227">
        <v>57.9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152</v>
      </c>
      <c r="AU152" s="233" t="s">
        <v>84</v>
      </c>
      <c r="AV152" s="13" t="s">
        <v>84</v>
      </c>
      <c r="AW152" s="13" t="s">
        <v>36</v>
      </c>
      <c r="AX152" s="13" t="s">
        <v>74</v>
      </c>
      <c r="AY152" s="233" t="s">
        <v>141</v>
      </c>
    </row>
    <row r="153" spans="1:51" s="13" customFormat="1" ht="12">
      <c r="A153" s="13"/>
      <c r="B153" s="223"/>
      <c r="C153" s="224"/>
      <c r="D153" s="218" t="s">
        <v>152</v>
      </c>
      <c r="E153" s="225" t="s">
        <v>19</v>
      </c>
      <c r="F153" s="226" t="s">
        <v>1014</v>
      </c>
      <c r="G153" s="224"/>
      <c r="H153" s="227">
        <v>2.8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152</v>
      </c>
      <c r="AU153" s="233" t="s">
        <v>84</v>
      </c>
      <c r="AV153" s="13" t="s">
        <v>84</v>
      </c>
      <c r="AW153" s="13" t="s">
        <v>36</v>
      </c>
      <c r="AX153" s="13" t="s">
        <v>74</v>
      </c>
      <c r="AY153" s="233" t="s">
        <v>141</v>
      </c>
    </row>
    <row r="154" spans="1:51" s="13" customFormat="1" ht="12">
      <c r="A154" s="13"/>
      <c r="B154" s="223"/>
      <c r="C154" s="224"/>
      <c r="D154" s="218" t="s">
        <v>152</v>
      </c>
      <c r="E154" s="225" t="s">
        <v>19</v>
      </c>
      <c r="F154" s="226" t="s">
        <v>1015</v>
      </c>
      <c r="G154" s="224"/>
      <c r="H154" s="227">
        <v>166.2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152</v>
      </c>
      <c r="AU154" s="233" t="s">
        <v>84</v>
      </c>
      <c r="AV154" s="13" t="s">
        <v>84</v>
      </c>
      <c r="AW154" s="13" t="s">
        <v>36</v>
      </c>
      <c r="AX154" s="13" t="s">
        <v>74</v>
      </c>
      <c r="AY154" s="233" t="s">
        <v>141</v>
      </c>
    </row>
    <row r="155" spans="1:51" s="14" customFormat="1" ht="12">
      <c r="A155" s="14"/>
      <c r="B155" s="234"/>
      <c r="C155" s="235"/>
      <c r="D155" s="218" t="s">
        <v>152</v>
      </c>
      <c r="E155" s="236" t="s">
        <v>19</v>
      </c>
      <c r="F155" s="237" t="s">
        <v>167</v>
      </c>
      <c r="G155" s="235"/>
      <c r="H155" s="238">
        <v>226.9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152</v>
      </c>
      <c r="AU155" s="244" t="s">
        <v>84</v>
      </c>
      <c r="AV155" s="14" t="s">
        <v>148</v>
      </c>
      <c r="AW155" s="14" t="s">
        <v>36</v>
      </c>
      <c r="AX155" s="14" t="s">
        <v>82</v>
      </c>
      <c r="AY155" s="244" t="s">
        <v>141</v>
      </c>
    </row>
    <row r="156" spans="1:65" s="2" customFormat="1" ht="14.4" customHeight="1">
      <c r="A156" s="40"/>
      <c r="B156" s="41"/>
      <c r="C156" s="206" t="s">
        <v>225</v>
      </c>
      <c r="D156" s="206" t="s">
        <v>143</v>
      </c>
      <c r="E156" s="207" t="s">
        <v>252</v>
      </c>
      <c r="F156" s="208" t="s">
        <v>511</v>
      </c>
      <c r="G156" s="209" t="s">
        <v>146</v>
      </c>
      <c r="H156" s="210">
        <v>2500</v>
      </c>
      <c r="I156" s="211"/>
      <c r="J156" s="210">
        <f>ROUND(I156*H156,2)</f>
        <v>0</v>
      </c>
      <c r="K156" s="208" t="s">
        <v>147</v>
      </c>
      <c r="L156" s="46"/>
      <c r="M156" s="212" t="s">
        <v>19</v>
      </c>
      <c r="N156" s="213" t="s">
        <v>45</v>
      </c>
      <c r="O156" s="86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6" t="s">
        <v>148</v>
      </c>
      <c r="AT156" s="216" t="s">
        <v>143</v>
      </c>
      <c r="AU156" s="216" t="s">
        <v>84</v>
      </c>
      <c r="AY156" s="19" t="s">
        <v>141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9" t="s">
        <v>82</v>
      </c>
      <c r="BK156" s="217">
        <f>ROUND(I156*H156,2)</f>
        <v>0</v>
      </c>
      <c r="BL156" s="19" t="s">
        <v>148</v>
      </c>
      <c r="BM156" s="216" t="s">
        <v>1016</v>
      </c>
    </row>
    <row r="157" spans="1:47" s="2" customFormat="1" ht="12">
      <c r="A157" s="40"/>
      <c r="B157" s="41"/>
      <c r="C157" s="42"/>
      <c r="D157" s="218" t="s">
        <v>150</v>
      </c>
      <c r="E157" s="42"/>
      <c r="F157" s="219" t="s">
        <v>513</v>
      </c>
      <c r="G157" s="42"/>
      <c r="H157" s="42"/>
      <c r="I157" s="220"/>
      <c r="J157" s="42"/>
      <c r="K157" s="42"/>
      <c r="L157" s="46"/>
      <c r="M157" s="221"/>
      <c r="N157" s="22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150</v>
      </c>
      <c r="AU157" s="19" t="s">
        <v>84</v>
      </c>
    </row>
    <row r="158" spans="1:51" s="13" customFormat="1" ht="12">
      <c r="A158" s="13"/>
      <c r="B158" s="223"/>
      <c r="C158" s="224"/>
      <c r="D158" s="218" t="s">
        <v>152</v>
      </c>
      <c r="E158" s="225" t="s">
        <v>19</v>
      </c>
      <c r="F158" s="226" t="s">
        <v>256</v>
      </c>
      <c r="G158" s="224"/>
      <c r="H158" s="227">
        <v>2500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152</v>
      </c>
      <c r="AU158" s="233" t="s">
        <v>84</v>
      </c>
      <c r="AV158" s="13" t="s">
        <v>84</v>
      </c>
      <c r="AW158" s="13" t="s">
        <v>36</v>
      </c>
      <c r="AX158" s="13" t="s">
        <v>82</v>
      </c>
      <c r="AY158" s="233" t="s">
        <v>141</v>
      </c>
    </row>
    <row r="159" spans="1:65" s="2" customFormat="1" ht="14.4" customHeight="1">
      <c r="A159" s="40"/>
      <c r="B159" s="41"/>
      <c r="C159" s="206" t="s">
        <v>232</v>
      </c>
      <c r="D159" s="206" t="s">
        <v>143</v>
      </c>
      <c r="E159" s="207" t="s">
        <v>258</v>
      </c>
      <c r="F159" s="208" t="s">
        <v>259</v>
      </c>
      <c r="G159" s="209" t="s">
        <v>146</v>
      </c>
      <c r="H159" s="210">
        <v>480</v>
      </c>
      <c r="I159" s="211"/>
      <c r="J159" s="210">
        <f>ROUND(I159*H159,2)</f>
        <v>0</v>
      </c>
      <c r="K159" s="208" t="s">
        <v>147</v>
      </c>
      <c r="L159" s="46"/>
      <c r="M159" s="212" t="s">
        <v>19</v>
      </c>
      <c r="N159" s="213" t="s">
        <v>45</v>
      </c>
      <c r="O159" s="86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6" t="s">
        <v>148</v>
      </c>
      <c r="AT159" s="216" t="s">
        <v>143</v>
      </c>
      <c r="AU159" s="216" t="s">
        <v>84</v>
      </c>
      <c r="AY159" s="19" t="s">
        <v>141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9" t="s">
        <v>82</v>
      </c>
      <c r="BK159" s="217">
        <f>ROUND(I159*H159,2)</f>
        <v>0</v>
      </c>
      <c r="BL159" s="19" t="s">
        <v>148</v>
      </c>
      <c r="BM159" s="216" t="s">
        <v>1017</v>
      </c>
    </row>
    <row r="160" spans="1:47" s="2" customFormat="1" ht="12">
      <c r="A160" s="40"/>
      <c r="B160" s="41"/>
      <c r="C160" s="42"/>
      <c r="D160" s="218" t="s">
        <v>150</v>
      </c>
      <c r="E160" s="42"/>
      <c r="F160" s="219" t="s">
        <v>261</v>
      </c>
      <c r="G160" s="42"/>
      <c r="H160" s="42"/>
      <c r="I160" s="220"/>
      <c r="J160" s="42"/>
      <c r="K160" s="42"/>
      <c r="L160" s="46"/>
      <c r="M160" s="221"/>
      <c r="N160" s="22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150</v>
      </c>
      <c r="AU160" s="19" t="s">
        <v>84</v>
      </c>
    </row>
    <row r="161" spans="1:51" s="13" customFormat="1" ht="12">
      <c r="A161" s="13"/>
      <c r="B161" s="223"/>
      <c r="C161" s="224"/>
      <c r="D161" s="218" t="s">
        <v>152</v>
      </c>
      <c r="E161" s="225" t="s">
        <v>19</v>
      </c>
      <c r="F161" s="226" t="s">
        <v>1018</v>
      </c>
      <c r="G161" s="224"/>
      <c r="H161" s="227">
        <v>76.2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152</v>
      </c>
      <c r="AU161" s="233" t="s">
        <v>84</v>
      </c>
      <c r="AV161" s="13" t="s">
        <v>84</v>
      </c>
      <c r="AW161" s="13" t="s">
        <v>36</v>
      </c>
      <c r="AX161" s="13" t="s">
        <v>74</v>
      </c>
      <c r="AY161" s="233" t="s">
        <v>141</v>
      </c>
    </row>
    <row r="162" spans="1:51" s="13" customFormat="1" ht="12">
      <c r="A162" s="13"/>
      <c r="B162" s="223"/>
      <c r="C162" s="224"/>
      <c r="D162" s="218" t="s">
        <v>152</v>
      </c>
      <c r="E162" s="225" t="s">
        <v>19</v>
      </c>
      <c r="F162" s="226" t="s">
        <v>1019</v>
      </c>
      <c r="G162" s="224"/>
      <c r="H162" s="227">
        <v>4.9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152</v>
      </c>
      <c r="AU162" s="233" t="s">
        <v>84</v>
      </c>
      <c r="AV162" s="13" t="s">
        <v>84</v>
      </c>
      <c r="AW162" s="13" t="s">
        <v>36</v>
      </c>
      <c r="AX162" s="13" t="s">
        <v>74</v>
      </c>
      <c r="AY162" s="233" t="s">
        <v>141</v>
      </c>
    </row>
    <row r="163" spans="1:51" s="13" customFormat="1" ht="12">
      <c r="A163" s="13"/>
      <c r="B163" s="223"/>
      <c r="C163" s="224"/>
      <c r="D163" s="218" t="s">
        <v>152</v>
      </c>
      <c r="E163" s="225" t="s">
        <v>19</v>
      </c>
      <c r="F163" s="226" t="s">
        <v>1020</v>
      </c>
      <c r="G163" s="224"/>
      <c r="H163" s="227">
        <v>398.9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152</v>
      </c>
      <c r="AU163" s="233" t="s">
        <v>84</v>
      </c>
      <c r="AV163" s="13" t="s">
        <v>84</v>
      </c>
      <c r="AW163" s="13" t="s">
        <v>36</v>
      </c>
      <c r="AX163" s="13" t="s">
        <v>74</v>
      </c>
      <c r="AY163" s="233" t="s">
        <v>141</v>
      </c>
    </row>
    <row r="164" spans="1:51" s="14" customFormat="1" ht="12">
      <c r="A164" s="14"/>
      <c r="B164" s="234"/>
      <c r="C164" s="235"/>
      <c r="D164" s="218" t="s">
        <v>152</v>
      </c>
      <c r="E164" s="236" t="s">
        <v>19</v>
      </c>
      <c r="F164" s="237" t="s">
        <v>167</v>
      </c>
      <c r="G164" s="235"/>
      <c r="H164" s="238">
        <v>480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152</v>
      </c>
      <c r="AU164" s="244" t="s">
        <v>84</v>
      </c>
      <c r="AV164" s="14" t="s">
        <v>148</v>
      </c>
      <c r="AW164" s="14" t="s">
        <v>36</v>
      </c>
      <c r="AX164" s="14" t="s">
        <v>82</v>
      </c>
      <c r="AY164" s="244" t="s">
        <v>141</v>
      </c>
    </row>
    <row r="165" spans="1:65" s="2" customFormat="1" ht="14.4" customHeight="1">
      <c r="A165" s="40"/>
      <c r="B165" s="41"/>
      <c r="C165" s="206" t="s">
        <v>8</v>
      </c>
      <c r="D165" s="206" t="s">
        <v>143</v>
      </c>
      <c r="E165" s="207" t="s">
        <v>264</v>
      </c>
      <c r="F165" s="208" t="s">
        <v>516</v>
      </c>
      <c r="G165" s="209" t="s">
        <v>146</v>
      </c>
      <c r="H165" s="210">
        <v>40.4</v>
      </c>
      <c r="I165" s="211"/>
      <c r="J165" s="210">
        <f>ROUND(I165*H165,2)</f>
        <v>0</v>
      </c>
      <c r="K165" s="208" t="s">
        <v>147</v>
      </c>
      <c r="L165" s="46"/>
      <c r="M165" s="212" t="s">
        <v>19</v>
      </c>
      <c r="N165" s="213" t="s">
        <v>45</v>
      </c>
      <c r="O165" s="86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6" t="s">
        <v>148</v>
      </c>
      <c r="AT165" s="216" t="s">
        <v>143</v>
      </c>
      <c r="AU165" s="216" t="s">
        <v>84</v>
      </c>
      <c r="AY165" s="19" t="s">
        <v>141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9" t="s">
        <v>82</v>
      </c>
      <c r="BK165" s="217">
        <f>ROUND(I165*H165,2)</f>
        <v>0</v>
      </c>
      <c r="BL165" s="19" t="s">
        <v>148</v>
      </c>
      <c r="BM165" s="216" t="s">
        <v>1021</v>
      </c>
    </row>
    <row r="166" spans="1:47" s="2" customFormat="1" ht="12">
      <c r="A166" s="40"/>
      <c r="B166" s="41"/>
      <c r="C166" s="42"/>
      <c r="D166" s="218" t="s">
        <v>150</v>
      </c>
      <c r="E166" s="42"/>
      <c r="F166" s="219" t="s">
        <v>518</v>
      </c>
      <c r="G166" s="42"/>
      <c r="H166" s="42"/>
      <c r="I166" s="220"/>
      <c r="J166" s="42"/>
      <c r="K166" s="42"/>
      <c r="L166" s="46"/>
      <c r="M166" s="221"/>
      <c r="N166" s="22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150</v>
      </c>
      <c r="AU166" s="19" t="s">
        <v>84</v>
      </c>
    </row>
    <row r="167" spans="1:51" s="13" customFormat="1" ht="12">
      <c r="A167" s="13"/>
      <c r="B167" s="223"/>
      <c r="C167" s="224"/>
      <c r="D167" s="218" t="s">
        <v>152</v>
      </c>
      <c r="E167" s="225" t="s">
        <v>19</v>
      </c>
      <c r="F167" s="226" t="s">
        <v>1022</v>
      </c>
      <c r="G167" s="224"/>
      <c r="H167" s="227">
        <v>30.1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152</v>
      </c>
      <c r="AU167" s="233" t="s">
        <v>84</v>
      </c>
      <c r="AV167" s="13" t="s">
        <v>84</v>
      </c>
      <c r="AW167" s="13" t="s">
        <v>36</v>
      </c>
      <c r="AX167" s="13" t="s">
        <v>74</v>
      </c>
      <c r="AY167" s="233" t="s">
        <v>141</v>
      </c>
    </row>
    <row r="168" spans="1:51" s="13" customFormat="1" ht="12">
      <c r="A168" s="13"/>
      <c r="B168" s="223"/>
      <c r="C168" s="224"/>
      <c r="D168" s="218" t="s">
        <v>152</v>
      </c>
      <c r="E168" s="225" t="s">
        <v>19</v>
      </c>
      <c r="F168" s="226" t="s">
        <v>1023</v>
      </c>
      <c r="G168" s="224"/>
      <c r="H168" s="227">
        <v>10.3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152</v>
      </c>
      <c r="AU168" s="233" t="s">
        <v>84</v>
      </c>
      <c r="AV168" s="13" t="s">
        <v>84</v>
      </c>
      <c r="AW168" s="13" t="s">
        <v>36</v>
      </c>
      <c r="AX168" s="13" t="s">
        <v>74</v>
      </c>
      <c r="AY168" s="233" t="s">
        <v>141</v>
      </c>
    </row>
    <row r="169" spans="1:51" s="14" customFormat="1" ht="12">
      <c r="A169" s="14"/>
      <c r="B169" s="234"/>
      <c r="C169" s="235"/>
      <c r="D169" s="218" t="s">
        <v>152</v>
      </c>
      <c r="E169" s="236" t="s">
        <v>19</v>
      </c>
      <c r="F169" s="237" t="s">
        <v>167</v>
      </c>
      <c r="G169" s="235"/>
      <c r="H169" s="238">
        <v>40.4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152</v>
      </c>
      <c r="AU169" s="244" t="s">
        <v>84</v>
      </c>
      <c r="AV169" s="14" t="s">
        <v>148</v>
      </c>
      <c r="AW169" s="14" t="s">
        <v>36</v>
      </c>
      <c r="AX169" s="14" t="s">
        <v>82</v>
      </c>
      <c r="AY169" s="244" t="s">
        <v>141</v>
      </c>
    </row>
    <row r="170" spans="1:65" s="2" customFormat="1" ht="14.4" customHeight="1">
      <c r="A170" s="40"/>
      <c r="B170" s="41"/>
      <c r="C170" s="206" t="s">
        <v>245</v>
      </c>
      <c r="D170" s="206" t="s">
        <v>143</v>
      </c>
      <c r="E170" s="207" t="s">
        <v>270</v>
      </c>
      <c r="F170" s="208" t="s">
        <v>271</v>
      </c>
      <c r="G170" s="209" t="s">
        <v>146</v>
      </c>
      <c r="H170" s="210">
        <v>818</v>
      </c>
      <c r="I170" s="211"/>
      <c r="J170" s="210">
        <f>ROUND(I170*H170,2)</f>
        <v>0</v>
      </c>
      <c r="K170" s="208" t="s">
        <v>147</v>
      </c>
      <c r="L170" s="46"/>
      <c r="M170" s="212" t="s">
        <v>19</v>
      </c>
      <c r="N170" s="213" t="s">
        <v>45</v>
      </c>
      <c r="O170" s="86"/>
      <c r="P170" s="214">
        <f>O170*H170</f>
        <v>0</v>
      </c>
      <c r="Q170" s="214">
        <v>0.00397</v>
      </c>
      <c r="R170" s="214">
        <f>Q170*H170</f>
        <v>3.24746</v>
      </c>
      <c r="S170" s="214">
        <v>0</v>
      </c>
      <c r="T170" s="21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6" t="s">
        <v>148</v>
      </c>
      <c r="AT170" s="216" t="s">
        <v>143</v>
      </c>
      <c r="AU170" s="216" t="s">
        <v>84</v>
      </c>
      <c r="AY170" s="19" t="s">
        <v>141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9" t="s">
        <v>82</v>
      </c>
      <c r="BK170" s="217">
        <f>ROUND(I170*H170,2)</f>
        <v>0</v>
      </c>
      <c r="BL170" s="19" t="s">
        <v>148</v>
      </c>
      <c r="BM170" s="216" t="s">
        <v>1024</v>
      </c>
    </row>
    <row r="171" spans="1:47" s="2" customFormat="1" ht="12">
      <c r="A171" s="40"/>
      <c r="B171" s="41"/>
      <c r="C171" s="42"/>
      <c r="D171" s="218" t="s">
        <v>150</v>
      </c>
      <c r="E171" s="42"/>
      <c r="F171" s="219" t="s">
        <v>271</v>
      </c>
      <c r="G171" s="42"/>
      <c r="H171" s="42"/>
      <c r="I171" s="220"/>
      <c r="J171" s="42"/>
      <c r="K171" s="42"/>
      <c r="L171" s="46"/>
      <c r="M171" s="221"/>
      <c r="N171" s="22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150</v>
      </c>
      <c r="AU171" s="19" t="s">
        <v>84</v>
      </c>
    </row>
    <row r="172" spans="1:51" s="13" customFormat="1" ht="12">
      <c r="A172" s="13"/>
      <c r="B172" s="223"/>
      <c r="C172" s="224"/>
      <c r="D172" s="218" t="s">
        <v>152</v>
      </c>
      <c r="E172" s="225" t="s">
        <v>19</v>
      </c>
      <c r="F172" s="226" t="s">
        <v>1025</v>
      </c>
      <c r="G172" s="224"/>
      <c r="H172" s="227">
        <v>242.6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152</v>
      </c>
      <c r="AU172" s="233" t="s">
        <v>84</v>
      </c>
      <c r="AV172" s="13" t="s">
        <v>84</v>
      </c>
      <c r="AW172" s="13" t="s">
        <v>36</v>
      </c>
      <c r="AX172" s="13" t="s">
        <v>74</v>
      </c>
      <c r="AY172" s="233" t="s">
        <v>141</v>
      </c>
    </row>
    <row r="173" spans="1:51" s="13" customFormat="1" ht="12">
      <c r="A173" s="13"/>
      <c r="B173" s="223"/>
      <c r="C173" s="224"/>
      <c r="D173" s="218" t="s">
        <v>152</v>
      </c>
      <c r="E173" s="225" t="s">
        <v>19</v>
      </c>
      <c r="F173" s="226" t="s">
        <v>1023</v>
      </c>
      <c r="G173" s="224"/>
      <c r="H173" s="227">
        <v>10.3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152</v>
      </c>
      <c r="AU173" s="233" t="s">
        <v>84</v>
      </c>
      <c r="AV173" s="13" t="s">
        <v>84</v>
      </c>
      <c r="AW173" s="13" t="s">
        <v>36</v>
      </c>
      <c r="AX173" s="13" t="s">
        <v>74</v>
      </c>
      <c r="AY173" s="233" t="s">
        <v>141</v>
      </c>
    </row>
    <row r="174" spans="1:51" s="13" customFormat="1" ht="12">
      <c r="A174" s="13"/>
      <c r="B174" s="223"/>
      <c r="C174" s="224"/>
      <c r="D174" s="218" t="s">
        <v>152</v>
      </c>
      <c r="E174" s="225" t="s">
        <v>19</v>
      </c>
      <c r="F174" s="226" t="s">
        <v>1026</v>
      </c>
      <c r="G174" s="224"/>
      <c r="H174" s="227">
        <v>565.1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152</v>
      </c>
      <c r="AU174" s="233" t="s">
        <v>84</v>
      </c>
      <c r="AV174" s="13" t="s">
        <v>84</v>
      </c>
      <c r="AW174" s="13" t="s">
        <v>36</v>
      </c>
      <c r="AX174" s="13" t="s">
        <v>74</v>
      </c>
      <c r="AY174" s="233" t="s">
        <v>141</v>
      </c>
    </row>
    <row r="175" spans="1:51" s="14" customFormat="1" ht="12">
      <c r="A175" s="14"/>
      <c r="B175" s="234"/>
      <c r="C175" s="235"/>
      <c r="D175" s="218" t="s">
        <v>152</v>
      </c>
      <c r="E175" s="236" t="s">
        <v>19</v>
      </c>
      <c r="F175" s="237" t="s">
        <v>167</v>
      </c>
      <c r="G175" s="235"/>
      <c r="H175" s="238">
        <v>818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152</v>
      </c>
      <c r="AU175" s="244" t="s">
        <v>84</v>
      </c>
      <c r="AV175" s="14" t="s">
        <v>148</v>
      </c>
      <c r="AW175" s="14" t="s">
        <v>36</v>
      </c>
      <c r="AX175" s="14" t="s">
        <v>82</v>
      </c>
      <c r="AY175" s="244" t="s">
        <v>141</v>
      </c>
    </row>
    <row r="176" spans="1:65" s="2" customFormat="1" ht="14.4" customHeight="1">
      <c r="A176" s="40"/>
      <c r="B176" s="41"/>
      <c r="C176" s="256" t="s">
        <v>251</v>
      </c>
      <c r="D176" s="256" t="s">
        <v>274</v>
      </c>
      <c r="E176" s="257" t="s">
        <v>275</v>
      </c>
      <c r="F176" s="258" t="s">
        <v>276</v>
      </c>
      <c r="G176" s="259" t="s">
        <v>277</v>
      </c>
      <c r="H176" s="260">
        <v>20.5</v>
      </c>
      <c r="I176" s="261"/>
      <c r="J176" s="260">
        <f>ROUND(I176*H176,2)</f>
        <v>0</v>
      </c>
      <c r="K176" s="258" t="s">
        <v>19</v>
      </c>
      <c r="L176" s="262"/>
      <c r="M176" s="263" t="s">
        <v>19</v>
      </c>
      <c r="N176" s="264" t="s">
        <v>45</v>
      </c>
      <c r="O176" s="86"/>
      <c r="P176" s="214">
        <f>O176*H176</f>
        <v>0</v>
      </c>
      <c r="Q176" s="214">
        <v>0.001</v>
      </c>
      <c r="R176" s="214">
        <f>Q176*H176</f>
        <v>0.0205</v>
      </c>
      <c r="S176" s="214">
        <v>0</v>
      </c>
      <c r="T176" s="21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6" t="s">
        <v>191</v>
      </c>
      <c r="AT176" s="216" t="s">
        <v>274</v>
      </c>
      <c r="AU176" s="216" t="s">
        <v>84</v>
      </c>
      <c r="AY176" s="19" t="s">
        <v>141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9" t="s">
        <v>82</v>
      </c>
      <c r="BK176" s="217">
        <f>ROUND(I176*H176,2)</f>
        <v>0</v>
      </c>
      <c r="BL176" s="19" t="s">
        <v>148</v>
      </c>
      <c r="BM176" s="216" t="s">
        <v>1027</v>
      </c>
    </row>
    <row r="177" spans="1:47" s="2" customFormat="1" ht="12">
      <c r="A177" s="40"/>
      <c r="B177" s="41"/>
      <c r="C177" s="42"/>
      <c r="D177" s="218" t="s">
        <v>150</v>
      </c>
      <c r="E177" s="42"/>
      <c r="F177" s="219" t="s">
        <v>279</v>
      </c>
      <c r="G177" s="42"/>
      <c r="H177" s="42"/>
      <c r="I177" s="220"/>
      <c r="J177" s="42"/>
      <c r="K177" s="42"/>
      <c r="L177" s="46"/>
      <c r="M177" s="221"/>
      <c r="N177" s="22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47" s="2" customFormat="1" ht="12">
      <c r="A178" s="40"/>
      <c r="B178" s="41"/>
      <c r="C178" s="42"/>
      <c r="D178" s="218" t="s">
        <v>229</v>
      </c>
      <c r="E178" s="42"/>
      <c r="F178" s="255" t="s">
        <v>280</v>
      </c>
      <c r="G178" s="42"/>
      <c r="H178" s="42"/>
      <c r="I178" s="220"/>
      <c r="J178" s="42"/>
      <c r="K178" s="42"/>
      <c r="L178" s="46"/>
      <c r="M178" s="221"/>
      <c r="N178" s="22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229</v>
      </c>
      <c r="AU178" s="19" t="s">
        <v>84</v>
      </c>
    </row>
    <row r="179" spans="1:51" s="13" customFormat="1" ht="12">
      <c r="A179" s="13"/>
      <c r="B179" s="223"/>
      <c r="C179" s="224"/>
      <c r="D179" s="218" t="s">
        <v>152</v>
      </c>
      <c r="E179" s="224"/>
      <c r="F179" s="226" t="s">
        <v>1028</v>
      </c>
      <c r="G179" s="224"/>
      <c r="H179" s="227">
        <v>20.5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152</v>
      </c>
      <c r="AU179" s="233" t="s">
        <v>84</v>
      </c>
      <c r="AV179" s="13" t="s">
        <v>84</v>
      </c>
      <c r="AW179" s="13" t="s">
        <v>4</v>
      </c>
      <c r="AX179" s="13" t="s">
        <v>82</v>
      </c>
      <c r="AY179" s="233" t="s">
        <v>141</v>
      </c>
    </row>
    <row r="180" spans="1:63" s="12" customFormat="1" ht="22.8" customHeight="1">
      <c r="A180" s="12"/>
      <c r="B180" s="190"/>
      <c r="C180" s="191"/>
      <c r="D180" s="192" t="s">
        <v>73</v>
      </c>
      <c r="E180" s="204" t="s">
        <v>148</v>
      </c>
      <c r="F180" s="204" t="s">
        <v>289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SUM(P181:P190)</f>
        <v>0</v>
      </c>
      <c r="Q180" s="198"/>
      <c r="R180" s="199">
        <f>SUM(R181:R190)</f>
        <v>10.509189</v>
      </c>
      <c r="S180" s="198"/>
      <c r="T180" s="200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82</v>
      </c>
      <c r="AT180" s="202" t="s">
        <v>73</v>
      </c>
      <c r="AU180" s="202" t="s">
        <v>82</v>
      </c>
      <c r="AY180" s="201" t="s">
        <v>141</v>
      </c>
      <c r="BK180" s="203">
        <f>SUM(BK181:BK190)</f>
        <v>0</v>
      </c>
    </row>
    <row r="181" spans="1:65" s="2" customFormat="1" ht="14.4" customHeight="1">
      <c r="A181" s="40"/>
      <c r="B181" s="41"/>
      <c r="C181" s="206" t="s">
        <v>257</v>
      </c>
      <c r="D181" s="206" t="s">
        <v>143</v>
      </c>
      <c r="E181" s="207" t="s">
        <v>940</v>
      </c>
      <c r="F181" s="208" t="s">
        <v>941</v>
      </c>
      <c r="G181" s="209" t="s">
        <v>146</v>
      </c>
      <c r="H181" s="210">
        <v>14.7</v>
      </c>
      <c r="I181" s="211"/>
      <c r="J181" s="210">
        <f>ROUND(I181*H181,2)</f>
        <v>0</v>
      </c>
      <c r="K181" s="208" t="s">
        <v>147</v>
      </c>
      <c r="L181" s="46"/>
      <c r="M181" s="212" t="s">
        <v>19</v>
      </c>
      <c r="N181" s="213" t="s">
        <v>45</v>
      </c>
      <c r="O181" s="86"/>
      <c r="P181" s="214">
        <f>O181*H181</f>
        <v>0</v>
      </c>
      <c r="Q181" s="214">
        <v>0.00235</v>
      </c>
      <c r="R181" s="214">
        <f>Q181*H181</f>
        <v>0.034545</v>
      </c>
      <c r="S181" s="214">
        <v>0</v>
      </c>
      <c r="T181" s="21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6" t="s">
        <v>148</v>
      </c>
      <c r="AT181" s="216" t="s">
        <v>143</v>
      </c>
      <c r="AU181" s="216" t="s">
        <v>84</v>
      </c>
      <c r="AY181" s="19" t="s">
        <v>141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9" t="s">
        <v>82</v>
      </c>
      <c r="BK181" s="217">
        <f>ROUND(I181*H181,2)</f>
        <v>0</v>
      </c>
      <c r="BL181" s="19" t="s">
        <v>148</v>
      </c>
      <c r="BM181" s="216" t="s">
        <v>1029</v>
      </c>
    </row>
    <row r="182" spans="1:47" s="2" customFormat="1" ht="12">
      <c r="A182" s="40"/>
      <c r="B182" s="41"/>
      <c r="C182" s="42"/>
      <c r="D182" s="218" t="s">
        <v>150</v>
      </c>
      <c r="E182" s="42"/>
      <c r="F182" s="219" t="s">
        <v>943</v>
      </c>
      <c r="G182" s="42"/>
      <c r="H182" s="42"/>
      <c r="I182" s="220"/>
      <c r="J182" s="42"/>
      <c r="K182" s="42"/>
      <c r="L182" s="46"/>
      <c r="M182" s="221"/>
      <c r="N182" s="22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150</v>
      </c>
      <c r="AU182" s="19" t="s">
        <v>84</v>
      </c>
    </row>
    <row r="183" spans="1:51" s="13" customFormat="1" ht="12">
      <c r="A183" s="13"/>
      <c r="B183" s="223"/>
      <c r="C183" s="224"/>
      <c r="D183" s="218" t="s">
        <v>152</v>
      </c>
      <c r="E183" s="225" t="s">
        <v>19</v>
      </c>
      <c r="F183" s="226" t="s">
        <v>1030</v>
      </c>
      <c r="G183" s="224"/>
      <c r="H183" s="227">
        <v>14.7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152</v>
      </c>
      <c r="AU183" s="233" t="s">
        <v>84</v>
      </c>
      <c r="AV183" s="13" t="s">
        <v>84</v>
      </c>
      <c r="AW183" s="13" t="s">
        <v>36</v>
      </c>
      <c r="AX183" s="13" t="s">
        <v>82</v>
      </c>
      <c r="AY183" s="233" t="s">
        <v>141</v>
      </c>
    </row>
    <row r="184" spans="1:65" s="2" customFormat="1" ht="14.4" customHeight="1">
      <c r="A184" s="40"/>
      <c r="B184" s="41"/>
      <c r="C184" s="256" t="s">
        <v>263</v>
      </c>
      <c r="D184" s="256" t="s">
        <v>274</v>
      </c>
      <c r="E184" s="257" t="s">
        <v>948</v>
      </c>
      <c r="F184" s="258" t="s">
        <v>949</v>
      </c>
      <c r="G184" s="259" t="s">
        <v>146</v>
      </c>
      <c r="H184" s="260">
        <v>16.2</v>
      </c>
      <c r="I184" s="261"/>
      <c r="J184" s="260">
        <f>ROUND(I184*H184,2)</f>
        <v>0</v>
      </c>
      <c r="K184" s="258" t="s">
        <v>147</v>
      </c>
      <c r="L184" s="262"/>
      <c r="M184" s="263" t="s">
        <v>19</v>
      </c>
      <c r="N184" s="264" t="s">
        <v>45</v>
      </c>
      <c r="O184" s="86"/>
      <c r="P184" s="214">
        <f>O184*H184</f>
        <v>0</v>
      </c>
      <c r="Q184" s="214">
        <v>0.0005</v>
      </c>
      <c r="R184" s="214">
        <f>Q184*H184</f>
        <v>0.0081</v>
      </c>
      <c r="S184" s="214">
        <v>0</v>
      </c>
      <c r="T184" s="21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6" t="s">
        <v>191</v>
      </c>
      <c r="AT184" s="216" t="s">
        <v>274</v>
      </c>
      <c r="AU184" s="216" t="s">
        <v>84</v>
      </c>
      <c r="AY184" s="19" t="s">
        <v>141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9" t="s">
        <v>82</v>
      </c>
      <c r="BK184" s="217">
        <f>ROUND(I184*H184,2)</f>
        <v>0</v>
      </c>
      <c r="BL184" s="19" t="s">
        <v>148</v>
      </c>
      <c r="BM184" s="216" t="s">
        <v>1031</v>
      </c>
    </row>
    <row r="185" spans="1:47" s="2" customFormat="1" ht="12">
      <c r="A185" s="40"/>
      <c r="B185" s="41"/>
      <c r="C185" s="42"/>
      <c r="D185" s="218" t="s">
        <v>150</v>
      </c>
      <c r="E185" s="42"/>
      <c r="F185" s="219" t="s">
        <v>949</v>
      </c>
      <c r="G185" s="42"/>
      <c r="H185" s="42"/>
      <c r="I185" s="220"/>
      <c r="J185" s="42"/>
      <c r="K185" s="42"/>
      <c r="L185" s="46"/>
      <c r="M185" s="221"/>
      <c r="N185" s="22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150</v>
      </c>
      <c r="AU185" s="19" t="s">
        <v>84</v>
      </c>
    </row>
    <row r="186" spans="1:47" s="2" customFormat="1" ht="12">
      <c r="A186" s="40"/>
      <c r="B186" s="41"/>
      <c r="C186" s="42"/>
      <c r="D186" s="218" t="s">
        <v>229</v>
      </c>
      <c r="E186" s="42"/>
      <c r="F186" s="255" t="s">
        <v>951</v>
      </c>
      <c r="G186" s="42"/>
      <c r="H186" s="42"/>
      <c r="I186" s="220"/>
      <c r="J186" s="42"/>
      <c r="K186" s="42"/>
      <c r="L186" s="46"/>
      <c r="M186" s="221"/>
      <c r="N186" s="22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229</v>
      </c>
      <c r="AU186" s="19" t="s">
        <v>84</v>
      </c>
    </row>
    <row r="187" spans="1:51" s="13" customFormat="1" ht="12">
      <c r="A187" s="13"/>
      <c r="B187" s="223"/>
      <c r="C187" s="224"/>
      <c r="D187" s="218" t="s">
        <v>152</v>
      </c>
      <c r="E187" s="224"/>
      <c r="F187" s="226" t="s">
        <v>1032</v>
      </c>
      <c r="G187" s="224"/>
      <c r="H187" s="227">
        <v>16.2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152</v>
      </c>
      <c r="AU187" s="233" t="s">
        <v>84</v>
      </c>
      <c r="AV187" s="13" t="s">
        <v>84</v>
      </c>
      <c r="AW187" s="13" t="s">
        <v>4</v>
      </c>
      <c r="AX187" s="13" t="s">
        <v>82</v>
      </c>
      <c r="AY187" s="233" t="s">
        <v>141</v>
      </c>
    </row>
    <row r="188" spans="1:65" s="2" customFormat="1" ht="14.4" customHeight="1">
      <c r="A188" s="40"/>
      <c r="B188" s="41"/>
      <c r="C188" s="206" t="s">
        <v>269</v>
      </c>
      <c r="D188" s="206" t="s">
        <v>143</v>
      </c>
      <c r="E188" s="207" t="s">
        <v>962</v>
      </c>
      <c r="F188" s="208" t="s">
        <v>963</v>
      </c>
      <c r="G188" s="209" t="s">
        <v>162</v>
      </c>
      <c r="H188" s="210">
        <v>4.3</v>
      </c>
      <c r="I188" s="211"/>
      <c r="J188" s="210">
        <f>ROUND(I188*H188,2)</f>
        <v>0</v>
      </c>
      <c r="K188" s="208" t="s">
        <v>147</v>
      </c>
      <c r="L188" s="46"/>
      <c r="M188" s="212" t="s">
        <v>19</v>
      </c>
      <c r="N188" s="213" t="s">
        <v>45</v>
      </c>
      <c r="O188" s="86"/>
      <c r="P188" s="214">
        <f>O188*H188</f>
        <v>0</v>
      </c>
      <c r="Q188" s="214">
        <v>2.43408</v>
      </c>
      <c r="R188" s="214">
        <f>Q188*H188</f>
        <v>10.466543999999999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148</v>
      </c>
      <c r="AT188" s="216" t="s">
        <v>143</v>
      </c>
      <c r="AU188" s="216" t="s">
        <v>84</v>
      </c>
      <c r="AY188" s="19" t="s">
        <v>141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9" t="s">
        <v>82</v>
      </c>
      <c r="BK188" s="217">
        <f>ROUND(I188*H188,2)</f>
        <v>0</v>
      </c>
      <c r="BL188" s="19" t="s">
        <v>148</v>
      </c>
      <c r="BM188" s="216" t="s">
        <v>1033</v>
      </c>
    </row>
    <row r="189" spans="1:47" s="2" customFormat="1" ht="12">
      <c r="A189" s="40"/>
      <c r="B189" s="41"/>
      <c r="C189" s="42"/>
      <c r="D189" s="218" t="s">
        <v>150</v>
      </c>
      <c r="E189" s="42"/>
      <c r="F189" s="219" t="s">
        <v>965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150</v>
      </c>
      <c r="AU189" s="19" t="s">
        <v>84</v>
      </c>
    </row>
    <row r="190" spans="1:51" s="13" customFormat="1" ht="12">
      <c r="A190" s="13"/>
      <c r="B190" s="223"/>
      <c r="C190" s="224"/>
      <c r="D190" s="218" t="s">
        <v>152</v>
      </c>
      <c r="E190" s="225" t="s">
        <v>19</v>
      </c>
      <c r="F190" s="226" t="s">
        <v>1034</v>
      </c>
      <c r="G190" s="224"/>
      <c r="H190" s="227">
        <v>4.3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152</v>
      </c>
      <c r="AU190" s="233" t="s">
        <v>84</v>
      </c>
      <c r="AV190" s="13" t="s">
        <v>84</v>
      </c>
      <c r="AW190" s="13" t="s">
        <v>36</v>
      </c>
      <c r="AX190" s="13" t="s">
        <v>82</v>
      </c>
      <c r="AY190" s="233" t="s">
        <v>141</v>
      </c>
    </row>
    <row r="191" spans="1:63" s="12" customFormat="1" ht="22.8" customHeight="1">
      <c r="A191" s="12"/>
      <c r="B191" s="190"/>
      <c r="C191" s="191"/>
      <c r="D191" s="192" t="s">
        <v>73</v>
      </c>
      <c r="E191" s="204" t="s">
        <v>198</v>
      </c>
      <c r="F191" s="204" t="s">
        <v>373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v>0</v>
      </c>
      <c r="Q191" s="198"/>
      <c r="R191" s="199">
        <v>0</v>
      </c>
      <c r="S191" s="198"/>
      <c r="T191" s="200"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1" t="s">
        <v>82</v>
      </c>
      <c r="AT191" s="202" t="s">
        <v>73</v>
      </c>
      <c r="AU191" s="202" t="s">
        <v>82</v>
      </c>
      <c r="AY191" s="201" t="s">
        <v>141</v>
      </c>
      <c r="BK191" s="203">
        <v>0</v>
      </c>
    </row>
    <row r="192" spans="1:63" s="12" customFormat="1" ht="22.8" customHeight="1">
      <c r="A192" s="12"/>
      <c r="B192" s="190"/>
      <c r="C192" s="191"/>
      <c r="D192" s="192" t="s">
        <v>73</v>
      </c>
      <c r="E192" s="204" t="s">
        <v>427</v>
      </c>
      <c r="F192" s="204" t="s">
        <v>428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SUM(P193:P198)</f>
        <v>0</v>
      </c>
      <c r="Q192" s="198"/>
      <c r="R192" s="199">
        <f>SUM(R193:R198)</f>
        <v>0</v>
      </c>
      <c r="S192" s="198"/>
      <c r="T192" s="200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82</v>
      </c>
      <c r="AT192" s="202" t="s">
        <v>73</v>
      </c>
      <c r="AU192" s="202" t="s">
        <v>82</v>
      </c>
      <c r="AY192" s="201" t="s">
        <v>141</v>
      </c>
      <c r="BK192" s="203">
        <f>SUM(BK193:BK198)</f>
        <v>0</v>
      </c>
    </row>
    <row r="193" spans="1:65" s="2" customFormat="1" ht="14.4" customHeight="1">
      <c r="A193" s="40"/>
      <c r="B193" s="41"/>
      <c r="C193" s="206" t="s">
        <v>7</v>
      </c>
      <c r="D193" s="206" t="s">
        <v>143</v>
      </c>
      <c r="E193" s="207" t="s">
        <v>746</v>
      </c>
      <c r="F193" s="208" t="s">
        <v>747</v>
      </c>
      <c r="G193" s="209" t="s">
        <v>323</v>
      </c>
      <c r="H193" s="210">
        <v>13.8</v>
      </c>
      <c r="I193" s="211"/>
      <c r="J193" s="210">
        <f>ROUND(I193*H193,2)</f>
        <v>0</v>
      </c>
      <c r="K193" s="208" t="s">
        <v>147</v>
      </c>
      <c r="L193" s="46"/>
      <c r="M193" s="212" t="s">
        <v>19</v>
      </c>
      <c r="N193" s="213" t="s">
        <v>45</v>
      </c>
      <c r="O193" s="86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148</v>
      </c>
      <c r="AT193" s="216" t="s">
        <v>143</v>
      </c>
      <c r="AU193" s="216" t="s">
        <v>84</v>
      </c>
      <c r="AY193" s="19" t="s">
        <v>141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9" t="s">
        <v>82</v>
      </c>
      <c r="BK193" s="217">
        <f>ROUND(I193*H193,2)</f>
        <v>0</v>
      </c>
      <c r="BL193" s="19" t="s">
        <v>148</v>
      </c>
      <c r="BM193" s="216" t="s">
        <v>1035</v>
      </c>
    </row>
    <row r="194" spans="1:47" s="2" customFormat="1" ht="12">
      <c r="A194" s="40"/>
      <c r="B194" s="41"/>
      <c r="C194" s="42"/>
      <c r="D194" s="218" t="s">
        <v>150</v>
      </c>
      <c r="E194" s="42"/>
      <c r="F194" s="219" t="s">
        <v>749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65" s="2" customFormat="1" ht="14.4" customHeight="1">
      <c r="A195" s="40"/>
      <c r="B195" s="41"/>
      <c r="C195" s="206" t="s">
        <v>283</v>
      </c>
      <c r="D195" s="206" t="s">
        <v>143</v>
      </c>
      <c r="E195" s="207" t="s">
        <v>971</v>
      </c>
      <c r="F195" s="208" t="s">
        <v>972</v>
      </c>
      <c r="G195" s="209" t="s">
        <v>323</v>
      </c>
      <c r="H195" s="210">
        <v>13.8</v>
      </c>
      <c r="I195" s="211"/>
      <c r="J195" s="210">
        <f>ROUND(I195*H195,2)</f>
        <v>0</v>
      </c>
      <c r="K195" s="208" t="s">
        <v>19</v>
      </c>
      <c r="L195" s="46"/>
      <c r="M195" s="212" t="s">
        <v>19</v>
      </c>
      <c r="N195" s="213" t="s">
        <v>45</v>
      </c>
      <c r="O195" s="86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6" t="s">
        <v>148</v>
      </c>
      <c r="AT195" s="216" t="s">
        <v>143</v>
      </c>
      <c r="AU195" s="216" t="s">
        <v>84</v>
      </c>
      <c r="AY195" s="19" t="s">
        <v>141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9" t="s">
        <v>82</v>
      </c>
      <c r="BK195" s="217">
        <f>ROUND(I195*H195,2)</f>
        <v>0</v>
      </c>
      <c r="BL195" s="19" t="s">
        <v>148</v>
      </c>
      <c r="BM195" s="216" t="s">
        <v>1036</v>
      </c>
    </row>
    <row r="196" spans="1:47" s="2" customFormat="1" ht="12">
      <c r="A196" s="40"/>
      <c r="B196" s="41"/>
      <c r="C196" s="42"/>
      <c r="D196" s="218" t="s">
        <v>150</v>
      </c>
      <c r="E196" s="42"/>
      <c r="F196" s="219" t="s">
        <v>972</v>
      </c>
      <c r="G196" s="42"/>
      <c r="H196" s="42"/>
      <c r="I196" s="220"/>
      <c r="J196" s="42"/>
      <c r="K196" s="42"/>
      <c r="L196" s="46"/>
      <c r="M196" s="221"/>
      <c r="N196" s="22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150</v>
      </c>
      <c r="AU196" s="19" t="s">
        <v>84</v>
      </c>
    </row>
    <row r="197" spans="1:47" s="2" customFormat="1" ht="12">
      <c r="A197" s="40"/>
      <c r="B197" s="41"/>
      <c r="C197" s="42"/>
      <c r="D197" s="218" t="s">
        <v>229</v>
      </c>
      <c r="E197" s="42"/>
      <c r="F197" s="255" t="s">
        <v>974</v>
      </c>
      <c r="G197" s="42"/>
      <c r="H197" s="42"/>
      <c r="I197" s="220"/>
      <c r="J197" s="42"/>
      <c r="K197" s="42"/>
      <c r="L197" s="46"/>
      <c r="M197" s="221"/>
      <c r="N197" s="22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229</v>
      </c>
      <c r="AU197" s="19" t="s">
        <v>84</v>
      </c>
    </row>
    <row r="198" spans="1:51" s="13" customFormat="1" ht="12">
      <c r="A198" s="13"/>
      <c r="B198" s="223"/>
      <c r="C198" s="224"/>
      <c r="D198" s="218" t="s">
        <v>152</v>
      </c>
      <c r="E198" s="225" t="s">
        <v>19</v>
      </c>
      <c r="F198" s="226" t="s">
        <v>1037</v>
      </c>
      <c r="G198" s="224"/>
      <c r="H198" s="227">
        <v>13.8</v>
      </c>
      <c r="I198" s="228"/>
      <c r="J198" s="224"/>
      <c r="K198" s="224"/>
      <c r="L198" s="229"/>
      <c r="M198" s="268"/>
      <c r="N198" s="269"/>
      <c r="O198" s="269"/>
      <c r="P198" s="269"/>
      <c r="Q198" s="269"/>
      <c r="R198" s="269"/>
      <c r="S198" s="269"/>
      <c r="T198" s="27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152</v>
      </c>
      <c r="AU198" s="233" t="s">
        <v>84</v>
      </c>
      <c r="AV198" s="13" t="s">
        <v>84</v>
      </c>
      <c r="AW198" s="13" t="s">
        <v>36</v>
      </c>
      <c r="AX198" s="13" t="s">
        <v>82</v>
      </c>
      <c r="AY198" s="233" t="s">
        <v>141</v>
      </c>
    </row>
    <row r="199" spans="1:31" s="2" customFormat="1" ht="6.95" customHeight="1">
      <c r="A199" s="40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46"/>
      <c r="M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</sheetData>
  <sheetProtection password="CC35" sheet="1" objects="1" scenarios="1" formatColumns="0" formatRows="0" autoFilter="0"/>
  <autoFilter ref="C83:K19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Jaroslav Gric</cp:lastModifiedBy>
  <dcterms:created xsi:type="dcterms:W3CDTF">2021-04-23T09:28:18Z</dcterms:created>
  <dcterms:modified xsi:type="dcterms:W3CDTF">2021-04-23T09:28:34Z</dcterms:modified>
  <cp:category/>
  <cp:version/>
  <cp:contentType/>
  <cp:contentStatus/>
</cp:coreProperties>
</file>