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38640" windowHeight="21240" activeTab="0"/>
  </bookViews>
  <sheets>
    <sheet name="Rekapitulace stavby" sheetId="1" r:id="rId1"/>
    <sheet name="OST - Ostatní náklady" sheetId="2" r:id="rId2"/>
    <sheet name="SO 01 - Zemní hráz" sheetId="3" r:id="rId3"/>
    <sheet name="Seznam figur" sheetId="4" r:id="rId4"/>
  </sheets>
  <definedNames>
    <definedName name="_xlnm._FilterDatabase" localSheetId="1" hidden="1">'OST - Ostatní náklady'!$C$119:$K$166</definedName>
    <definedName name="_xlnm._FilterDatabase" localSheetId="2" hidden="1">'SO 01 - Zemní hráz'!$C$122:$K$336</definedName>
    <definedName name="_xlnm.Print_Area" localSheetId="1">'OST - Ostatní náklady'!$C$4:$J$39,'OST - Ostatní náklady'!$C$50:$J$76,'OST - Ostatní náklady'!$C$82:$J$101,'OST - Ostatní náklady'!$C$107:$K$166</definedName>
    <definedName name="_xlnm.Print_Area" localSheetId="0">'Rekapitulace stavby'!$D$4:$AO$76,'Rekapitulace stavby'!$C$82:$AQ$97</definedName>
    <definedName name="_xlnm.Print_Area" localSheetId="3">'Seznam figur'!$C$4:$G$39</definedName>
    <definedName name="_xlnm.Print_Area" localSheetId="2">'SO 01 - Zemní hráz'!$C$4:$J$39,'SO 01 - Zemní hráz'!$C$50:$J$76,'SO 01 - Zemní hráz'!$C$82:$J$104,'SO 01 - Zemní hráz'!$C$110:$K$336</definedName>
    <definedName name="_xlnm.Print_Titles" localSheetId="0">'Rekapitulace stavby'!$92:$92</definedName>
    <definedName name="_xlnm.Print_Titles" localSheetId="1">'OST - Ostatní náklady'!$119:$119</definedName>
    <definedName name="_xlnm.Print_Titles" localSheetId="2">'SO 01 - Zemní hráz'!$122:$122</definedName>
    <definedName name="_xlnm.Print_Titles" localSheetId="3">'Seznam figur'!$9:$9</definedName>
  </definedNames>
  <calcPr calcId="191029"/>
  <extLst/>
</workbook>
</file>

<file path=xl/sharedStrings.xml><?xml version="1.0" encoding="utf-8"?>
<sst xmlns="http://schemas.openxmlformats.org/spreadsheetml/2006/main" count="3121" uniqueCount="578">
  <si>
    <t>Export Komplet</t>
  </si>
  <si>
    <t/>
  </si>
  <si>
    <t>2.0</t>
  </si>
  <si>
    <t>ZAMOK</t>
  </si>
  <si>
    <t>False</t>
  </si>
  <si>
    <t>{11d0d6c1-36ee-498e-868c-5a261bc30a9d}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</si>
  <si>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</si>
  <si>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</si>
  <si>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</si>
  <si>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</si>
  <si>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</si>
  <si>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</si>
  <si>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</si>
  <si>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</si>
  <si>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020021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</si>
  <si>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</si>
  <si>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</si>
  <si>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Ochranná retenční nádrž Lichnov II - sanace průsaků</t>
  </si>
  <si>
    <t>KSO:</t>
  </si>
  <si>
    <t>CC-CZ:</t>
  </si>
  <si>
    <t>Místo:</t>
  </si>
  <si>
    <t xml:space="preserve"> </t>
  </si>
  <si>
    <t>Datum:</t>
  </si>
  <si>
    <t>14. 1. 2021</t>
  </si>
  <si>
    <t>Zadavatel:</t>
  </si>
  <si>
    <t>IČ:</t>
  </si>
  <si>
    <t>ČR - Státní pozemkový úřad</t>
  </si>
  <si>
    <t>DIČ:</t>
  </si>
  <si>
    <t>Uchazeč:</t>
  </si>
  <si>
    <t>Vyplň údaj</t>
  </si>
  <si>
    <t>Projektant:</t>
  </si>
  <si>
    <t>AQUATIS, a.s.</t>
  </si>
  <si>
    <t>True</t>
  </si>
  <si>
    <t>Zpracovatel:</t>
  </si>
  <si>
    <t>Ing. Michal Jendruščák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</si>
  <si>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</si>
  <si>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</si>
  <si>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</si>
  <si>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</si>
  <si>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</si>
  <si>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</si>
  <si>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</si>
  <si>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</si>
  <si>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</si>
  <si>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</si>
  <si>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</si>
  <si>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</si>
  <si>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</si>
  <si>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</si>
  <si>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</si>
  <si>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</si>
  <si>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</si>
  <si>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</si>
  <si>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</si>
  <si>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</si>
  <si>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</si>
  <si>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</si>
  <si>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</si>
  <si>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</si>
  <si>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</si>
  <si>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</si>
  <si>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</si>
  <si>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</si>
  <si>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</si>
  <si>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</si>
  <si>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</si>
  <si>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</si>
  <si>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</si>
  <si>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</si>
  <si>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</si>
  <si>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</si>
  <si>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</si>
  <si>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</si>
  <si>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</si>
  <si>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</si>
  <si>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</si>
  <si>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</si>
  <si>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</si>
  <si>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</si>
  <si>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</si>
  <si>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</si>
  <si>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</t>
  </si>
  <si>
    <t>Ostatní náklady</t>
  </si>
  <si>
    <t>STA</t>
  </si>
  <si>
    <t>1</t>
  </si>
  <si>
    <t>{43d2d414-3c31-4b7f-9454-bbd1856c9d4d}</t>
  </si>
  <si>
    <t>2</t>
  </si>
  <si>
    <t>SO 01</t>
  </si>
  <si>
    <t>Zemní hráz</t>
  </si>
  <si>
    <t>{495682eb-d94e-4dca-8df5-cdb9d2934e07}</t>
  </si>
  <si>
    <t>KRYCÍ LIST SOUPISU PRACÍ</t>
  </si>
  <si>
    <t>Objekt:</t>
  </si>
  <si>
    <t>OST -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</si>
  <si>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</si>
  <si>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</si>
  <si>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</si>
  <si>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</si>
  <si>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</si>
  <si>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</si>
  <si>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</si>
  <si>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</si>
  <si>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</si>
  <si>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</si>
  <si>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</si>
  <si>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</si>
  <si>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</si>
  <si>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</si>
  <si>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</si>
  <si>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</si>
  <si>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</si>
  <si>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</si>
  <si>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</si>
  <si>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</si>
  <si>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</si>
  <si>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</si>
  <si>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</si>
  <si>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</si>
  <si>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</si>
  <si>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</si>
  <si>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</si>
  <si>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</si>
  <si>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</si>
  <si>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</si>
  <si>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</si>
  <si>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kplt</t>
  </si>
  <si>
    <t>CS ÚRS 2021 01</t>
  </si>
  <si>
    <t>1024</t>
  </si>
  <si>
    <t>1663930531</t>
  </si>
  <si>
    <t>P</t>
  </si>
  <si>
    <t>Poznámka k položce:
VV pol. 2</t>
  </si>
  <si>
    <t>012303000</t>
  </si>
  <si>
    <t>Geodetické práce po výstavbě</t>
  </si>
  <si>
    <t>-286068877</t>
  </si>
  <si>
    <t>Poznámka k položce:
VV pol. 8</t>
  </si>
  <si>
    <t>3</t>
  </si>
  <si>
    <t>013254000</t>
  </si>
  <si>
    <t>Dokumentace skutečného provedení stavby</t>
  </si>
  <si>
    <t>1129986684</t>
  </si>
  <si>
    <t>Poznámka k položce:
VV pol. 10</t>
  </si>
  <si>
    <t>4</t>
  </si>
  <si>
    <t>013274000</t>
  </si>
  <si>
    <t>Pasportizace objektu před započetím prací</t>
  </si>
  <si>
    <t>18500041</t>
  </si>
  <si>
    <t>Poznámka k položce:
VV pol. 7</t>
  </si>
  <si>
    <t>RV 001</t>
  </si>
  <si>
    <t>Zpracování Technologických postupů a Dodavatelské výrobní dokumentace (RDS) zhotovitele</t>
  </si>
  <si>
    <t>-1694330088</t>
  </si>
  <si>
    <t>Poznámka k položce:
VV pol. 11.1</t>
  </si>
  <si>
    <t>6</t>
  </si>
  <si>
    <t>RV 002</t>
  </si>
  <si>
    <t>Zpracování Technologických postupů pro sypání materiálů těsnicího prvku a zpětného zásypu</t>
  </si>
  <si>
    <t>1045238570</t>
  </si>
  <si>
    <t>Poznámka k položce:
VV pol. 11.2</t>
  </si>
  <si>
    <t>7</t>
  </si>
  <si>
    <t>RV 010</t>
  </si>
  <si>
    <t>Zhotovitel bude pořizovat v průběhu výstavby dokumentaci dokončených prací</t>
  </si>
  <si>
    <t>1114852365</t>
  </si>
  <si>
    <t>Poznámka k položce:
VV pol. 9</t>
  </si>
  <si>
    <t>8</t>
  </si>
  <si>
    <t>RV 003</t>
  </si>
  <si>
    <t>Zkouška stupně zhutnění C podle Hilfa</t>
  </si>
  <si>
    <t>sada</t>
  </si>
  <si>
    <t>-1203552267</t>
  </si>
  <si>
    <t>Poznámka k položce:
VV pol. 12.1</t>
  </si>
  <si>
    <t>9</t>
  </si>
  <si>
    <t>RV 0032</t>
  </si>
  <si>
    <t>Zkouška zhutnění geodetická</t>
  </si>
  <si>
    <t>-1948998902</t>
  </si>
  <si>
    <t>Poznámka k položce:
VV pol. 12.2</t>
  </si>
  <si>
    <t>10</t>
  </si>
  <si>
    <t>RV 0034</t>
  </si>
  <si>
    <t>Zkouška zrnitosti</t>
  </si>
  <si>
    <t>-1140698689</t>
  </si>
  <si>
    <t>Poznámka k položce:
VV pol. 12.4</t>
  </si>
  <si>
    <t>11</t>
  </si>
  <si>
    <t>RV 0035</t>
  </si>
  <si>
    <t>Zkouška vlhkosti</t>
  </si>
  <si>
    <t>699372330</t>
  </si>
  <si>
    <t>Poznámka k položce:
VV pol. 12.3. a 12 5</t>
  </si>
  <si>
    <t>12</t>
  </si>
  <si>
    <t>RV 004</t>
  </si>
  <si>
    <t>Provedení hutnicího pokusu - nebo do ostatních nákladů</t>
  </si>
  <si>
    <t>-23073756</t>
  </si>
  <si>
    <t>Poznámka k položce:
VV pol. 13</t>
  </si>
  <si>
    <t>13</t>
  </si>
  <si>
    <t>RV 41</t>
  </si>
  <si>
    <t>Provedení kontrolních zkoušek v souvislosti s prováděním injekční clony</t>
  </si>
  <si>
    <t>1500881783</t>
  </si>
  <si>
    <t>Poznámka k položce:
VV pol. 12.6</t>
  </si>
  <si>
    <t>14</t>
  </si>
  <si>
    <t>RV 42</t>
  </si>
  <si>
    <t>Geologický  (IG) sled stavby</t>
  </si>
  <si>
    <t>1778894486</t>
  </si>
  <si>
    <t>Poznámka k položce:
VV pol. 14</t>
  </si>
  <si>
    <t>RV 43</t>
  </si>
  <si>
    <t>Zhotovitel vypracuje zpracování Havarijního plánu a Povodňového plánu</t>
  </si>
  <si>
    <t>-617475259</t>
  </si>
  <si>
    <t>Poznámka k položce:
VV pol. 15</t>
  </si>
  <si>
    <t>16</t>
  </si>
  <si>
    <t>RV 44</t>
  </si>
  <si>
    <t>Zajištění ochrany stávajících konstrukcí</t>
  </si>
  <si>
    <t>-881745569</t>
  </si>
  <si>
    <t>Poznámka k položce:
VV pol. 16</t>
  </si>
  <si>
    <t>VRN3</t>
  </si>
  <si>
    <t>Zařízení staveniště</t>
  </si>
  <si>
    <t>17</t>
  </si>
  <si>
    <t>RV 005</t>
  </si>
  <si>
    <t>1955853393</t>
  </si>
  <si>
    <t xml:space="preserve">Poznámka k položce:
Náklady na běžné/obvyklé konstrukce, činnosti zařízení staveniště 
Náklady na sejmutí ornice z ploch deponií a z dotčených ploch v obvodu staveniště a uvedení ploch do původního stavu   
Náklady na zřízení sjezdů/ramp do stavební jámy (do zářezu), - návrh počtu, rozměrů, parametrů a konstrukčního uspořádání a zpevnění je záležitostí zhotovitele 
Náklady na zřízení staveništních komunikací - návrh počtu, rozměrů, parametrů a  konstrukčního uspořádání a zpevnění je záležitostí zhotovitele 
VV pol. 1
</t>
  </si>
  <si>
    <t>18</t>
  </si>
  <si>
    <t>RV 006</t>
  </si>
  <si>
    <t>Opatření k zamezení znečištění podzemních a povrchových vod vlivem stavebních prací</t>
  </si>
  <si>
    <t>342482606</t>
  </si>
  <si>
    <t>Poznámka k položce:
VV pol.3</t>
  </si>
  <si>
    <t>19</t>
  </si>
  <si>
    <t>RV 007</t>
  </si>
  <si>
    <t>Dodržování opatření k zamezení úniku ropných látek do půdy a vody po celou dobu provádění stavby</t>
  </si>
  <si>
    <t>-1521958252</t>
  </si>
  <si>
    <t>Poznámka k položce:
VV pol. 4</t>
  </si>
  <si>
    <t>20</t>
  </si>
  <si>
    <t>RV 008</t>
  </si>
  <si>
    <t>Opatření, která zamezí znečištění veřejných komunikací</t>
  </si>
  <si>
    <t>-1951855405</t>
  </si>
  <si>
    <t>VRN4</t>
  </si>
  <si>
    <t>Inženýrská činnost</t>
  </si>
  <si>
    <t>RV 009</t>
  </si>
  <si>
    <t>Náklady na opravu poškozené příjezdové komunikace</t>
  </si>
  <si>
    <t>-766948285</t>
  </si>
  <si>
    <t>Poznámka k položce:
3,5*600+3,5*1100 m VV pol. 6</t>
  </si>
  <si>
    <t>naložení</t>
  </si>
  <si>
    <t>6146</t>
  </si>
  <si>
    <t>naložení_45</t>
  </si>
  <si>
    <t>1364,5</t>
  </si>
  <si>
    <t>naložení_67</t>
  </si>
  <si>
    <t>957,4</t>
  </si>
  <si>
    <t>SO 01 - Zemní hráz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</si>
  <si>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</si>
  <si>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</si>
  <si>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</si>
  <si>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</si>
  <si>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</si>
  <si>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</si>
  <si>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</si>
  <si>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>HSV</t>
  </si>
  <si>
    <t>Práce a dodávky HSV</t>
  </si>
  <si>
    <t>Zemní práce</t>
  </si>
  <si>
    <t>113107152</t>
  </si>
  <si>
    <t>Odstranění podkladu z kameniva těženého tl 200 mm strojně pl přes 50 do 200 m2</t>
  </si>
  <si>
    <t>m2</t>
  </si>
  <si>
    <t>-1231193080</t>
  </si>
  <si>
    <t>VV</t>
  </si>
  <si>
    <t>181 "VV pol. 4"</t>
  </si>
  <si>
    <t>113107163</t>
  </si>
  <si>
    <t>Odstranění podkladu z kameniva drceného tl 300 mm strojně pl přes 50 do 200 m2</t>
  </si>
  <si>
    <t>8652679</t>
  </si>
  <si>
    <t>153 "VV pol. 4"</t>
  </si>
  <si>
    <t>861 "VV pol. 6.1"</t>
  </si>
  <si>
    <t>Součet</t>
  </si>
  <si>
    <t>114203104</t>
  </si>
  <si>
    <t>Rozebrání záhozů a rovnanin na sucho</t>
  </si>
  <si>
    <t>m3</t>
  </si>
  <si>
    <t>-1898720865</t>
  </si>
  <si>
    <t>232+184 "VV pol. 1.3"</t>
  </si>
  <si>
    <t>114203201</t>
  </si>
  <si>
    <t>Očištění lomového kamene nebo betonových tvárnic od hlíny nebo písku</t>
  </si>
  <si>
    <t>1019769264</t>
  </si>
  <si>
    <t>114203301</t>
  </si>
  <si>
    <t>Třídění lomového kamene nebo betonových tvárnic podle druhu, velikosti nebo tvaru</t>
  </si>
  <si>
    <t>764958281</t>
  </si>
  <si>
    <t>Poznámka k položce:
vv pol. 1.3</t>
  </si>
  <si>
    <t>122351104</t>
  </si>
  <si>
    <t>Odkopávky a prokopávky nezapažené v hornině třídy těžitelnosti II, skupiny 4 objem do 500 m3 strojně</t>
  </si>
  <si>
    <t>1014323318</t>
  </si>
  <si>
    <t>332 "VV pol. 1.5"</t>
  </si>
  <si>
    <t>131413101</t>
  </si>
  <si>
    <t>Hloubení jam v soudržných horninách třídy těžitelnosti II, skupiny 5 ručně</t>
  </si>
  <si>
    <t>1777934209</t>
  </si>
  <si>
    <t>167,5 "VV pol. 2.4"</t>
  </si>
  <si>
    <t>171151103</t>
  </si>
  <si>
    <t>Uložení sypaniny z hornin soudržných do násypů zhutněných strojně</t>
  </si>
  <si>
    <t>137630811</t>
  </si>
  <si>
    <t>22,4+21,5 "VV pol. 3.2"</t>
  </si>
  <si>
    <t>R111 001</t>
  </si>
  <si>
    <t>Čerpání povrchové a podzemní vody  po dobu výstavby I. etapa</t>
  </si>
  <si>
    <t>884985753</t>
  </si>
  <si>
    <t>Poznámka k položce:
vč. 
-propojení cca 180 m (PVC KG DN 200)
- dieselagregát
- zhlaví vrtu
- nutné připojení
- čerpadel
VV pol. 10.3"
- položka bude soutěžena dle §92 odst. 2 dle zákona č.134/2016 Sb. na výkon nebo funkci</t>
  </si>
  <si>
    <t>R111 001.2</t>
  </si>
  <si>
    <t>Čerpání podzemní vody  z odvodňovacích vrtů po dobu výstavby II. etapa</t>
  </si>
  <si>
    <t>-1582474618</t>
  </si>
  <si>
    <t>Poznámka k položce:
vč. 
-propojení cca 180 m (PVC KG DN 200)
- dieselagregát
- zhlaví vrtu
- nutné připojení
- čerpadel
VV pol. 10.4"
- položka bude soutěžena dle §92 odst. 2 dle zákona č.134/2016 Sb. na výkon nebo funkci</t>
  </si>
  <si>
    <t>R111 002</t>
  </si>
  <si>
    <t>Převádění vody staveništěm, ochrana staveniště</t>
  </si>
  <si>
    <t>-1858714742</t>
  </si>
  <si>
    <t>121151123</t>
  </si>
  <si>
    <t>Sejmutí ornice plochy přes 500 m2 tl vrstvy do 200 mm strojně</t>
  </si>
  <si>
    <t>779418623</t>
  </si>
  <si>
    <t>1605 "VV pol. 1.1"</t>
  </si>
  <si>
    <t>3040 "VV pol. 9.1"</t>
  </si>
  <si>
    <t>122251102</t>
  </si>
  <si>
    <t>Odkopávky a prokopávky nezapažené v hornině třídy těžitelnosti I, skupiny 3 objem do 50 m3 strojně</t>
  </si>
  <si>
    <t>1895785697</t>
  </si>
  <si>
    <t>0,5*28,6 + 0,5*8,6 + 0,5*4 "VV pol. 3.1"</t>
  </si>
  <si>
    <t>122251406</t>
  </si>
  <si>
    <t>Vykopávky v zemníku na suchu v hornině třídy těžitelnosti I, skupiny 3 objem do 5000 m3 strojně</t>
  </si>
  <si>
    <t>192555904</t>
  </si>
  <si>
    <t>0,5*3146 "VV pol. 9.2"</t>
  </si>
  <si>
    <t>0,5*1300 "VV pol. 9.3"</t>
  </si>
  <si>
    <t>122351102</t>
  </si>
  <si>
    <t>Odkopávky a prokopávky nezapažené v hornině třídy těžitelnosti II, skupiny 4 objem do 50 m3 strojně</t>
  </si>
  <si>
    <t>1390055427</t>
  </si>
  <si>
    <t>0,5*28,6 "VV pol. 3.1"</t>
  </si>
  <si>
    <t>0,5*8,6 "VV pol. 3.1"</t>
  </si>
  <si>
    <t>0,5*4 "VV pol. 3.1"</t>
  </si>
  <si>
    <t>122351406</t>
  </si>
  <si>
    <t>Vykopávky v zemníku na suchu v hornině třídy těžitelnosti II, skupiny 4 objem do 5000 m3 strojně</t>
  </si>
  <si>
    <t>420477269</t>
  </si>
  <si>
    <t>127451101</t>
  </si>
  <si>
    <t>Vykopávky pod vodou v hornině třídy těžitelnosti II, skupiny 5 tl vrstvy do 0,5 m objem do 1000 m3 strojně</t>
  </si>
  <si>
    <t>-2041971189</t>
  </si>
  <si>
    <t>138 "VV pol. 1.3"</t>
  </si>
  <si>
    <t>131251106</t>
  </si>
  <si>
    <t>Hloubení jam nezapažených v hornině třídy těžitelnosti I, skupiny 3 objem do 5000 m3 strojně</t>
  </si>
  <si>
    <t>2021186480</t>
  </si>
  <si>
    <t>0,5*2743 "VV pol. 2.1"</t>
  </si>
  <si>
    <t>0,5*4190 "VV pol. 2.2"</t>
  </si>
  <si>
    <t>131351106</t>
  </si>
  <si>
    <t>Hloubení jam nezapažených v hornině třídy těžitelnosti II, skupiny 4 objem do 5000 m3 strojně</t>
  </si>
  <si>
    <t>1510506453</t>
  </si>
  <si>
    <t>131451104</t>
  </si>
  <si>
    <t>Hloubení jam nezapažených v hornině třídy těžitelnosti II, skupiny 5 objem do 500 m3 strojně</t>
  </si>
  <si>
    <t>-1879963693</t>
  </si>
  <si>
    <t>0,5*230 "VV pol. 2.3"</t>
  </si>
  <si>
    <t>131551104</t>
  </si>
  <si>
    <t>Hloubení jam nezapažených v hornině třídy těžitelnosti III, skupiny 6 objem do 500 m3 strojně</t>
  </si>
  <si>
    <t>-9850712</t>
  </si>
  <si>
    <t>230*0,5 "VV pol. 2.3"</t>
  </si>
  <si>
    <t>22</t>
  </si>
  <si>
    <t>162351103</t>
  </si>
  <si>
    <t>Vodorovné přemístění do 500 m výkopku/sypaniny z horniny třídy těžitelnosti I, skupiny 1 až 3</t>
  </si>
  <si>
    <t>1656858096</t>
  </si>
  <si>
    <t>1605*0,2 "VV pol. 1.1"</t>
  </si>
  <si>
    <t>0,5*41,2 "VV pol. 3.1"</t>
  </si>
  <si>
    <t>0,2*3400"VV pol. 9.1"</t>
  </si>
  <si>
    <t>181*0,2+153*0,3 "VV pol. 4"</t>
  </si>
  <si>
    <t>861*0,2 "VV pol. 6.1"</t>
  </si>
  <si>
    <t>Mezisoučet</t>
  </si>
  <si>
    <t>1605*0,2 "VV pol. 1.2"</t>
  </si>
  <si>
    <t>4495 "VV pol. 8"</t>
  </si>
  <si>
    <t>0,5*1300 "VV pol. 9.4"</t>
  </si>
  <si>
    <t>0,2*3400 "VV pol. 9.6"</t>
  </si>
  <si>
    <t>23</t>
  </si>
  <si>
    <t>162351104</t>
  </si>
  <si>
    <t>Vodorovné přemístění do 1000 m výkopku/sypaniny z horniny třídy těžitelnosti I, skupiny 1 až 3</t>
  </si>
  <si>
    <t>-1559242648</t>
  </si>
  <si>
    <t>0,5*3146"VV pol. 9.5"</t>
  </si>
  <si>
    <t>24</t>
  </si>
  <si>
    <t>162351123</t>
  </si>
  <si>
    <t>Vodorovné přemístění do 500 m výkopku/sypaniny z hornin třídy těžitelnosti II, skupiny 4 a 5</t>
  </si>
  <si>
    <t>1275957955</t>
  </si>
  <si>
    <t>0,5*167 "VV pol. 2.4"</t>
  </si>
  <si>
    <t>332 "VV pol. 1.6"</t>
  </si>
  <si>
    <t>167 "VV pol. 2.4"</t>
  </si>
  <si>
    <t>21,5 "VV pol. 3.2"</t>
  </si>
  <si>
    <t>0,5*388 "VV pol. 8.1"</t>
  </si>
  <si>
    <t>25</t>
  </si>
  <si>
    <t>162351124</t>
  </si>
  <si>
    <t>Vodorovné přemístění do 1000 m výkopku/sypaniny z hornin třídy těžitelnosti II, skupiny 4 a 5</t>
  </si>
  <si>
    <t>-1849853360</t>
  </si>
  <si>
    <t>0,5*3146 "VV pol. 9.5"</t>
  </si>
  <si>
    <t>26</t>
  </si>
  <si>
    <t>162351143</t>
  </si>
  <si>
    <t>Vodorovné přemístění do 500 m výkopku/sypaniny z horniny třídy těžitelnosti III, skupiny 6 a 7</t>
  </si>
  <si>
    <t>-2045580498</t>
  </si>
  <si>
    <t xml:space="preserve">138+232+184 "VV pol. 1.3" </t>
  </si>
  <si>
    <t>0,65*138 +0,8*232 + 0,8*184 "VV pol. 1.4"</t>
  </si>
  <si>
    <t>0,5*469,5 "VV pol. 2.3"</t>
  </si>
  <si>
    <t>0,5*167,5 "VV pol. 2.4"</t>
  </si>
  <si>
    <t>22,4 "VV pol. 3.2"</t>
  </si>
  <si>
    <t>27</t>
  </si>
  <si>
    <t>131 001</t>
  </si>
  <si>
    <t>Dočištění základové spáry po jejím odtěžení</t>
  </si>
  <si>
    <t>1053749916</t>
  </si>
  <si>
    <t>Poznámka k položce:
VV pol. 2.5</t>
  </si>
  <si>
    <t>28</t>
  </si>
  <si>
    <t>131 002</t>
  </si>
  <si>
    <t>Uložení na MD do figury, vyspádování horního povrchu a svahů</t>
  </si>
  <si>
    <t>255285619</t>
  </si>
  <si>
    <t>Poznámka k položce:
vč, překrytí folií</t>
  </si>
  <si>
    <t>3930"VV pol. 2.1"</t>
  </si>
  <si>
    <t>29</t>
  </si>
  <si>
    <t>131 003</t>
  </si>
  <si>
    <t>Ochrana povrchu odtěžeého koberce</t>
  </si>
  <si>
    <t>-1564802565</t>
  </si>
  <si>
    <t>Poznámka k položce:
VV pol. 7.1</t>
  </si>
  <si>
    <t>30</t>
  </si>
  <si>
    <t>167151111</t>
  </si>
  <si>
    <t>Nakládání výkopku z hornin třídy těžitelnosti I, skupiny 1 až 3 přes 100 m3</t>
  </si>
  <si>
    <t>1688203690</t>
  </si>
  <si>
    <t>31</t>
  </si>
  <si>
    <t>167151112</t>
  </si>
  <si>
    <t>Nakládání výkopku z hornin třídy těžitelnosti II, skupiny 4 a 5 přes 100 m3</t>
  </si>
  <si>
    <t>1565948542</t>
  </si>
  <si>
    <t>32</t>
  </si>
  <si>
    <t>167151113</t>
  </si>
  <si>
    <t>Nakládání výkopku z hornin třídy těžitelnosti III, skupiny 6 a 7 přes 100 m3</t>
  </si>
  <si>
    <t>952524568</t>
  </si>
  <si>
    <t>33</t>
  </si>
  <si>
    <t>172153101</t>
  </si>
  <si>
    <t>Zřízení těsnicího jádra nebo vrstvy š do 1 m z hornin třídy těžitelnosti I a II, skupiny 1 až 4 zhutněných do 100 % PS C</t>
  </si>
  <si>
    <t>1040605605</t>
  </si>
  <si>
    <t>2913 "VV pol. 7"</t>
  </si>
  <si>
    <t>34</t>
  </si>
  <si>
    <t>174151101</t>
  </si>
  <si>
    <t>Zásyp jam, šachet rýh nebo kolem objektů sypaninou se zhutněním</t>
  </si>
  <si>
    <t>-972302434</t>
  </si>
  <si>
    <t>1300 "VV pol. 9.4"</t>
  </si>
  <si>
    <t>3146 "VV pol. 9.5"</t>
  </si>
  <si>
    <t>388 "VV pol. 8.1"</t>
  </si>
  <si>
    <t>35</t>
  </si>
  <si>
    <t>181252305</t>
  </si>
  <si>
    <t>Úprava pláně pro silnice a dálnice na násypech se zhutněním</t>
  </si>
  <si>
    <t>448959900</t>
  </si>
  <si>
    <t>941 "VV pol. 6.2"</t>
  </si>
  <si>
    <t>36</t>
  </si>
  <si>
    <t>181351113</t>
  </si>
  <si>
    <t>Rozprostření ornice tl vrstvy do 200 mm pl přes 500 m2 v rovině nebo ve svahu do 1:5 strojně</t>
  </si>
  <si>
    <t>-830523804</t>
  </si>
  <si>
    <t>3400+1605 "VV pol. 9.6 a 1.2"</t>
  </si>
  <si>
    <t>37</t>
  </si>
  <si>
    <t>181451132</t>
  </si>
  <si>
    <t>Založení parkového trávníku výsevem plochy přes 1000 m2 ve svahu do 1:2</t>
  </si>
  <si>
    <t>2059500544</t>
  </si>
  <si>
    <t>38</t>
  </si>
  <si>
    <t>M</t>
  </si>
  <si>
    <t>00572410</t>
  </si>
  <si>
    <t>osivo směs travní parková</t>
  </si>
  <si>
    <t>kg</t>
  </si>
  <si>
    <t>783555826</t>
  </si>
  <si>
    <t>5005*300/10000  "300 kg/ha"</t>
  </si>
  <si>
    <t>39</t>
  </si>
  <si>
    <t>181951112</t>
  </si>
  <si>
    <t>Úprava pláně v hornině třídy těžitelnosti I, skupiny 1 až 3 se zhutněním strojně</t>
  </si>
  <si>
    <t>1142093832</t>
  </si>
  <si>
    <t>5005 "VV pol. 9.6 a 1.2</t>
  </si>
  <si>
    <t>40</t>
  </si>
  <si>
    <t>185804312</t>
  </si>
  <si>
    <t>Zalití rostlin vodou plocha přes 20 m2</t>
  </si>
  <si>
    <t>1576508538</t>
  </si>
  <si>
    <t>Zakládání</t>
  </si>
  <si>
    <t>41</t>
  </si>
  <si>
    <t>225211112</t>
  </si>
  <si>
    <t>Vrty maloprofilové jádrové D do 93 mm úklon do 45° hl do 25 m hor. I a II</t>
  </si>
  <si>
    <t>m</t>
  </si>
  <si>
    <t>38141473</t>
  </si>
  <si>
    <t>50 "VV pol. 12.4"</t>
  </si>
  <si>
    <t>125,5 "VV pol. 12.2"</t>
  </si>
  <si>
    <t>42</t>
  </si>
  <si>
    <t>225211114</t>
  </si>
  <si>
    <t>Vrty maloprofilové jádrové D do 93 mm úklon do 45° hl do 25 m hor. III a IV</t>
  </si>
  <si>
    <t>1183315500</t>
  </si>
  <si>
    <t>128,5+223+223 "VV pol. 12.1"</t>
  </si>
  <si>
    <t>65,5+293+293 "VV pol. 12.2"</t>
  </si>
  <si>
    <t>112 "VV pol. 12.3"</t>
  </si>
  <si>
    <t>75 "VV pol. 12.4"</t>
  </si>
  <si>
    <t>43</t>
  </si>
  <si>
    <t>2 001</t>
  </si>
  <si>
    <t>Odvodňovací/čerpací vrty 1. etapa</t>
  </si>
  <si>
    <t>-1734321650</t>
  </si>
  <si>
    <t>Poznámka k položce:
VV pol. 10.1
- položka bude soutěžena dle §92 odst. 2 dle zákona č.134/2016 Sb. na výkon nebo funkci</t>
  </si>
  <si>
    <t>44</t>
  </si>
  <si>
    <t>2 001.2</t>
  </si>
  <si>
    <t>Odvodňovací/čerpací vrty, 2. etapa</t>
  </si>
  <si>
    <t>-58472710</t>
  </si>
  <si>
    <t>Poznámka k položce:
VV pol. 10.2
- položka bude soutěžena dle §92 odst. 2 dle zákona č.134/2016 Sb. na výkon nebo funkci</t>
  </si>
  <si>
    <t>45</t>
  </si>
  <si>
    <t>281601111</t>
  </si>
  <si>
    <t>Injektování vrtů nízkotlaké vzestupné s jednoduchým obturátorem tlakem do 0,6 MPa</t>
  </si>
  <si>
    <t>hod</t>
  </si>
  <si>
    <t>910636275</t>
  </si>
  <si>
    <t>193 "VV pol. 12.1"</t>
  </si>
  <si>
    <t>152 "VV pol. 12.2"</t>
  </si>
  <si>
    <t>46</t>
  </si>
  <si>
    <t>281601121</t>
  </si>
  <si>
    <t>Injektování vrtů nízkotlaké sestupné s jednoduchým obturátorem tlakem do 0,6 MPa</t>
  </si>
  <si>
    <t>-1897140968</t>
  </si>
  <si>
    <t>130 "VV pol. 12.2"</t>
  </si>
  <si>
    <t>56 "VV pol. 12.3"</t>
  </si>
  <si>
    <t>30 "VV pol. 12.4"</t>
  </si>
  <si>
    <t>47</t>
  </si>
  <si>
    <t>58128450</t>
  </si>
  <si>
    <t>bentonit aktivovaný mletý pro vrty, injektáže a těsnění vodních staveb VL</t>
  </si>
  <si>
    <t>t</t>
  </si>
  <si>
    <t>1237316079</t>
  </si>
  <si>
    <t>1,33 "VV pol. 12.1"</t>
  </si>
  <si>
    <t>2,25 "VV pol. 12.2"</t>
  </si>
  <si>
    <t>0,84 "VV pol. 12.3"</t>
  </si>
  <si>
    <t>0,18 "VV pol. 12.4"</t>
  </si>
  <si>
    <t>48</t>
  </si>
  <si>
    <t>58522110</t>
  </si>
  <si>
    <t>cement portlandský směsný CEM II 42,5MPa</t>
  </si>
  <si>
    <t>181425870</t>
  </si>
  <si>
    <t>9,92"VV pol. 12.1"</t>
  </si>
  <si>
    <t>13,48 "VV pol. 12.2"</t>
  </si>
  <si>
    <t>5,04 "VV pol. 12.3"</t>
  </si>
  <si>
    <t>1,30 "VV pol. 12.4"</t>
  </si>
  <si>
    <t>49</t>
  </si>
  <si>
    <t>R2 001</t>
  </si>
  <si>
    <t>Technická dokumentace vrtu vč. fotodokumentace jádra, bez geologické dokumentace</t>
  </si>
  <si>
    <t>1484300610</t>
  </si>
  <si>
    <t>Poznámka k položce:
689 +208  m VV pol. 12.2 a 12.3</t>
  </si>
  <si>
    <t>50</t>
  </si>
  <si>
    <t>R2 002</t>
  </si>
  <si>
    <t xml:space="preserve">Provedení vodních tlakových zkoušek </t>
  </si>
  <si>
    <t>324870236</t>
  </si>
  <si>
    <t>Poznámka k položce:
Jednostupňové VTZ do 0,6 MPa, 30 etáží á 0,5 hod.
VV pol. 12.4</t>
  </si>
  <si>
    <t>Svislé a kompletní konstrukce</t>
  </si>
  <si>
    <t>51</t>
  </si>
  <si>
    <t>321311115</t>
  </si>
  <si>
    <t>Konstrukce vodních staveb z betonu prostého mrazuvzdorného tř. C 25/30</t>
  </si>
  <si>
    <t>239243471</t>
  </si>
  <si>
    <t>318,5 "VV pol. 11"</t>
  </si>
  <si>
    <t>52</t>
  </si>
  <si>
    <t>321351010</t>
  </si>
  <si>
    <t>Bednění konstrukcí vodních staveb rovinné - zřízení</t>
  </si>
  <si>
    <t>-1101313726</t>
  </si>
  <si>
    <t>53 "VV pol. 11"</t>
  </si>
  <si>
    <t>53</t>
  </si>
  <si>
    <t>321352010</t>
  </si>
  <si>
    <t>Bednění konstrukcí vodních staveb rovinné - odstranění</t>
  </si>
  <si>
    <t>-1380700993</t>
  </si>
  <si>
    <t>Vodorovné konstrukce</t>
  </si>
  <si>
    <t>54</t>
  </si>
  <si>
    <t>462511370</t>
  </si>
  <si>
    <t>Zához z lomového kamene bez proštěrkování z terénu hmotnost nad 200 do 500 kg</t>
  </si>
  <si>
    <t>-2081161957</t>
  </si>
  <si>
    <t>0,2*232 "VV pol. 1.4"</t>
  </si>
  <si>
    <t>0,2*184 "VV pol. 1.4"</t>
  </si>
  <si>
    <t>55</t>
  </si>
  <si>
    <t>464 001</t>
  </si>
  <si>
    <t>Zához z lomového kamene bez proštěrkování z místních materiálů</t>
  </si>
  <si>
    <t>-246692141</t>
  </si>
  <si>
    <t>0,8*232+0,8*184 "VV pol. 1.4"</t>
  </si>
  <si>
    <t>56</t>
  </si>
  <si>
    <t>464531112</t>
  </si>
  <si>
    <t>Pohoz z hrubého drceného kamenivo zrno 63 až 125 mm z terénu</t>
  </si>
  <si>
    <t>-1545342324</t>
  </si>
  <si>
    <t>0,35*138 "VV pol. 1.4"</t>
  </si>
  <si>
    <t>57</t>
  </si>
  <si>
    <t>464 002</t>
  </si>
  <si>
    <t>Pohoz z hrubého drceného kameniva z místních materiálů</t>
  </si>
  <si>
    <t>695393360</t>
  </si>
  <si>
    <t>0,65*138 "VV pol. 1.4"</t>
  </si>
  <si>
    <t>Komunikace pozemní</t>
  </si>
  <si>
    <t>58</t>
  </si>
  <si>
    <t>564261111</t>
  </si>
  <si>
    <t>Podklad nebo podsyp ze štěrkopísku ŠP tl 200 mm</t>
  </si>
  <si>
    <t>-1998832788</t>
  </si>
  <si>
    <t>186 "VV pol. 5"</t>
  </si>
  <si>
    <t>59</t>
  </si>
  <si>
    <t>564762111</t>
  </si>
  <si>
    <t>Podklad z vibrovaného štěrku VŠ tl 200 mm</t>
  </si>
  <si>
    <t>-268637609</t>
  </si>
  <si>
    <t>861 "VV pol. 6.3"</t>
  </si>
  <si>
    <t>60</t>
  </si>
  <si>
    <t>564782111</t>
  </si>
  <si>
    <t>Podklad z vibrovaného štěrku VŠ tl 300 mm</t>
  </si>
  <si>
    <t>-216879027</t>
  </si>
  <si>
    <t>157 "VV pol. 5"</t>
  </si>
  <si>
    <t>998</t>
  </si>
  <si>
    <t>Přesun hmot</t>
  </si>
  <si>
    <t>61</t>
  </si>
  <si>
    <t>998004011</t>
  </si>
  <si>
    <t>Přesun hmot pro injektování, kotvy a mikropiloty</t>
  </si>
  <si>
    <t>-1755467419</t>
  </si>
  <si>
    <t>SEZNAM FIGUR</t>
  </si>
  <si>
    <t>Výměra</t>
  </si>
  <si>
    <t xml:space="preserve"> SO 01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</si>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</sst>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BE60" sqref="BE6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2"/>
      <c r="AQ5" s="22"/>
      <c r="AR5" s="20"/>
      <c r="BE5" s="27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2"/>
      <c r="AQ6" s="22"/>
      <c r="AR6" s="20"/>
      <c r="BE6" s="27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1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1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1"/>
      <c r="BS13" s="17" t="s">
        <v>6</v>
      </c>
    </row>
    <row r="14" spans="2:71" ht="12.75">
      <c r="B14" s="21"/>
      <c r="C14" s="22"/>
      <c r="D14" s="22"/>
      <c r="E14" s="276" t="s">
        <v>29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1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1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1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1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1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1"/>
    </row>
    <row r="23" spans="2:57" s="1" customFormat="1" ht="16.5" customHeight="1">
      <c r="B23" s="21"/>
      <c r="C23" s="22"/>
      <c r="D23" s="22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2"/>
      <c r="AP23" s="22"/>
      <c r="AQ23" s="22"/>
      <c r="AR23" s="20"/>
      <c r="BE23" s="27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1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9">
        <f>ROUND(AG94,2)</f>
        <v>0</v>
      </c>
      <c r="AL26" s="280"/>
      <c r="AM26" s="280"/>
      <c r="AN26" s="280"/>
      <c r="AO26" s="280"/>
      <c r="AP26" s="36"/>
      <c r="AQ26" s="36"/>
      <c r="AR26" s="39"/>
      <c r="BE26" s="27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1" t="s">
        <v>37</v>
      </c>
      <c r="M28" s="281"/>
      <c r="N28" s="281"/>
      <c r="O28" s="281"/>
      <c r="P28" s="281"/>
      <c r="Q28" s="36"/>
      <c r="R28" s="36"/>
      <c r="S28" s="36"/>
      <c r="T28" s="36"/>
      <c r="U28" s="36"/>
      <c r="V28" s="36"/>
      <c r="W28" s="281" t="s">
        <v>38</v>
      </c>
      <c r="X28" s="281"/>
      <c r="Y28" s="281"/>
      <c r="Z28" s="281"/>
      <c r="AA28" s="281"/>
      <c r="AB28" s="281"/>
      <c r="AC28" s="281"/>
      <c r="AD28" s="281"/>
      <c r="AE28" s="281"/>
      <c r="AF28" s="36"/>
      <c r="AG28" s="36"/>
      <c r="AH28" s="36"/>
      <c r="AI28" s="36"/>
      <c r="AJ28" s="36"/>
      <c r="AK28" s="281" t="s">
        <v>39</v>
      </c>
      <c r="AL28" s="281"/>
      <c r="AM28" s="281"/>
      <c r="AN28" s="281"/>
      <c r="AO28" s="281"/>
      <c r="AP28" s="36"/>
      <c r="AQ28" s="36"/>
      <c r="AR28" s="39"/>
      <c r="BE28" s="271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84">
        <v>0.21</v>
      </c>
      <c r="M29" s="283"/>
      <c r="N29" s="283"/>
      <c r="O29" s="283"/>
      <c r="P29" s="283"/>
      <c r="Q29" s="41"/>
      <c r="R29" s="41"/>
      <c r="S29" s="41"/>
      <c r="T29" s="41"/>
      <c r="U29" s="41"/>
      <c r="V29" s="41"/>
      <c r="W29" s="282">
        <f>ROUND(AZ94,2)</f>
        <v>0</v>
      </c>
      <c r="X29" s="283"/>
      <c r="Y29" s="283"/>
      <c r="Z29" s="283"/>
      <c r="AA29" s="283"/>
      <c r="AB29" s="283"/>
      <c r="AC29" s="283"/>
      <c r="AD29" s="283"/>
      <c r="AE29" s="283"/>
      <c r="AF29" s="41"/>
      <c r="AG29" s="41"/>
      <c r="AH29" s="41"/>
      <c r="AI29" s="41"/>
      <c r="AJ29" s="41"/>
      <c r="AK29" s="282">
        <f>ROUND(AV94,2)</f>
        <v>0</v>
      </c>
      <c r="AL29" s="283"/>
      <c r="AM29" s="283"/>
      <c r="AN29" s="283"/>
      <c r="AO29" s="283"/>
      <c r="AP29" s="41"/>
      <c r="AQ29" s="41"/>
      <c r="AR29" s="42"/>
      <c r="BE29" s="272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84">
        <v>0.15</v>
      </c>
      <c r="M30" s="283"/>
      <c r="N30" s="283"/>
      <c r="O30" s="283"/>
      <c r="P30" s="283"/>
      <c r="Q30" s="41"/>
      <c r="R30" s="41"/>
      <c r="S30" s="41"/>
      <c r="T30" s="41"/>
      <c r="U30" s="41"/>
      <c r="V30" s="41"/>
      <c r="W30" s="282">
        <f>ROUND(BA94,2)</f>
        <v>0</v>
      </c>
      <c r="X30" s="283"/>
      <c r="Y30" s="283"/>
      <c r="Z30" s="283"/>
      <c r="AA30" s="283"/>
      <c r="AB30" s="283"/>
      <c r="AC30" s="283"/>
      <c r="AD30" s="283"/>
      <c r="AE30" s="283"/>
      <c r="AF30" s="41"/>
      <c r="AG30" s="41"/>
      <c r="AH30" s="41"/>
      <c r="AI30" s="41"/>
      <c r="AJ30" s="41"/>
      <c r="AK30" s="282">
        <f>ROUND(AW94,2)</f>
        <v>0</v>
      </c>
      <c r="AL30" s="283"/>
      <c r="AM30" s="283"/>
      <c r="AN30" s="283"/>
      <c r="AO30" s="283"/>
      <c r="AP30" s="41"/>
      <c r="AQ30" s="41"/>
      <c r="AR30" s="42"/>
      <c r="BE30" s="272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84">
        <v>0.21</v>
      </c>
      <c r="M31" s="283"/>
      <c r="N31" s="283"/>
      <c r="O31" s="283"/>
      <c r="P31" s="283"/>
      <c r="Q31" s="41"/>
      <c r="R31" s="41"/>
      <c r="S31" s="41"/>
      <c r="T31" s="41"/>
      <c r="U31" s="41"/>
      <c r="V31" s="41"/>
      <c r="W31" s="282">
        <f>ROUND(BB94,2)</f>
        <v>0</v>
      </c>
      <c r="X31" s="283"/>
      <c r="Y31" s="283"/>
      <c r="Z31" s="283"/>
      <c r="AA31" s="283"/>
      <c r="AB31" s="283"/>
      <c r="AC31" s="283"/>
      <c r="AD31" s="283"/>
      <c r="AE31" s="283"/>
      <c r="AF31" s="41"/>
      <c r="AG31" s="41"/>
      <c r="AH31" s="41"/>
      <c r="AI31" s="41"/>
      <c r="AJ31" s="41"/>
      <c r="AK31" s="282">
        <v>0</v>
      </c>
      <c r="AL31" s="283"/>
      <c r="AM31" s="283"/>
      <c r="AN31" s="283"/>
      <c r="AO31" s="283"/>
      <c r="AP31" s="41"/>
      <c r="AQ31" s="41"/>
      <c r="AR31" s="42"/>
      <c r="BE31" s="272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84">
        <v>0.15</v>
      </c>
      <c r="M32" s="283"/>
      <c r="N32" s="283"/>
      <c r="O32" s="283"/>
      <c r="P32" s="283"/>
      <c r="Q32" s="41"/>
      <c r="R32" s="41"/>
      <c r="S32" s="41"/>
      <c r="T32" s="41"/>
      <c r="U32" s="41"/>
      <c r="V32" s="41"/>
      <c r="W32" s="282">
        <f>ROUND(BC94,2)</f>
        <v>0</v>
      </c>
      <c r="X32" s="283"/>
      <c r="Y32" s="283"/>
      <c r="Z32" s="283"/>
      <c r="AA32" s="283"/>
      <c r="AB32" s="283"/>
      <c r="AC32" s="283"/>
      <c r="AD32" s="283"/>
      <c r="AE32" s="283"/>
      <c r="AF32" s="41"/>
      <c r="AG32" s="41"/>
      <c r="AH32" s="41"/>
      <c r="AI32" s="41"/>
      <c r="AJ32" s="41"/>
      <c r="AK32" s="282">
        <v>0</v>
      </c>
      <c r="AL32" s="283"/>
      <c r="AM32" s="283"/>
      <c r="AN32" s="283"/>
      <c r="AO32" s="283"/>
      <c r="AP32" s="41"/>
      <c r="AQ32" s="41"/>
      <c r="AR32" s="42"/>
      <c r="BE32" s="272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84">
        <v>0</v>
      </c>
      <c r="M33" s="283"/>
      <c r="N33" s="283"/>
      <c r="O33" s="283"/>
      <c r="P33" s="283"/>
      <c r="Q33" s="41"/>
      <c r="R33" s="41"/>
      <c r="S33" s="41"/>
      <c r="T33" s="41"/>
      <c r="U33" s="41"/>
      <c r="V33" s="41"/>
      <c r="W33" s="282">
        <f>ROUND(BD94,2)</f>
        <v>0</v>
      </c>
      <c r="X33" s="283"/>
      <c r="Y33" s="283"/>
      <c r="Z33" s="283"/>
      <c r="AA33" s="283"/>
      <c r="AB33" s="283"/>
      <c r="AC33" s="283"/>
      <c r="AD33" s="283"/>
      <c r="AE33" s="283"/>
      <c r="AF33" s="41"/>
      <c r="AG33" s="41"/>
      <c r="AH33" s="41"/>
      <c r="AI33" s="41"/>
      <c r="AJ33" s="41"/>
      <c r="AK33" s="282">
        <v>0</v>
      </c>
      <c r="AL33" s="283"/>
      <c r="AM33" s="283"/>
      <c r="AN33" s="283"/>
      <c r="AO33" s="283"/>
      <c r="AP33" s="41"/>
      <c r="AQ33" s="41"/>
      <c r="AR33" s="42"/>
      <c r="BE33" s="27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1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85" t="s">
        <v>48</v>
      </c>
      <c r="Y35" s="286"/>
      <c r="Z35" s="286"/>
      <c r="AA35" s="286"/>
      <c r="AB35" s="286"/>
      <c r="AC35" s="45"/>
      <c r="AD35" s="45"/>
      <c r="AE35" s="45"/>
      <c r="AF35" s="45"/>
      <c r="AG35" s="45"/>
      <c r="AH35" s="45"/>
      <c r="AI35" s="45"/>
      <c r="AJ35" s="45"/>
      <c r="AK35" s="287">
        <f>SUM(AK26:AK33)</f>
        <v>0</v>
      </c>
      <c r="AL35" s="286"/>
      <c r="AM35" s="286"/>
      <c r="AN35" s="286"/>
      <c r="AO35" s="28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020021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9" t="str">
        <f>K6</f>
        <v>Ochranná retenční nádrž Lichnov II - sanace průsaků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1" t="str">
        <f>IF(AN8="","",AN8)</f>
        <v>14. 1. 2021</v>
      </c>
      <c r="AN87" s="29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ČR - Státní pozemkový úřad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2" t="str">
        <f>IF(E17="","",E17)</f>
        <v>AQUATIS, a.s.</v>
      </c>
      <c r="AN89" s="293"/>
      <c r="AO89" s="293"/>
      <c r="AP89" s="293"/>
      <c r="AQ89" s="36"/>
      <c r="AR89" s="39"/>
      <c r="AS89" s="294" t="s">
        <v>56</v>
      </c>
      <c r="AT89" s="29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92" t="str">
        <f>IF(E20="","",E20)</f>
        <v>Ing. Michal Jendruščák</v>
      </c>
      <c r="AN90" s="293"/>
      <c r="AO90" s="293"/>
      <c r="AP90" s="293"/>
      <c r="AQ90" s="36"/>
      <c r="AR90" s="39"/>
      <c r="AS90" s="296"/>
      <c r="AT90" s="29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8"/>
      <c r="AT91" s="29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0" t="s">
        <v>57</v>
      </c>
      <c r="D92" s="301"/>
      <c r="E92" s="301"/>
      <c r="F92" s="301"/>
      <c r="G92" s="301"/>
      <c r="H92" s="73"/>
      <c r="I92" s="302" t="s">
        <v>58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3" t="s">
        <v>59</v>
      </c>
      <c r="AH92" s="301"/>
      <c r="AI92" s="301"/>
      <c r="AJ92" s="301"/>
      <c r="AK92" s="301"/>
      <c r="AL92" s="301"/>
      <c r="AM92" s="301"/>
      <c r="AN92" s="302" t="s">
        <v>60</v>
      </c>
      <c r="AO92" s="301"/>
      <c r="AP92" s="304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8">
        <f>ROUND(SUM(AG95:AG96),2)</f>
        <v>0</v>
      </c>
      <c r="AH94" s="308"/>
      <c r="AI94" s="308"/>
      <c r="AJ94" s="308"/>
      <c r="AK94" s="308"/>
      <c r="AL94" s="308"/>
      <c r="AM94" s="308"/>
      <c r="AN94" s="309">
        <f>SUM(AG94,AT94)</f>
        <v>0</v>
      </c>
      <c r="AO94" s="309"/>
      <c r="AP94" s="309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307" t="s">
        <v>81</v>
      </c>
      <c r="E95" s="307"/>
      <c r="F95" s="307"/>
      <c r="G95" s="307"/>
      <c r="H95" s="307"/>
      <c r="I95" s="96"/>
      <c r="J95" s="307" t="s">
        <v>82</v>
      </c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5">
        <f>'OST - Ostatní náklady'!J30</f>
        <v>0</v>
      </c>
      <c r="AH95" s="306"/>
      <c r="AI95" s="306"/>
      <c r="AJ95" s="306"/>
      <c r="AK95" s="306"/>
      <c r="AL95" s="306"/>
      <c r="AM95" s="306"/>
      <c r="AN95" s="305">
        <f>SUM(AG95,AT95)</f>
        <v>0</v>
      </c>
      <c r="AO95" s="306"/>
      <c r="AP95" s="306"/>
      <c r="AQ95" s="97" t="s">
        <v>83</v>
      </c>
      <c r="AR95" s="98"/>
      <c r="AS95" s="99">
        <v>0</v>
      </c>
      <c r="AT95" s="100">
        <f>ROUND(SUM(AV95:AW95),2)</f>
        <v>0</v>
      </c>
      <c r="AU95" s="101">
        <f>'OST - Ostatní náklady'!P120</f>
        <v>0</v>
      </c>
      <c r="AV95" s="100">
        <f>'OST - Ostatní náklady'!J33</f>
        <v>0</v>
      </c>
      <c r="AW95" s="100">
        <f>'OST - Ostatní náklady'!J34</f>
        <v>0</v>
      </c>
      <c r="AX95" s="100">
        <f>'OST - Ostatní náklady'!J35</f>
        <v>0</v>
      </c>
      <c r="AY95" s="100">
        <f>'OST - Ostatní náklady'!J36</f>
        <v>0</v>
      </c>
      <c r="AZ95" s="100">
        <f>'OST - Ostatní náklady'!F33</f>
        <v>0</v>
      </c>
      <c r="BA95" s="100">
        <f>'OST - Ostatní náklady'!F34</f>
        <v>0</v>
      </c>
      <c r="BB95" s="100">
        <f>'OST - Ostatní náklady'!F35</f>
        <v>0</v>
      </c>
      <c r="BC95" s="100">
        <f>'OST - Ostatní náklady'!F36</f>
        <v>0</v>
      </c>
      <c r="BD95" s="102">
        <f>'OST - Ostatní náklady'!F37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307" t="s">
        <v>87</v>
      </c>
      <c r="E96" s="307"/>
      <c r="F96" s="307"/>
      <c r="G96" s="307"/>
      <c r="H96" s="307"/>
      <c r="I96" s="96"/>
      <c r="J96" s="307" t="s">
        <v>88</v>
      </c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5">
        <f>'SO 01 - Zemní hráz'!J30</f>
        <v>0</v>
      </c>
      <c r="AH96" s="306"/>
      <c r="AI96" s="306"/>
      <c r="AJ96" s="306"/>
      <c r="AK96" s="306"/>
      <c r="AL96" s="306"/>
      <c r="AM96" s="306"/>
      <c r="AN96" s="305">
        <f>SUM(AG96,AT96)</f>
        <v>0</v>
      </c>
      <c r="AO96" s="306"/>
      <c r="AP96" s="306"/>
      <c r="AQ96" s="97" t="s">
        <v>83</v>
      </c>
      <c r="AR96" s="98"/>
      <c r="AS96" s="104">
        <v>0</v>
      </c>
      <c r="AT96" s="105">
        <f>ROUND(SUM(AV96:AW96),2)</f>
        <v>0</v>
      </c>
      <c r="AU96" s="106">
        <f>'SO 01 - Zemní hráz'!P123</f>
        <v>0</v>
      </c>
      <c r="AV96" s="105">
        <f>'SO 01 - Zemní hráz'!J33</f>
        <v>0</v>
      </c>
      <c r="AW96" s="105">
        <f>'SO 01 - Zemní hráz'!J34</f>
        <v>0</v>
      </c>
      <c r="AX96" s="105">
        <f>'SO 01 - Zemní hráz'!J35</f>
        <v>0</v>
      </c>
      <c r="AY96" s="105">
        <f>'SO 01 - Zemní hráz'!J36</f>
        <v>0</v>
      </c>
      <c r="AZ96" s="105">
        <f>'SO 01 - Zemní hráz'!F33</f>
        <v>0</v>
      </c>
      <c r="BA96" s="105">
        <f>'SO 01 - Zemní hráz'!F34</f>
        <v>0</v>
      </c>
      <c r="BB96" s="105">
        <f>'SO 01 - Zemní hráz'!F35</f>
        <v>0</v>
      </c>
      <c r="BC96" s="105">
        <f>'SO 01 - Zemní hráz'!F36</f>
        <v>0</v>
      </c>
      <c r="BD96" s="107">
        <f>'SO 01 - Zemní hráz'!F37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rFAMFNluoTbO0Mbl2MbzAZaX41k410il4Xk2jar1nsIgvNxOxmz/kelxcNirrjTQqSeD98SEX+vKmyG1NmCXVQ==" saltValue="XHHk2IqGV6Fsnka4Krmvg8LpH1mThZmxrCSDMog9Abs33gnMfW1ROiSx7xdkz2xppjHammjyUzlc9H4CR5S6i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OST - Ostatní náklady'!C2" display="/"/>
    <hyperlink ref="A96" location="'SO 01 - Zemní hráz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7"/>
  <sheetViews>
    <sheetView showGridLines="0" tabSelected="1" workbookViewId="0" topLeftCell="A1">
      <selection activeCell="BE60" sqref="BE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11" t="str">
        <f>'Rekapitulace stavby'!K6</f>
        <v>Ochranná retenční nádrž Lichnov II - sanace průsaků</v>
      </c>
      <c r="F7" s="312"/>
      <c r="G7" s="312"/>
      <c r="H7" s="312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92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14. 1. 2021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ROUND((SUM(BE120:BE166)),2)</f>
        <v>0</v>
      </c>
      <c r="G33" s="34"/>
      <c r="H33" s="34"/>
      <c r="I33" s="124">
        <v>0.21</v>
      </c>
      <c r="J33" s="123">
        <f>ROUND(((SUM(BE120:BE166))*I33),2)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ROUND((SUM(BF120:BF166)),2)</f>
        <v>0</v>
      </c>
      <c r="G34" s="34"/>
      <c r="H34" s="34"/>
      <c r="I34" s="124">
        <v>0.15</v>
      </c>
      <c r="J34" s="123">
        <f>ROUND(((SUM(BF120:BF166))*I34),2)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ROUND((SUM(BG120:BG166)),2)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ROUND((SUM(BH120:BH166)),2)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ROUND((SUM(BI120:BI166)),2)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Ochranná retenční nádrž Lichnov II - sanace průsaků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9" t="str">
        <f>E9</f>
        <v>OST - Ostatní náklady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14. 1. 2021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ČR - Státní pozemkový úřad</v>
      </c>
      <c r="G91" s="36"/>
      <c r="H91" s="36"/>
      <c r="I91" s="29" t="s">
        <v>30</v>
      </c>
      <c r="J91" s="32" t="str">
        <f>E21</f>
        <v>AQUATIS,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Michal Jendruščák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98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99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100</v>
      </c>
      <c r="E99" s="156"/>
      <c r="F99" s="156"/>
      <c r="G99" s="156"/>
      <c r="H99" s="156"/>
      <c r="I99" s="156"/>
      <c r="J99" s="157">
        <f>J155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101</v>
      </c>
      <c r="E100" s="156"/>
      <c r="F100" s="156"/>
      <c r="G100" s="156"/>
      <c r="H100" s="156"/>
      <c r="I100" s="156"/>
      <c r="J100" s="157">
        <f>J164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18" t="str">
        <f>E7</f>
        <v>Ochranná retenční nádrž Lichnov II - sanace průsaků</v>
      </c>
      <c r="F110" s="319"/>
      <c r="G110" s="319"/>
      <c r="H110" s="319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89" t="str">
        <f>E9</f>
        <v>OST - Ostatní náklady</v>
      </c>
      <c r="F112" s="320"/>
      <c r="G112" s="320"/>
      <c r="H112" s="320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14. 1. 2021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>ČR - Státní pozemkový úřad</v>
      </c>
      <c r="G116" s="36"/>
      <c r="H116" s="36"/>
      <c r="I116" s="29" t="s">
        <v>30</v>
      </c>
      <c r="J116" s="32" t="str">
        <f>E21</f>
        <v>AQUATIS, a.s.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>Ing. Michal Jendruščák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103</v>
      </c>
      <c r="D119" s="162" t="s">
        <v>61</v>
      </c>
      <c r="E119" s="162" t="s">
        <v>57</v>
      </c>
      <c r="F119" s="162" t="s">
        <v>58</v>
      </c>
      <c r="G119" s="162" t="s">
        <v>104</v>
      </c>
      <c r="H119" s="162" t="s">
        <v>105</v>
      </c>
      <c r="I119" s="162" t="s">
        <v>106</v>
      </c>
      <c r="J119" s="162" t="s">
        <v>95</v>
      </c>
      <c r="K119" s="163" t="s">
        <v>107</v>
      </c>
      <c r="L119" s="164"/>
      <c r="M119" s="75" t="s">
        <v>1</v>
      </c>
      <c r="N119" s="76" t="s">
        <v>40</v>
      </c>
      <c r="O119" s="76" t="s">
        <v>108</v>
      </c>
      <c r="P119" s="76" t="s">
        <v>109</v>
      </c>
      <c r="Q119" s="76" t="s">
        <v>110</v>
      </c>
      <c r="R119" s="76" t="s">
        <v>111</v>
      </c>
      <c r="S119" s="76" t="s">
        <v>112</v>
      </c>
      <c r="T119" s="77" t="s">
        <v>113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114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</f>
        <v>0</v>
      </c>
      <c r="Q120" s="79"/>
      <c r="R120" s="167">
        <f>R121</f>
        <v>0</v>
      </c>
      <c r="S120" s="79"/>
      <c r="T120" s="168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75</v>
      </c>
      <c r="AU120" s="17" t="s">
        <v>97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75</v>
      </c>
      <c r="E121" s="173" t="s">
        <v>115</v>
      </c>
      <c r="F121" s="173" t="s">
        <v>116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P122+P155+P164</f>
        <v>0</v>
      </c>
      <c r="Q121" s="178"/>
      <c r="R121" s="179">
        <f>R122+R155+R164</f>
        <v>0</v>
      </c>
      <c r="S121" s="178"/>
      <c r="T121" s="180">
        <f>T122+T155+T164</f>
        <v>0</v>
      </c>
      <c r="AR121" s="181" t="s">
        <v>117</v>
      </c>
      <c r="AT121" s="182" t="s">
        <v>75</v>
      </c>
      <c r="AU121" s="182" t="s">
        <v>76</v>
      </c>
      <c r="AY121" s="181" t="s">
        <v>118</v>
      </c>
      <c r="BK121" s="183">
        <f>BK122+BK155+BK164</f>
        <v>0</v>
      </c>
    </row>
    <row r="122" spans="2:63" s="12" customFormat="1" ht="22.9" customHeight="1">
      <c r="B122" s="170"/>
      <c r="C122" s="171"/>
      <c r="D122" s="172" t="s">
        <v>75</v>
      </c>
      <c r="E122" s="184" t="s">
        <v>119</v>
      </c>
      <c r="F122" s="184" t="s">
        <v>120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SUM(P123:P154)</f>
        <v>0</v>
      </c>
      <c r="Q122" s="178"/>
      <c r="R122" s="179">
        <f>SUM(R123:R154)</f>
        <v>0</v>
      </c>
      <c r="S122" s="178"/>
      <c r="T122" s="180">
        <f>SUM(T123:T154)</f>
        <v>0</v>
      </c>
      <c r="AR122" s="181" t="s">
        <v>117</v>
      </c>
      <c r="AT122" s="182" t="s">
        <v>75</v>
      </c>
      <c r="AU122" s="182" t="s">
        <v>84</v>
      </c>
      <c r="AY122" s="181" t="s">
        <v>118</v>
      </c>
      <c r="BK122" s="183">
        <f>SUM(BK123:BK154)</f>
        <v>0</v>
      </c>
    </row>
    <row r="123" spans="1:65" s="2" customFormat="1" ht="16.5" customHeight="1">
      <c r="A123" s="34"/>
      <c r="B123" s="35"/>
      <c r="C123" s="186" t="s">
        <v>84</v>
      </c>
      <c r="D123" s="186" t="s">
        <v>121</v>
      </c>
      <c r="E123" s="187" t="s">
        <v>122</v>
      </c>
      <c r="F123" s="188" t="s">
        <v>123</v>
      </c>
      <c r="G123" s="189" t="s">
        <v>124</v>
      </c>
      <c r="H123" s="190">
        <v>1</v>
      </c>
      <c r="I123" s="191"/>
      <c r="J123" s="192">
        <f>ROUND(I123*H123,2)</f>
        <v>0</v>
      </c>
      <c r="K123" s="188" t="s">
        <v>125</v>
      </c>
      <c r="L123" s="39"/>
      <c r="M123" s="193" t="s">
        <v>1</v>
      </c>
      <c r="N123" s="194" t="s">
        <v>41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126</v>
      </c>
      <c r="AT123" s="197" t="s">
        <v>121</v>
      </c>
      <c r="AU123" s="197" t="s">
        <v>86</v>
      </c>
      <c r="AY123" s="17" t="s">
        <v>118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84</v>
      </c>
      <c r="BK123" s="198">
        <f>ROUND(I123*H123,2)</f>
        <v>0</v>
      </c>
      <c r="BL123" s="17" t="s">
        <v>126</v>
      </c>
      <c r="BM123" s="197" t="s">
        <v>127</v>
      </c>
    </row>
    <row r="124" spans="1:47" s="2" customFormat="1" ht="19.5">
      <c r="A124" s="34"/>
      <c r="B124" s="35"/>
      <c r="C124" s="36"/>
      <c r="D124" s="199" t="s">
        <v>128</v>
      </c>
      <c r="E124" s="36"/>
      <c r="F124" s="200" t="s">
        <v>129</v>
      </c>
      <c r="G124" s="36"/>
      <c r="H124" s="36"/>
      <c r="I124" s="201"/>
      <c r="J124" s="36"/>
      <c r="K124" s="36"/>
      <c r="L124" s="39"/>
      <c r="M124" s="202"/>
      <c r="N124" s="203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128</v>
      </c>
      <c r="AU124" s="17" t="s">
        <v>86</v>
      </c>
    </row>
    <row r="125" spans="1:65" s="2" customFormat="1" ht="16.5" customHeight="1">
      <c r="A125" s="34"/>
      <c r="B125" s="35"/>
      <c r="C125" s="186" t="s">
        <v>86</v>
      </c>
      <c r="D125" s="186" t="s">
        <v>121</v>
      </c>
      <c r="E125" s="187" t="s">
        <v>130</v>
      </c>
      <c r="F125" s="188" t="s">
        <v>131</v>
      </c>
      <c r="G125" s="189" t="s">
        <v>124</v>
      </c>
      <c r="H125" s="190">
        <v>1</v>
      </c>
      <c r="I125" s="191"/>
      <c r="J125" s="192">
        <f>ROUND(I125*H125,2)</f>
        <v>0</v>
      </c>
      <c r="K125" s="188" t="s">
        <v>125</v>
      </c>
      <c r="L125" s="39"/>
      <c r="M125" s="193" t="s">
        <v>1</v>
      </c>
      <c r="N125" s="194" t="s">
        <v>41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126</v>
      </c>
      <c r="AT125" s="197" t="s">
        <v>121</v>
      </c>
      <c r="AU125" s="197" t="s">
        <v>86</v>
      </c>
      <c r="AY125" s="17" t="s">
        <v>118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84</v>
      </c>
      <c r="BK125" s="198">
        <f>ROUND(I125*H125,2)</f>
        <v>0</v>
      </c>
      <c r="BL125" s="17" t="s">
        <v>126</v>
      </c>
      <c r="BM125" s="197" t="s">
        <v>132</v>
      </c>
    </row>
    <row r="126" spans="1:47" s="2" customFormat="1" ht="19.5">
      <c r="A126" s="34"/>
      <c r="B126" s="35"/>
      <c r="C126" s="36"/>
      <c r="D126" s="199" t="s">
        <v>128</v>
      </c>
      <c r="E126" s="36"/>
      <c r="F126" s="200" t="s">
        <v>133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128</v>
      </c>
      <c r="AU126" s="17" t="s">
        <v>86</v>
      </c>
    </row>
    <row r="127" spans="1:65" s="2" customFormat="1" ht="16.5" customHeight="1">
      <c r="A127" s="34"/>
      <c r="B127" s="35"/>
      <c r="C127" s="186" t="s">
        <v>134</v>
      </c>
      <c r="D127" s="186" t="s">
        <v>121</v>
      </c>
      <c r="E127" s="187" t="s">
        <v>135</v>
      </c>
      <c r="F127" s="188" t="s">
        <v>136</v>
      </c>
      <c r="G127" s="189" t="s">
        <v>124</v>
      </c>
      <c r="H127" s="190">
        <v>1</v>
      </c>
      <c r="I127" s="191"/>
      <c r="J127" s="192">
        <f>ROUND(I127*H127,2)</f>
        <v>0</v>
      </c>
      <c r="K127" s="188" t="s">
        <v>125</v>
      </c>
      <c r="L127" s="39"/>
      <c r="M127" s="193" t="s">
        <v>1</v>
      </c>
      <c r="N127" s="194" t="s">
        <v>41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126</v>
      </c>
      <c r="AT127" s="197" t="s">
        <v>121</v>
      </c>
      <c r="AU127" s="197" t="s">
        <v>86</v>
      </c>
      <c r="AY127" s="17" t="s">
        <v>118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84</v>
      </c>
      <c r="BK127" s="198">
        <f>ROUND(I127*H127,2)</f>
        <v>0</v>
      </c>
      <c r="BL127" s="17" t="s">
        <v>126</v>
      </c>
      <c r="BM127" s="197" t="s">
        <v>137</v>
      </c>
    </row>
    <row r="128" spans="1:47" s="2" customFormat="1" ht="19.5">
      <c r="A128" s="34"/>
      <c r="B128" s="35"/>
      <c r="C128" s="36"/>
      <c r="D128" s="199" t="s">
        <v>128</v>
      </c>
      <c r="E128" s="36"/>
      <c r="F128" s="200" t="s">
        <v>138</v>
      </c>
      <c r="G128" s="36"/>
      <c r="H128" s="36"/>
      <c r="I128" s="201"/>
      <c r="J128" s="36"/>
      <c r="K128" s="36"/>
      <c r="L128" s="39"/>
      <c r="M128" s="202"/>
      <c r="N128" s="203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128</v>
      </c>
      <c r="AU128" s="17" t="s">
        <v>86</v>
      </c>
    </row>
    <row r="129" spans="1:65" s="2" customFormat="1" ht="16.5" customHeight="1">
      <c r="A129" s="34"/>
      <c r="B129" s="35"/>
      <c r="C129" s="186" t="s">
        <v>139</v>
      </c>
      <c r="D129" s="186" t="s">
        <v>121</v>
      </c>
      <c r="E129" s="187" t="s">
        <v>140</v>
      </c>
      <c r="F129" s="188" t="s">
        <v>141</v>
      </c>
      <c r="G129" s="189" t="s">
        <v>124</v>
      </c>
      <c r="H129" s="190">
        <v>1</v>
      </c>
      <c r="I129" s="191"/>
      <c r="J129" s="192">
        <f>ROUND(I129*H129,2)</f>
        <v>0</v>
      </c>
      <c r="K129" s="188" t="s">
        <v>125</v>
      </c>
      <c r="L129" s="39"/>
      <c r="M129" s="193" t="s">
        <v>1</v>
      </c>
      <c r="N129" s="194" t="s">
        <v>41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126</v>
      </c>
      <c r="AT129" s="197" t="s">
        <v>121</v>
      </c>
      <c r="AU129" s="197" t="s">
        <v>86</v>
      </c>
      <c r="AY129" s="17" t="s">
        <v>118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84</v>
      </c>
      <c r="BK129" s="198">
        <f>ROUND(I129*H129,2)</f>
        <v>0</v>
      </c>
      <c r="BL129" s="17" t="s">
        <v>126</v>
      </c>
      <c r="BM129" s="197" t="s">
        <v>142</v>
      </c>
    </row>
    <row r="130" spans="1:47" s="2" customFormat="1" ht="19.5">
      <c r="A130" s="34"/>
      <c r="B130" s="35"/>
      <c r="C130" s="36"/>
      <c r="D130" s="199" t="s">
        <v>128</v>
      </c>
      <c r="E130" s="36"/>
      <c r="F130" s="200" t="s">
        <v>143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128</v>
      </c>
      <c r="AU130" s="17" t="s">
        <v>86</v>
      </c>
    </row>
    <row r="131" spans="1:65" s="2" customFormat="1" ht="16.5" customHeight="1">
      <c r="A131" s="34"/>
      <c r="B131" s="35"/>
      <c r="C131" s="186" t="s">
        <v>117</v>
      </c>
      <c r="D131" s="186" t="s">
        <v>121</v>
      </c>
      <c r="E131" s="187" t="s">
        <v>144</v>
      </c>
      <c r="F131" s="188" t="s">
        <v>145</v>
      </c>
      <c r="G131" s="189" t="s">
        <v>124</v>
      </c>
      <c r="H131" s="190">
        <v>1</v>
      </c>
      <c r="I131" s="191"/>
      <c r="J131" s="192">
        <f>ROUND(I131*H131,2)</f>
        <v>0</v>
      </c>
      <c r="K131" s="188" t="s">
        <v>1</v>
      </c>
      <c r="L131" s="39"/>
      <c r="M131" s="193" t="s">
        <v>1</v>
      </c>
      <c r="N131" s="194" t="s">
        <v>41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139</v>
      </c>
      <c r="AT131" s="197" t="s">
        <v>121</v>
      </c>
      <c r="AU131" s="197" t="s">
        <v>86</v>
      </c>
      <c r="AY131" s="17" t="s">
        <v>118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84</v>
      </c>
      <c r="BK131" s="198">
        <f>ROUND(I131*H131,2)</f>
        <v>0</v>
      </c>
      <c r="BL131" s="17" t="s">
        <v>139</v>
      </c>
      <c r="BM131" s="197" t="s">
        <v>146</v>
      </c>
    </row>
    <row r="132" spans="1:47" s="2" customFormat="1" ht="19.5">
      <c r="A132" s="34"/>
      <c r="B132" s="35"/>
      <c r="C132" s="36"/>
      <c r="D132" s="199" t="s">
        <v>128</v>
      </c>
      <c r="E132" s="36"/>
      <c r="F132" s="200" t="s">
        <v>147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128</v>
      </c>
      <c r="AU132" s="17" t="s">
        <v>86</v>
      </c>
    </row>
    <row r="133" spans="1:65" s="2" customFormat="1" ht="16.5" customHeight="1">
      <c r="A133" s="34"/>
      <c r="B133" s="35"/>
      <c r="C133" s="186" t="s">
        <v>148</v>
      </c>
      <c r="D133" s="186" t="s">
        <v>121</v>
      </c>
      <c r="E133" s="187" t="s">
        <v>149</v>
      </c>
      <c r="F133" s="188" t="s">
        <v>150</v>
      </c>
      <c r="G133" s="189" t="s">
        <v>124</v>
      </c>
      <c r="H133" s="190">
        <v>1</v>
      </c>
      <c r="I133" s="191"/>
      <c r="J133" s="192">
        <f>ROUND(I133*H133,2)</f>
        <v>0</v>
      </c>
      <c r="K133" s="188" t="s">
        <v>1</v>
      </c>
      <c r="L133" s="39"/>
      <c r="M133" s="193" t="s">
        <v>1</v>
      </c>
      <c r="N133" s="194" t="s">
        <v>41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139</v>
      </c>
      <c r="AT133" s="197" t="s">
        <v>121</v>
      </c>
      <c r="AU133" s="197" t="s">
        <v>86</v>
      </c>
      <c r="AY133" s="17" t="s">
        <v>118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84</v>
      </c>
      <c r="BK133" s="198">
        <f>ROUND(I133*H133,2)</f>
        <v>0</v>
      </c>
      <c r="BL133" s="17" t="s">
        <v>139</v>
      </c>
      <c r="BM133" s="197" t="s">
        <v>151</v>
      </c>
    </row>
    <row r="134" spans="1:47" s="2" customFormat="1" ht="19.5">
      <c r="A134" s="34"/>
      <c r="B134" s="35"/>
      <c r="C134" s="36"/>
      <c r="D134" s="199" t="s">
        <v>128</v>
      </c>
      <c r="E134" s="36"/>
      <c r="F134" s="200" t="s">
        <v>152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128</v>
      </c>
      <c r="AU134" s="17" t="s">
        <v>86</v>
      </c>
    </row>
    <row r="135" spans="1:65" s="2" customFormat="1" ht="16.5" customHeight="1">
      <c r="A135" s="34"/>
      <c r="B135" s="35"/>
      <c r="C135" s="186" t="s">
        <v>153</v>
      </c>
      <c r="D135" s="186" t="s">
        <v>121</v>
      </c>
      <c r="E135" s="187" t="s">
        <v>154</v>
      </c>
      <c r="F135" s="188" t="s">
        <v>155</v>
      </c>
      <c r="G135" s="189" t="s">
        <v>124</v>
      </c>
      <c r="H135" s="190">
        <v>1</v>
      </c>
      <c r="I135" s="191"/>
      <c r="J135" s="192">
        <f>ROUND(I135*H135,2)</f>
        <v>0</v>
      </c>
      <c r="K135" s="188" t="s">
        <v>1</v>
      </c>
      <c r="L135" s="39"/>
      <c r="M135" s="193" t="s">
        <v>1</v>
      </c>
      <c r="N135" s="194" t="s">
        <v>41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139</v>
      </c>
      <c r="AT135" s="197" t="s">
        <v>121</v>
      </c>
      <c r="AU135" s="197" t="s">
        <v>86</v>
      </c>
      <c r="AY135" s="17" t="s">
        <v>118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84</v>
      </c>
      <c r="BK135" s="198">
        <f>ROUND(I135*H135,2)</f>
        <v>0</v>
      </c>
      <c r="BL135" s="17" t="s">
        <v>139</v>
      </c>
      <c r="BM135" s="197" t="s">
        <v>156</v>
      </c>
    </row>
    <row r="136" spans="1:47" s="2" customFormat="1" ht="19.5">
      <c r="A136" s="34"/>
      <c r="B136" s="35"/>
      <c r="C136" s="36"/>
      <c r="D136" s="199" t="s">
        <v>128</v>
      </c>
      <c r="E136" s="36"/>
      <c r="F136" s="200" t="s">
        <v>157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128</v>
      </c>
      <c r="AU136" s="17" t="s">
        <v>86</v>
      </c>
    </row>
    <row r="137" spans="1:65" s="2" customFormat="1" ht="16.5" customHeight="1">
      <c r="A137" s="34"/>
      <c r="B137" s="35"/>
      <c r="C137" s="186" t="s">
        <v>158</v>
      </c>
      <c r="D137" s="186" t="s">
        <v>121</v>
      </c>
      <c r="E137" s="187" t="s">
        <v>159</v>
      </c>
      <c r="F137" s="188" t="s">
        <v>160</v>
      </c>
      <c r="G137" s="189" t="s">
        <v>161</v>
      </c>
      <c r="H137" s="190">
        <v>40</v>
      </c>
      <c r="I137" s="191"/>
      <c r="J137" s="192">
        <f>ROUND(I137*H137,2)</f>
        <v>0</v>
      </c>
      <c r="K137" s="188" t="s">
        <v>1</v>
      </c>
      <c r="L137" s="39"/>
      <c r="M137" s="193" t="s">
        <v>1</v>
      </c>
      <c r="N137" s="194" t="s">
        <v>41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139</v>
      </c>
      <c r="AT137" s="197" t="s">
        <v>121</v>
      </c>
      <c r="AU137" s="197" t="s">
        <v>86</v>
      </c>
      <c r="AY137" s="17" t="s">
        <v>118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84</v>
      </c>
      <c r="BK137" s="198">
        <f>ROUND(I137*H137,2)</f>
        <v>0</v>
      </c>
      <c r="BL137" s="17" t="s">
        <v>139</v>
      </c>
      <c r="BM137" s="197" t="s">
        <v>162</v>
      </c>
    </row>
    <row r="138" spans="1:47" s="2" customFormat="1" ht="19.5">
      <c r="A138" s="34"/>
      <c r="B138" s="35"/>
      <c r="C138" s="36"/>
      <c r="D138" s="199" t="s">
        <v>128</v>
      </c>
      <c r="E138" s="36"/>
      <c r="F138" s="200" t="s">
        <v>163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128</v>
      </c>
      <c r="AU138" s="17" t="s">
        <v>86</v>
      </c>
    </row>
    <row r="139" spans="1:65" s="2" customFormat="1" ht="16.5" customHeight="1">
      <c r="A139" s="34"/>
      <c r="B139" s="35"/>
      <c r="C139" s="186" t="s">
        <v>164</v>
      </c>
      <c r="D139" s="186" t="s">
        <v>121</v>
      </c>
      <c r="E139" s="187" t="s">
        <v>165</v>
      </c>
      <c r="F139" s="188" t="s">
        <v>166</v>
      </c>
      <c r="G139" s="189" t="s">
        <v>161</v>
      </c>
      <c r="H139" s="190">
        <v>40</v>
      </c>
      <c r="I139" s="191"/>
      <c r="J139" s="192">
        <f>ROUND(I139*H139,2)</f>
        <v>0</v>
      </c>
      <c r="K139" s="188" t="s">
        <v>1</v>
      </c>
      <c r="L139" s="39"/>
      <c r="M139" s="193" t="s">
        <v>1</v>
      </c>
      <c r="N139" s="194" t="s">
        <v>41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139</v>
      </c>
      <c r="AT139" s="197" t="s">
        <v>121</v>
      </c>
      <c r="AU139" s="197" t="s">
        <v>86</v>
      </c>
      <c r="AY139" s="17" t="s">
        <v>118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84</v>
      </c>
      <c r="BK139" s="198">
        <f>ROUND(I139*H139,2)</f>
        <v>0</v>
      </c>
      <c r="BL139" s="17" t="s">
        <v>139</v>
      </c>
      <c r="BM139" s="197" t="s">
        <v>167</v>
      </c>
    </row>
    <row r="140" spans="1:47" s="2" customFormat="1" ht="19.5">
      <c r="A140" s="34"/>
      <c r="B140" s="35"/>
      <c r="C140" s="36"/>
      <c r="D140" s="199" t="s">
        <v>128</v>
      </c>
      <c r="E140" s="36"/>
      <c r="F140" s="200" t="s">
        <v>168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128</v>
      </c>
      <c r="AU140" s="17" t="s">
        <v>86</v>
      </c>
    </row>
    <row r="141" spans="1:65" s="2" customFormat="1" ht="16.5" customHeight="1">
      <c r="A141" s="34"/>
      <c r="B141" s="35"/>
      <c r="C141" s="186" t="s">
        <v>169</v>
      </c>
      <c r="D141" s="186" t="s">
        <v>121</v>
      </c>
      <c r="E141" s="187" t="s">
        <v>170</v>
      </c>
      <c r="F141" s="188" t="s">
        <v>171</v>
      </c>
      <c r="G141" s="189" t="s">
        <v>161</v>
      </c>
      <c r="H141" s="190">
        <v>40</v>
      </c>
      <c r="I141" s="191"/>
      <c r="J141" s="192">
        <f>ROUND(I141*H141,2)</f>
        <v>0</v>
      </c>
      <c r="K141" s="188" t="s">
        <v>1</v>
      </c>
      <c r="L141" s="39"/>
      <c r="M141" s="193" t="s">
        <v>1</v>
      </c>
      <c r="N141" s="194" t="s">
        <v>41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139</v>
      </c>
      <c r="AT141" s="197" t="s">
        <v>121</v>
      </c>
      <c r="AU141" s="197" t="s">
        <v>86</v>
      </c>
      <c r="AY141" s="17" t="s">
        <v>118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84</v>
      </c>
      <c r="BK141" s="198">
        <f>ROUND(I141*H141,2)</f>
        <v>0</v>
      </c>
      <c r="BL141" s="17" t="s">
        <v>139</v>
      </c>
      <c r="BM141" s="197" t="s">
        <v>172</v>
      </c>
    </row>
    <row r="142" spans="1:47" s="2" customFormat="1" ht="19.5">
      <c r="A142" s="34"/>
      <c r="B142" s="35"/>
      <c r="C142" s="36"/>
      <c r="D142" s="199" t="s">
        <v>128</v>
      </c>
      <c r="E142" s="36"/>
      <c r="F142" s="200" t="s">
        <v>173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128</v>
      </c>
      <c r="AU142" s="17" t="s">
        <v>86</v>
      </c>
    </row>
    <row r="143" spans="1:65" s="2" customFormat="1" ht="16.5" customHeight="1">
      <c r="A143" s="34"/>
      <c r="B143" s="35"/>
      <c r="C143" s="186" t="s">
        <v>174</v>
      </c>
      <c r="D143" s="186" t="s">
        <v>121</v>
      </c>
      <c r="E143" s="187" t="s">
        <v>175</v>
      </c>
      <c r="F143" s="188" t="s">
        <v>176</v>
      </c>
      <c r="G143" s="189" t="s">
        <v>161</v>
      </c>
      <c r="H143" s="190">
        <v>60</v>
      </c>
      <c r="I143" s="191"/>
      <c r="J143" s="192">
        <f>ROUND(I143*H143,2)</f>
        <v>0</v>
      </c>
      <c r="K143" s="188" t="s">
        <v>1</v>
      </c>
      <c r="L143" s="39"/>
      <c r="M143" s="193" t="s">
        <v>1</v>
      </c>
      <c r="N143" s="194" t="s">
        <v>41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139</v>
      </c>
      <c r="AT143" s="197" t="s">
        <v>121</v>
      </c>
      <c r="AU143" s="197" t="s">
        <v>86</v>
      </c>
      <c r="AY143" s="17" t="s">
        <v>118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84</v>
      </c>
      <c r="BK143" s="198">
        <f>ROUND(I143*H143,2)</f>
        <v>0</v>
      </c>
      <c r="BL143" s="17" t="s">
        <v>139</v>
      </c>
      <c r="BM143" s="197" t="s">
        <v>177</v>
      </c>
    </row>
    <row r="144" spans="1:47" s="2" customFormat="1" ht="19.5">
      <c r="A144" s="34"/>
      <c r="B144" s="35"/>
      <c r="C144" s="36"/>
      <c r="D144" s="199" t="s">
        <v>128</v>
      </c>
      <c r="E144" s="36"/>
      <c r="F144" s="200" t="s">
        <v>178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128</v>
      </c>
      <c r="AU144" s="17" t="s">
        <v>86</v>
      </c>
    </row>
    <row r="145" spans="1:65" s="2" customFormat="1" ht="16.5" customHeight="1">
      <c r="A145" s="34"/>
      <c r="B145" s="35"/>
      <c r="C145" s="186" t="s">
        <v>179</v>
      </c>
      <c r="D145" s="186" t="s">
        <v>121</v>
      </c>
      <c r="E145" s="187" t="s">
        <v>180</v>
      </c>
      <c r="F145" s="188" t="s">
        <v>181</v>
      </c>
      <c r="G145" s="189" t="s">
        <v>124</v>
      </c>
      <c r="H145" s="190">
        <v>1</v>
      </c>
      <c r="I145" s="191"/>
      <c r="J145" s="192">
        <f>ROUND(I145*H145,2)</f>
        <v>0</v>
      </c>
      <c r="K145" s="188" t="s">
        <v>1</v>
      </c>
      <c r="L145" s="39"/>
      <c r="M145" s="193" t="s">
        <v>1</v>
      </c>
      <c r="N145" s="194" t="s">
        <v>41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139</v>
      </c>
      <c r="AT145" s="197" t="s">
        <v>121</v>
      </c>
      <c r="AU145" s="197" t="s">
        <v>86</v>
      </c>
      <c r="AY145" s="17" t="s">
        <v>118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84</v>
      </c>
      <c r="BK145" s="198">
        <f>ROUND(I145*H145,2)</f>
        <v>0</v>
      </c>
      <c r="BL145" s="17" t="s">
        <v>139</v>
      </c>
      <c r="BM145" s="197" t="s">
        <v>182</v>
      </c>
    </row>
    <row r="146" spans="1:47" s="2" customFormat="1" ht="19.5">
      <c r="A146" s="34"/>
      <c r="B146" s="35"/>
      <c r="C146" s="36"/>
      <c r="D146" s="199" t="s">
        <v>128</v>
      </c>
      <c r="E146" s="36"/>
      <c r="F146" s="200" t="s">
        <v>183</v>
      </c>
      <c r="G146" s="36"/>
      <c r="H146" s="36"/>
      <c r="I146" s="201"/>
      <c r="J146" s="36"/>
      <c r="K146" s="36"/>
      <c r="L146" s="39"/>
      <c r="M146" s="202"/>
      <c r="N146" s="203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128</v>
      </c>
      <c r="AU146" s="17" t="s">
        <v>86</v>
      </c>
    </row>
    <row r="147" spans="1:65" s="2" customFormat="1" ht="16.5" customHeight="1">
      <c r="A147" s="34"/>
      <c r="B147" s="35"/>
      <c r="C147" s="186" t="s">
        <v>184</v>
      </c>
      <c r="D147" s="186" t="s">
        <v>121</v>
      </c>
      <c r="E147" s="187" t="s">
        <v>185</v>
      </c>
      <c r="F147" s="188" t="s">
        <v>186</v>
      </c>
      <c r="G147" s="189" t="s">
        <v>124</v>
      </c>
      <c r="H147" s="190">
        <v>1</v>
      </c>
      <c r="I147" s="191"/>
      <c r="J147" s="192">
        <f>ROUND(I147*H147,2)</f>
        <v>0</v>
      </c>
      <c r="K147" s="188" t="s">
        <v>1</v>
      </c>
      <c r="L147" s="39"/>
      <c r="M147" s="193" t="s">
        <v>1</v>
      </c>
      <c r="N147" s="194" t="s">
        <v>41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139</v>
      </c>
      <c r="AT147" s="197" t="s">
        <v>121</v>
      </c>
      <c r="AU147" s="197" t="s">
        <v>86</v>
      </c>
      <c r="AY147" s="17" t="s">
        <v>118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84</v>
      </c>
      <c r="BK147" s="198">
        <f>ROUND(I147*H147,2)</f>
        <v>0</v>
      </c>
      <c r="BL147" s="17" t="s">
        <v>139</v>
      </c>
      <c r="BM147" s="197" t="s">
        <v>187</v>
      </c>
    </row>
    <row r="148" spans="1:47" s="2" customFormat="1" ht="19.5">
      <c r="A148" s="34"/>
      <c r="B148" s="35"/>
      <c r="C148" s="36"/>
      <c r="D148" s="199" t="s">
        <v>128</v>
      </c>
      <c r="E148" s="36"/>
      <c r="F148" s="200" t="s">
        <v>188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128</v>
      </c>
      <c r="AU148" s="17" t="s">
        <v>86</v>
      </c>
    </row>
    <row r="149" spans="1:65" s="2" customFormat="1" ht="16.5" customHeight="1">
      <c r="A149" s="34"/>
      <c r="B149" s="35"/>
      <c r="C149" s="186" t="s">
        <v>189</v>
      </c>
      <c r="D149" s="186" t="s">
        <v>121</v>
      </c>
      <c r="E149" s="187" t="s">
        <v>190</v>
      </c>
      <c r="F149" s="188" t="s">
        <v>191</v>
      </c>
      <c r="G149" s="189" t="s">
        <v>124</v>
      </c>
      <c r="H149" s="190">
        <v>1</v>
      </c>
      <c r="I149" s="191"/>
      <c r="J149" s="192">
        <f>ROUND(I149*H149,2)</f>
        <v>0</v>
      </c>
      <c r="K149" s="188" t="s">
        <v>1</v>
      </c>
      <c r="L149" s="39"/>
      <c r="M149" s="193" t="s">
        <v>1</v>
      </c>
      <c r="N149" s="194" t="s">
        <v>41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139</v>
      </c>
      <c r="AT149" s="197" t="s">
        <v>121</v>
      </c>
      <c r="AU149" s="197" t="s">
        <v>86</v>
      </c>
      <c r="AY149" s="17" t="s">
        <v>118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84</v>
      </c>
      <c r="BK149" s="198">
        <f>ROUND(I149*H149,2)</f>
        <v>0</v>
      </c>
      <c r="BL149" s="17" t="s">
        <v>139</v>
      </c>
      <c r="BM149" s="197" t="s">
        <v>192</v>
      </c>
    </row>
    <row r="150" spans="1:47" s="2" customFormat="1" ht="19.5">
      <c r="A150" s="34"/>
      <c r="B150" s="35"/>
      <c r="C150" s="36"/>
      <c r="D150" s="199" t="s">
        <v>128</v>
      </c>
      <c r="E150" s="36"/>
      <c r="F150" s="200" t="s">
        <v>193</v>
      </c>
      <c r="G150" s="36"/>
      <c r="H150" s="36"/>
      <c r="I150" s="201"/>
      <c r="J150" s="36"/>
      <c r="K150" s="36"/>
      <c r="L150" s="39"/>
      <c r="M150" s="202"/>
      <c r="N150" s="203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128</v>
      </c>
      <c r="AU150" s="17" t="s">
        <v>86</v>
      </c>
    </row>
    <row r="151" spans="1:65" s="2" customFormat="1" ht="16.5" customHeight="1">
      <c r="A151" s="34"/>
      <c r="B151" s="35"/>
      <c r="C151" s="186" t="s">
        <v>8</v>
      </c>
      <c r="D151" s="186" t="s">
        <v>121</v>
      </c>
      <c r="E151" s="187" t="s">
        <v>194</v>
      </c>
      <c r="F151" s="188" t="s">
        <v>195</v>
      </c>
      <c r="G151" s="189" t="s">
        <v>124</v>
      </c>
      <c r="H151" s="190">
        <v>1</v>
      </c>
      <c r="I151" s="191"/>
      <c r="J151" s="192">
        <f>ROUND(I151*H151,2)</f>
        <v>0</v>
      </c>
      <c r="K151" s="188" t="s">
        <v>1</v>
      </c>
      <c r="L151" s="39"/>
      <c r="M151" s="193" t="s">
        <v>1</v>
      </c>
      <c r="N151" s="194" t="s">
        <v>41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139</v>
      </c>
      <c r="AT151" s="197" t="s">
        <v>121</v>
      </c>
      <c r="AU151" s="197" t="s">
        <v>86</v>
      </c>
      <c r="AY151" s="17" t="s">
        <v>118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84</v>
      </c>
      <c r="BK151" s="198">
        <f>ROUND(I151*H151,2)</f>
        <v>0</v>
      </c>
      <c r="BL151" s="17" t="s">
        <v>139</v>
      </c>
      <c r="BM151" s="197" t="s">
        <v>196</v>
      </c>
    </row>
    <row r="152" spans="1:47" s="2" customFormat="1" ht="19.5">
      <c r="A152" s="34"/>
      <c r="B152" s="35"/>
      <c r="C152" s="36"/>
      <c r="D152" s="199" t="s">
        <v>128</v>
      </c>
      <c r="E152" s="36"/>
      <c r="F152" s="200" t="s">
        <v>197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128</v>
      </c>
      <c r="AU152" s="17" t="s">
        <v>86</v>
      </c>
    </row>
    <row r="153" spans="1:65" s="2" customFormat="1" ht="16.5" customHeight="1">
      <c r="A153" s="34"/>
      <c r="B153" s="35"/>
      <c r="C153" s="186" t="s">
        <v>198</v>
      </c>
      <c r="D153" s="186" t="s">
        <v>121</v>
      </c>
      <c r="E153" s="187" t="s">
        <v>199</v>
      </c>
      <c r="F153" s="188" t="s">
        <v>200</v>
      </c>
      <c r="G153" s="189" t="s">
        <v>124</v>
      </c>
      <c r="H153" s="190">
        <v>1</v>
      </c>
      <c r="I153" s="191"/>
      <c r="J153" s="192">
        <f>ROUND(I153*H153,2)</f>
        <v>0</v>
      </c>
      <c r="K153" s="188" t="s">
        <v>1</v>
      </c>
      <c r="L153" s="39"/>
      <c r="M153" s="193" t="s">
        <v>1</v>
      </c>
      <c r="N153" s="194" t="s">
        <v>41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139</v>
      </c>
      <c r="AT153" s="197" t="s">
        <v>121</v>
      </c>
      <c r="AU153" s="197" t="s">
        <v>86</v>
      </c>
      <c r="AY153" s="17" t="s">
        <v>118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84</v>
      </c>
      <c r="BK153" s="198">
        <f>ROUND(I153*H153,2)</f>
        <v>0</v>
      </c>
      <c r="BL153" s="17" t="s">
        <v>139</v>
      </c>
      <c r="BM153" s="197" t="s">
        <v>201</v>
      </c>
    </row>
    <row r="154" spans="1:47" s="2" customFormat="1" ht="19.5">
      <c r="A154" s="34"/>
      <c r="B154" s="35"/>
      <c r="C154" s="36"/>
      <c r="D154" s="199" t="s">
        <v>128</v>
      </c>
      <c r="E154" s="36"/>
      <c r="F154" s="200" t="s">
        <v>202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128</v>
      </c>
      <c r="AU154" s="17" t="s">
        <v>86</v>
      </c>
    </row>
    <row r="155" spans="2:63" s="12" customFormat="1" ht="22.9" customHeight="1">
      <c r="B155" s="170"/>
      <c r="C155" s="171"/>
      <c r="D155" s="172" t="s">
        <v>75</v>
      </c>
      <c r="E155" s="184" t="s">
        <v>203</v>
      </c>
      <c r="F155" s="184" t="s">
        <v>204</v>
      </c>
      <c r="G155" s="171"/>
      <c r="H155" s="171"/>
      <c r="I155" s="174"/>
      <c r="J155" s="185">
        <f>BK155</f>
        <v>0</v>
      </c>
      <c r="K155" s="171"/>
      <c r="L155" s="176"/>
      <c r="M155" s="177"/>
      <c r="N155" s="178"/>
      <c r="O155" s="178"/>
      <c r="P155" s="179">
        <f>SUM(P156:P163)</f>
        <v>0</v>
      </c>
      <c r="Q155" s="178"/>
      <c r="R155" s="179">
        <f>SUM(R156:R163)</f>
        <v>0</v>
      </c>
      <c r="S155" s="178"/>
      <c r="T155" s="180">
        <f>SUM(T156:T163)</f>
        <v>0</v>
      </c>
      <c r="AR155" s="181" t="s">
        <v>117</v>
      </c>
      <c r="AT155" s="182" t="s">
        <v>75</v>
      </c>
      <c r="AU155" s="182" t="s">
        <v>84</v>
      </c>
      <c r="AY155" s="181" t="s">
        <v>118</v>
      </c>
      <c r="BK155" s="183">
        <f>SUM(BK156:BK163)</f>
        <v>0</v>
      </c>
    </row>
    <row r="156" spans="1:65" s="2" customFormat="1" ht="16.5" customHeight="1">
      <c r="A156" s="34"/>
      <c r="B156" s="35"/>
      <c r="C156" s="186" t="s">
        <v>205</v>
      </c>
      <c r="D156" s="186" t="s">
        <v>121</v>
      </c>
      <c r="E156" s="187" t="s">
        <v>206</v>
      </c>
      <c r="F156" s="188" t="s">
        <v>204</v>
      </c>
      <c r="G156" s="189" t="s">
        <v>124</v>
      </c>
      <c r="H156" s="190">
        <v>1</v>
      </c>
      <c r="I156" s="191"/>
      <c r="J156" s="192">
        <f>ROUND(I156*H156,2)</f>
        <v>0</v>
      </c>
      <c r="K156" s="188" t="s">
        <v>1</v>
      </c>
      <c r="L156" s="39"/>
      <c r="M156" s="193" t="s">
        <v>1</v>
      </c>
      <c r="N156" s="194" t="s">
        <v>41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139</v>
      </c>
      <c r="AT156" s="197" t="s">
        <v>121</v>
      </c>
      <c r="AU156" s="197" t="s">
        <v>86</v>
      </c>
      <c r="AY156" s="17" t="s">
        <v>118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84</v>
      </c>
      <c r="BK156" s="198">
        <f>ROUND(I156*H156,2)</f>
        <v>0</v>
      </c>
      <c r="BL156" s="17" t="s">
        <v>139</v>
      </c>
      <c r="BM156" s="197" t="s">
        <v>207</v>
      </c>
    </row>
    <row r="157" spans="1:47" s="2" customFormat="1" ht="97.5">
      <c r="A157" s="34"/>
      <c r="B157" s="35"/>
      <c r="C157" s="36"/>
      <c r="D157" s="199" t="s">
        <v>128</v>
      </c>
      <c r="E157" s="36"/>
      <c r="F157" s="200" t="s">
        <v>208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128</v>
      </c>
      <c r="AU157" s="17" t="s">
        <v>86</v>
      </c>
    </row>
    <row r="158" spans="1:65" s="2" customFormat="1" ht="16.5" customHeight="1">
      <c r="A158" s="34"/>
      <c r="B158" s="35"/>
      <c r="C158" s="186" t="s">
        <v>209</v>
      </c>
      <c r="D158" s="186" t="s">
        <v>121</v>
      </c>
      <c r="E158" s="187" t="s">
        <v>210</v>
      </c>
      <c r="F158" s="188" t="s">
        <v>211</v>
      </c>
      <c r="G158" s="189" t="s">
        <v>124</v>
      </c>
      <c r="H158" s="190">
        <v>1</v>
      </c>
      <c r="I158" s="191"/>
      <c r="J158" s="192">
        <f>ROUND(I158*H158,2)</f>
        <v>0</v>
      </c>
      <c r="K158" s="188" t="s">
        <v>1</v>
      </c>
      <c r="L158" s="39"/>
      <c r="M158" s="193" t="s">
        <v>1</v>
      </c>
      <c r="N158" s="194" t="s">
        <v>41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139</v>
      </c>
      <c r="AT158" s="197" t="s">
        <v>121</v>
      </c>
      <c r="AU158" s="197" t="s">
        <v>86</v>
      </c>
      <c r="AY158" s="17" t="s">
        <v>118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84</v>
      </c>
      <c r="BK158" s="198">
        <f>ROUND(I158*H158,2)</f>
        <v>0</v>
      </c>
      <c r="BL158" s="17" t="s">
        <v>139</v>
      </c>
      <c r="BM158" s="197" t="s">
        <v>212</v>
      </c>
    </row>
    <row r="159" spans="1:47" s="2" customFormat="1" ht="19.5">
      <c r="A159" s="34"/>
      <c r="B159" s="35"/>
      <c r="C159" s="36"/>
      <c r="D159" s="199" t="s">
        <v>128</v>
      </c>
      <c r="E159" s="36"/>
      <c r="F159" s="200" t="s">
        <v>213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128</v>
      </c>
      <c r="AU159" s="17" t="s">
        <v>86</v>
      </c>
    </row>
    <row r="160" spans="1:65" s="2" customFormat="1" ht="21.75" customHeight="1">
      <c r="A160" s="34"/>
      <c r="B160" s="35"/>
      <c r="C160" s="186" t="s">
        <v>214</v>
      </c>
      <c r="D160" s="186" t="s">
        <v>121</v>
      </c>
      <c r="E160" s="187" t="s">
        <v>215</v>
      </c>
      <c r="F160" s="188" t="s">
        <v>216</v>
      </c>
      <c r="G160" s="189" t="s">
        <v>124</v>
      </c>
      <c r="H160" s="190">
        <v>1</v>
      </c>
      <c r="I160" s="191"/>
      <c r="J160" s="192">
        <f>ROUND(I160*H160,2)</f>
        <v>0</v>
      </c>
      <c r="K160" s="188" t="s">
        <v>1</v>
      </c>
      <c r="L160" s="39"/>
      <c r="M160" s="193" t="s">
        <v>1</v>
      </c>
      <c r="N160" s="194" t="s">
        <v>41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139</v>
      </c>
      <c r="AT160" s="197" t="s">
        <v>121</v>
      </c>
      <c r="AU160" s="197" t="s">
        <v>86</v>
      </c>
      <c r="AY160" s="17" t="s">
        <v>118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84</v>
      </c>
      <c r="BK160" s="198">
        <f>ROUND(I160*H160,2)</f>
        <v>0</v>
      </c>
      <c r="BL160" s="17" t="s">
        <v>139</v>
      </c>
      <c r="BM160" s="197" t="s">
        <v>217</v>
      </c>
    </row>
    <row r="161" spans="1:47" s="2" customFormat="1" ht="19.5">
      <c r="A161" s="34"/>
      <c r="B161" s="35"/>
      <c r="C161" s="36"/>
      <c r="D161" s="199" t="s">
        <v>128</v>
      </c>
      <c r="E161" s="36"/>
      <c r="F161" s="200" t="s">
        <v>218</v>
      </c>
      <c r="G161" s="36"/>
      <c r="H161" s="36"/>
      <c r="I161" s="201"/>
      <c r="J161" s="36"/>
      <c r="K161" s="36"/>
      <c r="L161" s="39"/>
      <c r="M161" s="202"/>
      <c r="N161" s="203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128</v>
      </c>
      <c r="AU161" s="17" t="s">
        <v>86</v>
      </c>
    </row>
    <row r="162" spans="1:65" s="2" customFormat="1" ht="16.5" customHeight="1">
      <c r="A162" s="34"/>
      <c r="B162" s="35"/>
      <c r="C162" s="186" t="s">
        <v>219</v>
      </c>
      <c r="D162" s="186" t="s">
        <v>121</v>
      </c>
      <c r="E162" s="187" t="s">
        <v>220</v>
      </c>
      <c r="F162" s="188" t="s">
        <v>221</v>
      </c>
      <c r="G162" s="189" t="s">
        <v>124</v>
      </c>
      <c r="H162" s="190">
        <v>1</v>
      </c>
      <c r="I162" s="191"/>
      <c r="J162" s="192">
        <f>ROUND(I162*H162,2)</f>
        <v>0</v>
      </c>
      <c r="K162" s="188" t="s">
        <v>1</v>
      </c>
      <c r="L162" s="39"/>
      <c r="M162" s="193" t="s">
        <v>1</v>
      </c>
      <c r="N162" s="194" t="s">
        <v>41</v>
      </c>
      <c r="O162" s="71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139</v>
      </c>
      <c r="AT162" s="197" t="s">
        <v>121</v>
      </c>
      <c r="AU162" s="197" t="s">
        <v>86</v>
      </c>
      <c r="AY162" s="17" t="s">
        <v>118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7" t="s">
        <v>84</v>
      </c>
      <c r="BK162" s="198">
        <f>ROUND(I162*H162,2)</f>
        <v>0</v>
      </c>
      <c r="BL162" s="17" t="s">
        <v>139</v>
      </c>
      <c r="BM162" s="197" t="s">
        <v>222</v>
      </c>
    </row>
    <row r="163" spans="1:47" s="2" customFormat="1" ht="19.5">
      <c r="A163" s="34"/>
      <c r="B163" s="35"/>
      <c r="C163" s="36"/>
      <c r="D163" s="199" t="s">
        <v>128</v>
      </c>
      <c r="E163" s="36"/>
      <c r="F163" s="200" t="s">
        <v>218</v>
      </c>
      <c r="G163" s="36"/>
      <c r="H163" s="36"/>
      <c r="I163" s="201"/>
      <c r="J163" s="36"/>
      <c r="K163" s="36"/>
      <c r="L163" s="39"/>
      <c r="M163" s="202"/>
      <c r="N163" s="203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128</v>
      </c>
      <c r="AU163" s="17" t="s">
        <v>86</v>
      </c>
    </row>
    <row r="164" spans="2:63" s="12" customFormat="1" ht="22.9" customHeight="1">
      <c r="B164" s="170"/>
      <c r="C164" s="171"/>
      <c r="D164" s="172" t="s">
        <v>75</v>
      </c>
      <c r="E164" s="184" t="s">
        <v>223</v>
      </c>
      <c r="F164" s="184" t="s">
        <v>224</v>
      </c>
      <c r="G164" s="171"/>
      <c r="H164" s="171"/>
      <c r="I164" s="174"/>
      <c r="J164" s="185">
        <f>BK164</f>
        <v>0</v>
      </c>
      <c r="K164" s="171"/>
      <c r="L164" s="176"/>
      <c r="M164" s="177"/>
      <c r="N164" s="178"/>
      <c r="O164" s="178"/>
      <c r="P164" s="179">
        <f>SUM(P165:P166)</f>
        <v>0</v>
      </c>
      <c r="Q164" s="178"/>
      <c r="R164" s="179">
        <f>SUM(R165:R166)</f>
        <v>0</v>
      </c>
      <c r="S164" s="178"/>
      <c r="T164" s="180">
        <f>SUM(T165:T166)</f>
        <v>0</v>
      </c>
      <c r="AR164" s="181" t="s">
        <v>117</v>
      </c>
      <c r="AT164" s="182" t="s">
        <v>75</v>
      </c>
      <c r="AU164" s="182" t="s">
        <v>84</v>
      </c>
      <c r="AY164" s="181" t="s">
        <v>118</v>
      </c>
      <c r="BK164" s="183">
        <f>SUM(BK165:BK166)</f>
        <v>0</v>
      </c>
    </row>
    <row r="165" spans="1:65" s="2" customFormat="1" ht="16.5" customHeight="1">
      <c r="A165" s="34"/>
      <c r="B165" s="35"/>
      <c r="C165" s="186" t="s">
        <v>7</v>
      </c>
      <c r="D165" s="186" t="s">
        <v>121</v>
      </c>
      <c r="E165" s="187" t="s">
        <v>225</v>
      </c>
      <c r="F165" s="188" t="s">
        <v>226</v>
      </c>
      <c r="G165" s="189" t="s">
        <v>124</v>
      </c>
      <c r="H165" s="190">
        <v>1</v>
      </c>
      <c r="I165" s="191"/>
      <c r="J165" s="192">
        <f>ROUND(I165*H165,2)</f>
        <v>0</v>
      </c>
      <c r="K165" s="188" t="s">
        <v>1</v>
      </c>
      <c r="L165" s="39"/>
      <c r="M165" s="193" t="s">
        <v>1</v>
      </c>
      <c r="N165" s="194" t="s">
        <v>41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139</v>
      </c>
      <c r="AT165" s="197" t="s">
        <v>121</v>
      </c>
      <c r="AU165" s="197" t="s">
        <v>86</v>
      </c>
      <c r="AY165" s="17" t="s">
        <v>118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84</v>
      </c>
      <c r="BK165" s="198">
        <f>ROUND(I165*H165,2)</f>
        <v>0</v>
      </c>
      <c r="BL165" s="17" t="s">
        <v>139</v>
      </c>
      <c r="BM165" s="197" t="s">
        <v>227</v>
      </c>
    </row>
    <row r="166" spans="1:47" s="2" customFormat="1" ht="19.5">
      <c r="A166" s="34"/>
      <c r="B166" s="35"/>
      <c r="C166" s="36"/>
      <c r="D166" s="199" t="s">
        <v>128</v>
      </c>
      <c r="E166" s="36"/>
      <c r="F166" s="200" t="s">
        <v>228</v>
      </c>
      <c r="G166" s="36"/>
      <c r="H166" s="36"/>
      <c r="I166" s="201"/>
      <c r="J166" s="36"/>
      <c r="K166" s="36"/>
      <c r="L166" s="39"/>
      <c r="M166" s="204"/>
      <c r="N166" s="205"/>
      <c r="O166" s="206"/>
      <c r="P166" s="206"/>
      <c r="Q166" s="206"/>
      <c r="R166" s="206"/>
      <c r="S166" s="206"/>
      <c r="T166" s="207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128</v>
      </c>
      <c r="AU166" s="17" t="s">
        <v>86</v>
      </c>
    </row>
    <row r="167" spans="1:31" s="2" customFormat="1" ht="6.95" customHeight="1">
      <c r="A167" s="34"/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39"/>
      <c r="M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</sheetData>
  <sheetProtection algorithmName="SHA-512" hashValue="ptco58Oxdu+JTXYLdbAFNlfn1xzIkw0wbQUTw25TQV5ykVKCoJKiZ6LvlfSNGM+0PYWHjkA8HEv41nea2XEWRA==" saltValue="imPUq1rbU0q550t4qJoZsoLkc49kowKElL8rwRObxVnCBoyMkKjK70pJ/YQwNSTQYFcSoGPhPVwftH3ISza5IQ==" spinCount="100000" sheet="1" objects="1" scenarios="1" formatColumns="0" formatRows="0" autoFilter="0"/>
  <autoFilter ref="C119:K16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"/>
  <headerFooter>
    <oddFooter>&amp;CStrana 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37"/>
  <sheetViews>
    <sheetView showGridLines="0" tabSelected="1" workbookViewId="0" topLeftCell="A1">
      <selection activeCell="BE60" sqref="BE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89</v>
      </c>
      <c r="AZ2" s="208" t="s">
        <v>229</v>
      </c>
      <c r="BA2" s="208" t="s">
        <v>1</v>
      </c>
      <c r="BB2" s="208" t="s">
        <v>1</v>
      </c>
      <c r="BC2" s="208" t="s">
        <v>230</v>
      </c>
      <c r="BD2" s="208" t="s">
        <v>86</v>
      </c>
    </row>
    <row r="3" spans="2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  <c r="AZ3" s="208" t="s">
        <v>231</v>
      </c>
      <c r="BA3" s="208" t="s">
        <v>1</v>
      </c>
      <c r="BB3" s="208" t="s">
        <v>1</v>
      </c>
      <c r="BC3" s="208" t="s">
        <v>232</v>
      </c>
      <c r="BD3" s="208" t="s">
        <v>86</v>
      </c>
    </row>
    <row r="4" spans="2:5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  <c r="AZ4" s="208" t="s">
        <v>233</v>
      </c>
      <c r="BA4" s="208" t="s">
        <v>1</v>
      </c>
      <c r="BB4" s="208" t="s">
        <v>1</v>
      </c>
      <c r="BC4" s="208" t="s">
        <v>234</v>
      </c>
      <c r="BD4" s="208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11" t="str">
        <f>'Rekapitulace stavby'!K6</f>
        <v>Ochranná retenční nádrž Lichnov II - sanace průsaků</v>
      </c>
      <c r="F7" s="312"/>
      <c r="G7" s="312"/>
      <c r="H7" s="312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235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14. 1. 2021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ROUND((SUM(BE123:BE336)),2)</f>
        <v>0</v>
      </c>
      <c r="G33" s="34"/>
      <c r="H33" s="34"/>
      <c r="I33" s="124">
        <v>0.21</v>
      </c>
      <c r="J33" s="123">
        <f>ROUND(((SUM(BE123:BE336))*I33),2)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ROUND((SUM(BF123:BF336)),2)</f>
        <v>0</v>
      </c>
      <c r="G34" s="34"/>
      <c r="H34" s="34"/>
      <c r="I34" s="124">
        <v>0.15</v>
      </c>
      <c r="J34" s="123">
        <f>ROUND(((SUM(BF123:BF336))*I34),2)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ROUND((SUM(BG123:BG336)),2)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ROUND((SUM(BH123:BH336)),2)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ROUND((SUM(BI123:BI336)),2)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Ochranná retenční nádrž Lichnov II - sanace průsaků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9" t="str">
        <f>E9</f>
        <v>SO 01 - Zemní hráz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14. 1. 2021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ČR - Státní pozemkový úřad</v>
      </c>
      <c r="G91" s="36"/>
      <c r="H91" s="36"/>
      <c r="I91" s="29" t="s">
        <v>30</v>
      </c>
      <c r="J91" s="32" t="str">
        <f>E21</f>
        <v>AQUATIS,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Michal Jendruščák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236</v>
      </c>
      <c r="E97" s="150"/>
      <c r="F97" s="150"/>
      <c r="G97" s="150"/>
      <c r="H97" s="150"/>
      <c r="I97" s="150"/>
      <c r="J97" s="151">
        <f>J124</f>
        <v>0</v>
      </c>
      <c r="K97" s="148"/>
      <c r="L97" s="152"/>
    </row>
    <row r="98" spans="2:12" s="10" customFormat="1" ht="19.9" customHeight="1">
      <c r="B98" s="153"/>
      <c r="C98" s="154"/>
      <c r="D98" s="155" t="s">
        <v>237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2:12" s="10" customFormat="1" ht="19.9" customHeight="1">
      <c r="B99" s="153"/>
      <c r="C99" s="154"/>
      <c r="D99" s="155" t="s">
        <v>238</v>
      </c>
      <c r="E99" s="156"/>
      <c r="F99" s="156"/>
      <c r="G99" s="156"/>
      <c r="H99" s="156"/>
      <c r="I99" s="156"/>
      <c r="J99" s="157">
        <f>J269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239</v>
      </c>
      <c r="E100" s="156"/>
      <c r="F100" s="156"/>
      <c r="G100" s="156"/>
      <c r="H100" s="156"/>
      <c r="I100" s="156"/>
      <c r="J100" s="157">
        <f>J309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240</v>
      </c>
      <c r="E101" s="156"/>
      <c r="F101" s="156"/>
      <c r="G101" s="156"/>
      <c r="H101" s="156"/>
      <c r="I101" s="156"/>
      <c r="J101" s="157">
        <f>J315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241</v>
      </c>
      <c r="E102" s="156"/>
      <c r="F102" s="156"/>
      <c r="G102" s="156"/>
      <c r="H102" s="156"/>
      <c r="I102" s="156"/>
      <c r="J102" s="157">
        <f>J328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242</v>
      </c>
      <c r="E103" s="156"/>
      <c r="F103" s="156"/>
      <c r="G103" s="156"/>
      <c r="H103" s="156"/>
      <c r="I103" s="156"/>
      <c r="J103" s="157">
        <f>J335</f>
        <v>0</v>
      </c>
      <c r="K103" s="154"/>
      <c r="L103" s="15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102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18" t="str">
        <f>E7</f>
        <v>Ochranná retenční nádrž Lichnov II - sanace průsaků</v>
      </c>
      <c r="F113" s="319"/>
      <c r="G113" s="319"/>
      <c r="H113" s="319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91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89" t="str">
        <f>E9</f>
        <v>SO 01 - Zemní hráz</v>
      </c>
      <c r="F115" s="320"/>
      <c r="G115" s="320"/>
      <c r="H115" s="320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14. 1. 2021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>ČR - Státní pozemkový úřad</v>
      </c>
      <c r="G119" s="36"/>
      <c r="H119" s="36"/>
      <c r="I119" s="29" t="s">
        <v>30</v>
      </c>
      <c r="J119" s="32" t="str">
        <f>E21</f>
        <v>AQUATIS, a.s.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>Ing. Michal Jendruščák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103</v>
      </c>
      <c r="D122" s="162" t="s">
        <v>61</v>
      </c>
      <c r="E122" s="162" t="s">
        <v>57</v>
      </c>
      <c r="F122" s="162" t="s">
        <v>58</v>
      </c>
      <c r="G122" s="162" t="s">
        <v>104</v>
      </c>
      <c r="H122" s="162" t="s">
        <v>105</v>
      </c>
      <c r="I122" s="162" t="s">
        <v>106</v>
      </c>
      <c r="J122" s="162" t="s">
        <v>95</v>
      </c>
      <c r="K122" s="163" t="s">
        <v>107</v>
      </c>
      <c r="L122" s="164"/>
      <c r="M122" s="75" t="s">
        <v>1</v>
      </c>
      <c r="N122" s="76" t="s">
        <v>40</v>
      </c>
      <c r="O122" s="76" t="s">
        <v>108</v>
      </c>
      <c r="P122" s="76" t="s">
        <v>109</v>
      </c>
      <c r="Q122" s="76" t="s">
        <v>110</v>
      </c>
      <c r="R122" s="76" t="s">
        <v>111</v>
      </c>
      <c r="S122" s="76" t="s">
        <v>112</v>
      </c>
      <c r="T122" s="77" t="s">
        <v>113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9" customHeight="1">
      <c r="A123" s="34"/>
      <c r="B123" s="35"/>
      <c r="C123" s="82" t="s">
        <v>114</v>
      </c>
      <c r="D123" s="36"/>
      <c r="E123" s="36"/>
      <c r="F123" s="36"/>
      <c r="G123" s="36"/>
      <c r="H123" s="36"/>
      <c r="I123" s="36"/>
      <c r="J123" s="165">
        <f>BK123</f>
        <v>0</v>
      </c>
      <c r="K123" s="36"/>
      <c r="L123" s="39"/>
      <c r="M123" s="78"/>
      <c r="N123" s="166"/>
      <c r="O123" s="79"/>
      <c r="P123" s="167">
        <f>P124</f>
        <v>0</v>
      </c>
      <c r="Q123" s="79"/>
      <c r="R123" s="167">
        <f>R124</f>
        <v>483.64486100000005</v>
      </c>
      <c r="S123" s="79"/>
      <c r="T123" s="168">
        <f>T124</f>
        <v>1257.58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75</v>
      </c>
      <c r="AU123" s="17" t="s">
        <v>97</v>
      </c>
      <c r="BK123" s="169">
        <f>BK124</f>
        <v>0</v>
      </c>
    </row>
    <row r="124" spans="2:63" s="12" customFormat="1" ht="25.9" customHeight="1">
      <c r="B124" s="170"/>
      <c r="C124" s="171"/>
      <c r="D124" s="172" t="s">
        <v>75</v>
      </c>
      <c r="E124" s="173" t="s">
        <v>243</v>
      </c>
      <c r="F124" s="173" t="s">
        <v>244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P125+P269+P309+P315+P328+P335</f>
        <v>0</v>
      </c>
      <c r="Q124" s="178"/>
      <c r="R124" s="179">
        <f>R125+R269+R309+R315+R328+R335</f>
        <v>483.64486100000005</v>
      </c>
      <c r="S124" s="178"/>
      <c r="T124" s="180">
        <f>T125+T269+T309+T315+T328+T335</f>
        <v>1257.58</v>
      </c>
      <c r="AR124" s="181" t="s">
        <v>84</v>
      </c>
      <c r="AT124" s="182" t="s">
        <v>75</v>
      </c>
      <c r="AU124" s="182" t="s">
        <v>76</v>
      </c>
      <c r="AY124" s="181" t="s">
        <v>118</v>
      </c>
      <c r="BK124" s="183">
        <f>BK125+BK269+BK309+BK315+BK328+BK335</f>
        <v>0</v>
      </c>
    </row>
    <row r="125" spans="2:63" s="12" customFormat="1" ht="22.9" customHeight="1">
      <c r="B125" s="170"/>
      <c r="C125" s="171"/>
      <c r="D125" s="172" t="s">
        <v>75</v>
      </c>
      <c r="E125" s="184" t="s">
        <v>84</v>
      </c>
      <c r="F125" s="184" t="s">
        <v>245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SUM(P126:P268)</f>
        <v>0</v>
      </c>
      <c r="Q125" s="178"/>
      <c r="R125" s="179">
        <f>SUM(R126:R268)</f>
        <v>166.55015</v>
      </c>
      <c r="S125" s="178"/>
      <c r="T125" s="180">
        <f>SUM(T126:T268)</f>
        <v>1257.58</v>
      </c>
      <c r="AR125" s="181" t="s">
        <v>84</v>
      </c>
      <c r="AT125" s="182" t="s">
        <v>75</v>
      </c>
      <c r="AU125" s="182" t="s">
        <v>84</v>
      </c>
      <c r="AY125" s="181" t="s">
        <v>118</v>
      </c>
      <c r="BK125" s="183">
        <f>SUM(BK126:BK268)</f>
        <v>0</v>
      </c>
    </row>
    <row r="126" spans="1:65" s="2" customFormat="1" ht="16.5" customHeight="1">
      <c r="A126" s="34"/>
      <c r="B126" s="35"/>
      <c r="C126" s="186" t="s">
        <v>84</v>
      </c>
      <c r="D126" s="186" t="s">
        <v>121</v>
      </c>
      <c r="E126" s="187" t="s">
        <v>246</v>
      </c>
      <c r="F126" s="188" t="s">
        <v>247</v>
      </c>
      <c r="G126" s="189" t="s">
        <v>248</v>
      </c>
      <c r="H126" s="190">
        <v>181</v>
      </c>
      <c r="I126" s="191"/>
      <c r="J126" s="192">
        <f>ROUND(I126*H126,2)</f>
        <v>0</v>
      </c>
      <c r="K126" s="188" t="s">
        <v>125</v>
      </c>
      <c r="L126" s="39"/>
      <c r="M126" s="193" t="s">
        <v>1</v>
      </c>
      <c r="N126" s="194" t="s">
        <v>41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0.3</v>
      </c>
      <c r="T126" s="196">
        <f>S126*H126</f>
        <v>54.3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139</v>
      </c>
      <c r="AT126" s="197" t="s">
        <v>121</v>
      </c>
      <c r="AU126" s="197" t="s">
        <v>86</v>
      </c>
      <c r="AY126" s="17" t="s">
        <v>118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84</v>
      </c>
      <c r="BK126" s="198">
        <f>ROUND(I126*H126,2)</f>
        <v>0</v>
      </c>
      <c r="BL126" s="17" t="s">
        <v>139</v>
      </c>
      <c r="BM126" s="197" t="s">
        <v>249</v>
      </c>
    </row>
    <row r="127" spans="2:51" s="13" customFormat="1" ht="11.25">
      <c r="B127" s="209"/>
      <c r="C127" s="210"/>
      <c r="D127" s="199" t="s">
        <v>250</v>
      </c>
      <c r="E127" s="211" t="s">
        <v>1</v>
      </c>
      <c r="F127" s="212" t="s">
        <v>251</v>
      </c>
      <c r="G127" s="210"/>
      <c r="H127" s="213">
        <v>181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250</v>
      </c>
      <c r="AU127" s="219" t="s">
        <v>86</v>
      </c>
      <c r="AV127" s="13" t="s">
        <v>86</v>
      </c>
      <c r="AW127" s="13" t="s">
        <v>32</v>
      </c>
      <c r="AX127" s="13" t="s">
        <v>84</v>
      </c>
      <c r="AY127" s="219" t="s">
        <v>118</v>
      </c>
    </row>
    <row r="128" spans="1:65" s="2" customFormat="1" ht="16.5" customHeight="1">
      <c r="A128" s="34"/>
      <c r="B128" s="35"/>
      <c r="C128" s="186" t="s">
        <v>86</v>
      </c>
      <c r="D128" s="186" t="s">
        <v>121</v>
      </c>
      <c r="E128" s="187" t="s">
        <v>252</v>
      </c>
      <c r="F128" s="188" t="s">
        <v>253</v>
      </c>
      <c r="G128" s="189" t="s">
        <v>248</v>
      </c>
      <c r="H128" s="190">
        <v>1014</v>
      </c>
      <c r="I128" s="191"/>
      <c r="J128" s="192">
        <f>ROUND(I128*H128,2)</f>
        <v>0</v>
      </c>
      <c r="K128" s="188" t="s">
        <v>125</v>
      </c>
      <c r="L128" s="39"/>
      <c r="M128" s="193" t="s">
        <v>1</v>
      </c>
      <c r="N128" s="194" t="s">
        <v>41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0.44</v>
      </c>
      <c r="T128" s="196">
        <f>S128*H128</f>
        <v>446.16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139</v>
      </c>
      <c r="AT128" s="197" t="s">
        <v>121</v>
      </c>
      <c r="AU128" s="197" t="s">
        <v>86</v>
      </c>
      <c r="AY128" s="17" t="s">
        <v>118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84</v>
      </c>
      <c r="BK128" s="198">
        <f>ROUND(I128*H128,2)</f>
        <v>0</v>
      </c>
      <c r="BL128" s="17" t="s">
        <v>139</v>
      </c>
      <c r="BM128" s="197" t="s">
        <v>254</v>
      </c>
    </row>
    <row r="129" spans="2:51" s="13" customFormat="1" ht="11.25">
      <c r="B129" s="209"/>
      <c r="C129" s="210"/>
      <c r="D129" s="199" t="s">
        <v>250</v>
      </c>
      <c r="E129" s="211" t="s">
        <v>1</v>
      </c>
      <c r="F129" s="212" t="s">
        <v>255</v>
      </c>
      <c r="G129" s="210"/>
      <c r="H129" s="213">
        <v>153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250</v>
      </c>
      <c r="AU129" s="219" t="s">
        <v>86</v>
      </c>
      <c r="AV129" s="13" t="s">
        <v>86</v>
      </c>
      <c r="AW129" s="13" t="s">
        <v>32</v>
      </c>
      <c r="AX129" s="13" t="s">
        <v>76</v>
      </c>
      <c r="AY129" s="219" t="s">
        <v>118</v>
      </c>
    </row>
    <row r="130" spans="2:51" s="13" customFormat="1" ht="11.25">
      <c r="B130" s="209"/>
      <c r="C130" s="210"/>
      <c r="D130" s="199" t="s">
        <v>250</v>
      </c>
      <c r="E130" s="211" t="s">
        <v>1</v>
      </c>
      <c r="F130" s="212" t="s">
        <v>256</v>
      </c>
      <c r="G130" s="210"/>
      <c r="H130" s="213">
        <v>861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250</v>
      </c>
      <c r="AU130" s="219" t="s">
        <v>86</v>
      </c>
      <c r="AV130" s="13" t="s">
        <v>86</v>
      </c>
      <c r="AW130" s="13" t="s">
        <v>32</v>
      </c>
      <c r="AX130" s="13" t="s">
        <v>76</v>
      </c>
      <c r="AY130" s="219" t="s">
        <v>118</v>
      </c>
    </row>
    <row r="131" spans="2:51" s="14" customFormat="1" ht="11.25">
      <c r="B131" s="220"/>
      <c r="C131" s="221"/>
      <c r="D131" s="199" t="s">
        <v>250</v>
      </c>
      <c r="E131" s="222" t="s">
        <v>1</v>
      </c>
      <c r="F131" s="223" t="s">
        <v>257</v>
      </c>
      <c r="G131" s="221"/>
      <c r="H131" s="224">
        <v>1014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250</v>
      </c>
      <c r="AU131" s="230" t="s">
        <v>86</v>
      </c>
      <c r="AV131" s="14" t="s">
        <v>139</v>
      </c>
      <c r="AW131" s="14" t="s">
        <v>32</v>
      </c>
      <c r="AX131" s="14" t="s">
        <v>84</v>
      </c>
      <c r="AY131" s="230" t="s">
        <v>118</v>
      </c>
    </row>
    <row r="132" spans="1:65" s="2" customFormat="1" ht="16.5" customHeight="1">
      <c r="A132" s="34"/>
      <c r="B132" s="35"/>
      <c r="C132" s="186" t="s">
        <v>134</v>
      </c>
      <c r="D132" s="186" t="s">
        <v>121</v>
      </c>
      <c r="E132" s="187" t="s">
        <v>258</v>
      </c>
      <c r="F132" s="188" t="s">
        <v>259</v>
      </c>
      <c r="G132" s="189" t="s">
        <v>260</v>
      </c>
      <c r="H132" s="190">
        <v>416</v>
      </c>
      <c r="I132" s="191"/>
      <c r="J132" s="192">
        <f>ROUND(I132*H132,2)</f>
        <v>0</v>
      </c>
      <c r="K132" s="188" t="s">
        <v>125</v>
      </c>
      <c r="L132" s="39"/>
      <c r="M132" s="193" t="s">
        <v>1</v>
      </c>
      <c r="N132" s="194" t="s">
        <v>41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1.82</v>
      </c>
      <c r="T132" s="196">
        <f>S132*H132</f>
        <v>757.12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139</v>
      </c>
      <c r="AT132" s="197" t="s">
        <v>121</v>
      </c>
      <c r="AU132" s="197" t="s">
        <v>86</v>
      </c>
      <c r="AY132" s="17" t="s">
        <v>118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84</v>
      </c>
      <c r="BK132" s="198">
        <f>ROUND(I132*H132,2)</f>
        <v>0</v>
      </c>
      <c r="BL132" s="17" t="s">
        <v>139</v>
      </c>
      <c r="BM132" s="197" t="s">
        <v>261</v>
      </c>
    </row>
    <row r="133" spans="2:51" s="13" customFormat="1" ht="11.25">
      <c r="B133" s="209"/>
      <c r="C133" s="210"/>
      <c r="D133" s="199" t="s">
        <v>250</v>
      </c>
      <c r="E133" s="211" t="s">
        <v>1</v>
      </c>
      <c r="F133" s="212" t="s">
        <v>262</v>
      </c>
      <c r="G133" s="210"/>
      <c r="H133" s="213">
        <v>416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250</v>
      </c>
      <c r="AU133" s="219" t="s">
        <v>86</v>
      </c>
      <c r="AV133" s="13" t="s">
        <v>86</v>
      </c>
      <c r="AW133" s="13" t="s">
        <v>32</v>
      </c>
      <c r="AX133" s="13" t="s">
        <v>84</v>
      </c>
      <c r="AY133" s="219" t="s">
        <v>118</v>
      </c>
    </row>
    <row r="134" spans="1:65" s="2" customFormat="1" ht="16.5" customHeight="1">
      <c r="A134" s="34"/>
      <c r="B134" s="35"/>
      <c r="C134" s="186" t="s">
        <v>139</v>
      </c>
      <c r="D134" s="186" t="s">
        <v>121</v>
      </c>
      <c r="E134" s="187" t="s">
        <v>263</v>
      </c>
      <c r="F134" s="188" t="s">
        <v>264</v>
      </c>
      <c r="G134" s="189" t="s">
        <v>260</v>
      </c>
      <c r="H134" s="190">
        <v>416</v>
      </c>
      <c r="I134" s="191"/>
      <c r="J134" s="192">
        <f>ROUND(I134*H134,2)</f>
        <v>0</v>
      </c>
      <c r="K134" s="188" t="s">
        <v>125</v>
      </c>
      <c r="L134" s="39"/>
      <c r="M134" s="193" t="s">
        <v>1</v>
      </c>
      <c r="N134" s="194" t="s">
        <v>41</v>
      </c>
      <c r="O134" s="71"/>
      <c r="P134" s="195">
        <f>O134*H134</f>
        <v>0</v>
      </c>
      <c r="Q134" s="195">
        <v>0.4</v>
      </c>
      <c r="R134" s="195">
        <f>Q134*H134</f>
        <v>166.4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139</v>
      </c>
      <c r="AT134" s="197" t="s">
        <v>121</v>
      </c>
      <c r="AU134" s="197" t="s">
        <v>86</v>
      </c>
      <c r="AY134" s="17" t="s">
        <v>118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84</v>
      </c>
      <c r="BK134" s="198">
        <f>ROUND(I134*H134,2)</f>
        <v>0</v>
      </c>
      <c r="BL134" s="17" t="s">
        <v>139</v>
      </c>
      <c r="BM134" s="197" t="s">
        <v>265</v>
      </c>
    </row>
    <row r="135" spans="2:51" s="13" customFormat="1" ht="11.25">
      <c r="B135" s="209"/>
      <c r="C135" s="210"/>
      <c r="D135" s="199" t="s">
        <v>250</v>
      </c>
      <c r="E135" s="211" t="s">
        <v>1</v>
      </c>
      <c r="F135" s="212" t="s">
        <v>262</v>
      </c>
      <c r="G135" s="210"/>
      <c r="H135" s="213">
        <v>416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250</v>
      </c>
      <c r="AU135" s="219" t="s">
        <v>86</v>
      </c>
      <c r="AV135" s="13" t="s">
        <v>86</v>
      </c>
      <c r="AW135" s="13" t="s">
        <v>32</v>
      </c>
      <c r="AX135" s="13" t="s">
        <v>84</v>
      </c>
      <c r="AY135" s="219" t="s">
        <v>118</v>
      </c>
    </row>
    <row r="136" spans="1:65" s="2" customFormat="1" ht="16.5" customHeight="1">
      <c r="A136" s="34"/>
      <c r="B136" s="35"/>
      <c r="C136" s="186" t="s">
        <v>117</v>
      </c>
      <c r="D136" s="186" t="s">
        <v>121</v>
      </c>
      <c r="E136" s="187" t="s">
        <v>266</v>
      </c>
      <c r="F136" s="188" t="s">
        <v>267</v>
      </c>
      <c r="G136" s="189" t="s">
        <v>260</v>
      </c>
      <c r="H136" s="190">
        <v>416</v>
      </c>
      <c r="I136" s="191"/>
      <c r="J136" s="192">
        <f>ROUND(I136*H136,2)</f>
        <v>0</v>
      </c>
      <c r="K136" s="188" t="s">
        <v>125</v>
      </c>
      <c r="L136" s="39"/>
      <c r="M136" s="193" t="s">
        <v>1</v>
      </c>
      <c r="N136" s="194" t="s">
        <v>41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139</v>
      </c>
      <c r="AT136" s="197" t="s">
        <v>121</v>
      </c>
      <c r="AU136" s="197" t="s">
        <v>86</v>
      </c>
      <c r="AY136" s="17" t="s">
        <v>118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7" t="s">
        <v>84</v>
      </c>
      <c r="BK136" s="198">
        <f>ROUND(I136*H136,2)</f>
        <v>0</v>
      </c>
      <c r="BL136" s="17" t="s">
        <v>139</v>
      </c>
      <c r="BM136" s="197" t="s">
        <v>268</v>
      </c>
    </row>
    <row r="137" spans="1:47" s="2" customFormat="1" ht="19.5">
      <c r="A137" s="34"/>
      <c r="B137" s="35"/>
      <c r="C137" s="36"/>
      <c r="D137" s="199" t="s">
        <v>128</v>
      </c>
      <c r="E137" s="36"/>
      <c r="F137" s="200" t="s">
        <v>269</v>
      </c>
      <c r="G137" s="36"/>
      <c r="H137" s="36"/>
      <c r="I137" s="201"/>
      <c r="J137" s="36"/>
      <c r="K137" s="36"/>
      <c r="L137" s="39"/>
      <c r="M137" s="202"/>
      <c r="N137" s="203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128</v>
      </c>
      <c r="AU137" s="17" t="s">
        <v>86</v>
      </c>
    </row>
    <row r="138" spans="1:65" s="2" customFormat="1" ht="21.75" customHeight="1">
      <c r="A138" s="34"/>
      <c r="B138" s="35"/>
      <c r="C138" s="186" t="s">
        <v>148</v>
      </c>
      <c r="D138" s="186" t="s">
        <v>121</v>
      </c>
      <c r="E138" s="187" t="s">
        <v>270</v>
      </c>
      <c r="F138" s="188" t="s">
        <v>271</v>
      </c>
      <c r="G138" s="189" t="s">
        <v>260</v>
      </c>
      <c r="H138" s="190">
        <v>332</v>
      </c>
      <c r="I138" s="191"/>
      <c r="J138" s="192">
        <f>ROUND(I138*H138,2)</f>
        <v>0</v>
      </c>
      <c r="K138" s="188" t="s">
        <v>125</v>
      </c>
      <c r="L138" s="39"/>
      <c r="M138" s="193" t="s">
        <v>1</v>
      </c>
      <c r="N138" s="194" t="s">
        <v>41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139</v>
      </c>
      <c r="AT138" s="197" t="s">
        <v>121</v>
      </c>
      <c r="AU138" s="197" t="s">
        <v>86</v>
      </c>
      <c r="AY138" s="17" t="s">
        <v>118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84</v>
      </c>
      <c r="BK138" s="198">
        <f>ROUND(I138*H138,2)</f>
        <v>0</v>
      </c>
      <c r="BL138" s="17" t="s">
        <v>139</v>
      </c>
      <c r="BM138" s="197" t="s">
        <v>272</v>
      </c>
    </row>
    <row r="139" spans="2:51" s="13" customFormat="1" ht="11.25">
      <c r="B139" s="209"/>
      <c r="C139" s="210"/>
      <c r="D139" s="199" t="s">
        <v>250</v>
      </c>
      <c r="E139" s="211" t="s">
        <v>1</v>
      </c>
      <c r="F139" s="212" t="s">
        <v>273</v>
      </c>
      <c r="G139" s="210"/>
      <c r="H139" s="213">
        <v>332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250</v>
      </c>
      <c r="AU139" s="219" t="s">
        <v>86</v>
      </c>
      <c r="AV139" s="13" t="s">
        <v>86</v>
      </c>
      <c r="AW139" s="13" t="s">
        <v>32</v>
      </c>
      <c r="AX139" s="13" t="s">
        <v>84</v>
      </c>
      <c r="AY139" s="219" t="s">
        <v>118</v>
      </c>
    </row>
    <row r="140" spans="1:65" s="2" customFormat="1" ht="16.5" customHeight="1">
      <c r="A140" s="34"/>
      <c r="B140" s="35"/>
      <c r="C140" s="186" t="s">
        <v>153</v>
      </c>
      <c r="D140" s="186" t="s">
        <v>121</v>
      </c>
      <c r="E140" s="187" t="s">
        <v>274</v>
      </c>
      <c r="F140" s="188" t="s">
        <v>275</v>
      </c>
      <c r="G140" s="189" t="s">
        <v>260</v>
      </c>
      <c r="H140" s="190">
        <v>167.5</v>
      </c>
      <c r="I140" s="191"/>
      <c r="J140" s="192">
        <f>ROUND(I140*H140,2)</f>
        <v>0</v>
      </c>
      <c r="K140" s="188" t="s">
        <v>125</v>
      </c>
      <c r="L140" s="39"/>
      <c r="M140" s="193" t="s">
        <v>1</v>
      </c>
      <c r="N140" s="194" t="s">
        <v>41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139</v>
      </c>
      <c r="AT140" s="197" t="s">
        <v>121</v>
      </c>
      <c r="AU140" s="197" t="s">
        <v>86</v>
      </c>
      <c r="AY140" s="17" t="s">
        <v>118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84</v>
      </c>
      <c r="BK140" s="198">
        <f>ROUND(I140*H140,2)</f>
        <v>0</v>
      </c>
      <c r="BL140" s="17" t="s">
        <v>139</v>
      </c>
      <c r="BM140" s="197" t="s">
        <v>276</v>
      </c>
    </row>
    <row r="141" spans="2:51" s="13" customFormat="1" ht="11.25">
      <c r="B141" s="209"/>
      <c r="C141" s="210"/>
      <c r="D141" s="199" t="s">
        <v>250</v>
      </c>
      <c r="E141" s="211" t="s">
        <v>1</v>
      </c>
      <c r="F141" s="212" t="s">
        <v>277</v>
      </c>
      <c r="G141" s="210"/>
      <c r="H141" s="213">
        <v>167.5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250</v>
      </c>
      <c r="AU141" s="219" t="s">
        <v>86</v>
      </c>
      <c r="AV141" s="13" t="s">
        <v>86</v>
      </c>
      <c r="AW141" s="13" t="s">
        <v>32</v>
      </c>
      <c r="AX141" s="13" t="s">
        <v>84</v>
      </c>
      <c r="AY141" s="219" t="s">
        <v>118</v>
      </c>
    </row>
    <row r="142" spans="1:65" s="2" customFormat="1" ht="16.5" customHeight="1">
      <c r="A142" s="34"/>
      <c r="B142" s="35"/>
      <c r="C142" s="186" t="s">
        <v>158</v>
      </c>
      <c r="D142" s="186" t="s">
        <v>121</v>
      </c>
      <c r="E142" s="187" t="s">
        <v>278</v>
      </c>
      <c r="F142" s="188" t="s">
        <v>279</v>
      </c>
      <c r="G142" s="189" t="s">
        <v>260</v>
      </c>
      <c r="H142" s="190">
        <v>43.9</v>
      </c>
      <c r="I142" s="191"/>
      <c r="J142" s="192">
        <f>ROUND(I142*H142,2)</f>
        <v>0</v>
      </c>
      <c r="K142" s="188" t="s">
        <v>125</v>
      </c>
      <c r="L142" s="39"/>
      <c r="M142" s="193" t="s">
        <v>1</v>
      </c>
      <c r="N142" s="194" t="s">
        <v>41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139</v>
      </c>
      <c r="AT142" s="197" t="s">
        <v>121</v>
      </c>
      <c r="AU142" s="197" t="s">
        <v>86</v>
      </c>
      <c r="AY142" s="17" t="s">
        <v>118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84</v>
      </c>
      <c r="BK142" s="198">
        <f>ROUND(I142*H142,2)</f>
        <v>0</v>
      </c>
      <c r="BL142" s="17" t="s">
        <v>139</v>
      </c>
      <c r="BM142" s="197" t="s">
        <v>280</v>
      </c>
    </row>
    <row r="143" spans="2:51" s="13" customFormat="1" ht="11.25">
      <c r="B143" s="209"/>
      <c r="C143" s="210"/>
      <c r="D143" s="199" t="s">
        <v>250</v>
      </c>
      <c r="E143" s="211" t="s">
        <v>1</v>
      </c>
      <c r="F143" s="212" t="s">
        <v>281</v>
      </c>
      <c r="G143" s="210"/>
      <c r="H143" s="213">
        <v>43.9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250</v>
      </c>
      <c r="AU143" s="219" t="s">
        <v>86</v>
      </c>
      <c r="AV143" s="13" t="s">
        <v>86</v>
      </c>
      <c r="AW143" s="13" t="s">
        <v>32</v>
      </c>
      <c r="AX143" s="13" t="s">
        <v>84</v>
      </c>
      <c r="AY143" s="219" t="s">
        <v>118</v>
      </c>
    </row>
    <row r="144" spans="1:65" s="2" customFormat="1" ht="16.5" customHeight="1">
      <c r="A144" s="34"/>
      <c r="B144" s="35"/>
      <c r="C144" s="186" t="s">
        <v>164</v>
      </c>
      <c r="D144" s="186" t="s">
        <v>121</v>
      </c>
      <c r="E144" s="187" t="s">
        <v>282</v>
      </c>
      <c r="F144" s="188" t="s">
        <v>283</v>
      </c>
      <c r="G144" s="189" t="s">
        <v>124</v>
      </c>
      <c r="H144" s="190">
        <v>1</v>
      </c>
      <c r="I144" s="191"/>
      <c r="J144" s="192">
        <f>ROUND(I144*H144,2)</f>
        <v>0</v>
      </c>
      <c r="K144" s="188" t="s">
        <v>1</v>
      </c>
      <c r="L144" s="39"/>
      <c r="M144" s="193" t="s">
        <v>1</v>
      </c>
      <c r="N144" s="194" t="s">
        <v>41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139</v>
      </c>
      <c r="AT144" s="197" t="s">
        <v>121</v>
      </c>
      <c r="AU144" s="197" t="s">
        <v>86</v>
      </c>
      <c r="AY144" s="17" t="s">
        <v>118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84</v>
      </c>
      <c r="BK144" s="198">
        <f>ROUND(I144*H144,2)</f>
        <v>0</v>
      </c>
      <c r="BL144" s="17" t="s">
        <v>139</v>
      </c>
      <c r="BM144" s="197" t="s">
        <v>284</v>
      </c>
    </row>
    <row r="145" spans="1:47" s="2" customFormat="1" ht="97.5">
      <c r="A145" s="34"/>
      <c r="B145" s="35"/>
      <c r="C145" s="36"/>
      <c r="D145" s="199" t="s">
        <v>128</v>
      </c>
      <c r="E145" s="36"/>
      <c r="F145" s="200" t="s">
        <v>285</v>
      </c>
      <c r="G145" s="36"/>
      <c r="H145" s="36"/>
      <c r="I145" s="201"/>
      <c r="J145" s="36"/>
      <c r="K145" s="36"/>
      <c r="L145" s="39"/>
      <c r="M145" s="202"/>
      <c r="N145" s="203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128</v>
      </c>
      <c r="AU145" s="17" t="s">
        <v>86</v>
      </c>
    </row>
    <row r="146" spans="1:65" s="2" customFormat="1" ht="16.5" customHeight="1">
      <c r="A146" s="34"/>
      <c r="B146" s="35"/>
      <c r="C146" s="186" t="s">
        <v>169</v>
      </c>
      <c r="D146" s="186" t="s">
        <v>121</v>
      </c>
      <c r="E146" s="187" t="s">
        <v>286</v>
      </c>
      <c r="F146" s="188" t="s">
        <v>287</v>
      </c>
      <c r="G146" s="189" t="s">
        <v>124</v>
      </c>
      <c r="H146" s="190">
        <v>1</v>
      </c>
      <c r="I146" s="191"/>
      <c r="J146" s="192">
        <f>ROUND(I146*H146,2)</f>
        <v>0</v>
      </c>
      <c r="K146" s="188" t="s">
        <v>1</v>
      </c>
      <c r="L146" s="39"/>
      <c r="M146" s="193" t="s">
        <v>1</v>
      </c>
      <c r="N146" s="194" t="s">
        <v>41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139</v>
      </c>
      <c r="AT146" s="197" t="s">
        <v>121</v>
      </c>
      <c r="AU146" s="197" t="s">
        <v>86</v>
      </c>
      <c r="AY146" s="17" t="s">
        <v>118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84</v>
      </c>
      <c r="BK146" s="198">
        <f>ROUND(I146*H146,2)</f>
        <v>0</v>
      </c>
      <c r="BL146" s="17" t="s">
        <v>139</v>
      </c>
      <c r="BM146" s="197" t="s">
        <v>288</v>
      </c>
    </row>
    <row r="147" spans="1:47" s="2" customFormat="1" ht="97.5">
      <c r="A147" s="34"/>
      <c r="B147" s="35"/>
      <c r="C147" s="36"/>
      <c r="D147" s="199" t="s">
        <v>128</v>
      </c>
      <c r="E147" s="36"/>
      <c r="F147" s="200" t="s">
        <v>289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128</v>
      </c>
      <c r="AU147" s="17" t="s">
        <v>86</v>
      </c>
    </row>
    <row r="148" spans="1:65" s="2" customFormat="1" ht="16.5" customHeight="1">
      <c r="A148" s="34"/>
      <c r="B148" s="35"/>
      <c r="C148" s="186" t="s">
        <v>174</v>
      </c>
      <c r="D148" s="186" t="s">
        <v>121</v>
      </c>
      <c r="E148" s="187" t="s">
        <v>290</v>
      </c>
      <c r="F148" s="188" t="s">
        <v>291</v>
      </c>
      <c r="G148" s="189" t="s">
        <v>124</v>
      </c>
      <c r="H148" s="190">
        <v>1</v>
      </c>
      <c r="I148" s="191"/>
      <c r="J148" s="192">
        <f>ROUND(I148*H148,2)</f>
        <v>0</v>
      </c>
      <c r="K148" s="188" t="s">
        <v>1</v>
      </c>
      <c r="L148" s="39"/>
      <c r="M148" s="193" t="s">
        <v>1</v>
      </c>
      <c r="N148" s="194" t="s">
        <v>41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139</v>
      </c>
      <c r="AT148" s="197" t="s">
        <v>121</v>
      </c>
      <c r="AU148" s="197" t="s">
        <v>86</v>
      </c>
      <c r="AY148" s="17" t="s">
        <v>118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84</v>
      </c>
      <c r="BK148" s="198">
        <f>ROUND(I148*H148,2)</f>
        <v>0</v>
      </c>
      <c r="BL148" s="17" t="s">
        <v>139</v>
      </c>
      <c r="BM148" s="197" t="s">
        <v>292</v>
      </c>
    </row>
    <row r="149" spans="1:47" s="2" customFormat="1" ht="19.5">
      <c r="A149" s="34"/>
      <c r="B149" s="35"/>
      <c r="C149" s="36"/>
      <c r="D149" s="199" t="s">
        <v>128</v>
      </c>
      <c r="E149" s="36"/>
      <c r="F149" s="200" t="s">
        <v>183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128</v>
      </c>
      <c r="AU149" s="17" t="s">
        <v>86</v>
      </c>
    </row>
    <row r="150" spans="1:65" s="2" customFormat="1" ht="16.5" customHeight="1">
      <c r="A150" s="34"/>
      <c r="B150" s="35"/>
      <c r="C150" s="186" t="s">
        <v>179</v>
      </c>
      <c r="D150" s="186" t="s">
        <v>121</v>
      </c>
      <c r="E150" s="187" t="s">
        <v>293</v>
      </c>
      <c r="F150" s="188" t="s">
        <v>294</v>
      </c>
      <c r="G150" s="189" t="s">
        <v>248</v>
      </c>
      <c r="H150" s="190">
        <v>4645</v>
      </c>
      <c r="I150" s="191"/>
      <c r="J150" s="192">
        <f>ROUND(I150*H150,2)</f>
        <v>0</v>
      </c>
      <c r="K150" s="188" t="s">
        <v>125</v>
      </c>
      <c r="L150" s="39"/>
      <c r="M150" s="193" t="s">
        <v>1</v>
      </c>
      <c r="N150" s="194" t="s">
        <v>41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139</v>
      </c>
      <c r="AT150" s="197" t="s">
        <v>121</v>
      </c>
      <c r="AU150" s="197" t="s">
        <v>86</v>
      </c>
      <c r="AY150" s="17" t="s">
        <v>118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84</v>
      </c>
      <c r="BK150" s="198">
        <f>ROUND(I150*H150,2)</f>
        <v>0</v>
      </c>
      <c r="BL150" s="17" t="s">
        <v>139</v>
      </c>
      <c r="BM150" s="197" t="s">
        <v>295</v>
      </c>
    </row>
    <row r="151" spans="2:51" s="13" customFormat="1" ht="11.25">
      <c r="B151" s="209"/>
      <c r="C151" s="210"/>
      <c r="D151" s="199" t="s">
        <v>250</v>
      </c>
      <c r="E151" s="211" t="s">
        <v>1</v>
      </c>
      <c r="F151" s="212" t="s">
        <v>296</v>
      </c>
      <c r="G151" s="210"/>
      <c r="H151" s="213">
        <v>1605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250</v>
      </c>
      <c r="AU151" s="219" t="s">
        <v>86</v>
      </c>
      <c r="AV151" s="13" t="s">
        <v>86</v>
      </c>
      <c r="AW151" s="13" t="s">
        <v>32</v>
      </c>
      <c r="AX151" s="13" t="s">
        <v>76</v>
      </c>
      <c r="AY151" s="219" t="s">
        <v>118</v>
      </c>
    </row>
    <row r="152" spans="2:51" s="13" customFormat="1" ht="11.25">
      <c r="B152" s="209"/>
      <c r="C152" s="210"/>
      <c r="D152" s="199" t="s">
        <v>250</v>
      </c>
      <c r="E152" s="211" t="s">
        <v>1</v>
      </c>
      <c r="F152" s="212" t="s">
        <v>297</v>
      </c>
      <c r="G152" s="210"/>
      <c r="H152" s="213">
        <v>3040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250</v>
      </c>
      <c r="AU152" s="219" t="s">
        <v>86</v>
      </c>
      <c r="AV152" s="13" t="s">
        <v>86</v>
      </c>
      <c r="AW152" s="13" t="s">
        <v>32</v>
      </c>
      <c r="AX152" s="13" t="s">
        <v>76</v>
      </c>
      <c r="AY152" s="219" t="s">
        <v>118</v>
      </c>
    </row>
    <row r="153" spans="2:51" s="14" customFormat="1" ht="11.25">
      <c r="B153" s="220"/>
      <c r="C153" s="221"/>
      <c r="D153" s="199" t="s">
        <v>250</v>
      </c>
      <c r="E153" s="222" t="s">
        <v>1</v>
      </c>
      <c r="F153" s="223" t="s">
        <v>257</v>
      </c>
      <c r="G153" s="221"/>
      <c r="H153" s="224">
        <v>4645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250</v>
      </c>
      <c r="AU153" s="230" t="s">
        <v>86</v>
      </c>
      <c r="AV153" s="14" t="s">
        <v>139</v>
      </c>
      <c r="AW153" s="14" t="s">
        <v>32</v>
      </c>
      <c r="AX153" s="14" t="s">
        <v>84</v>
      </c>
      <c r="AY153" s="230" t="s">
        <v>118</v>
      </c>
    </row>
    <row r="154" spans="1:65" s="2" customFormat="1" ht="21.75" customHeight="1">
      <c r="A154" s="34"/>
      <c r="B154" s="35"/>
      <c r="C154" s="186" t="s">
        <v>184</v>
      </c>
      <c r="D154" s="186" t="s">
        <v>121</v>
      </c>
      <c r="E154" s="187" t="s">
        <v>298</v>
      </c>
      <c r="F154" s="188" t="s">
        <v>299</v>
      </c>
      <c r="G154" s="189" t="s">
        <v>260</v>
      </c>
      <c r="H154" s="190">
        <v>20.6</v>
      </c>
      <c r="I154" s="191"/>
      <c r="J154" s="192">
        <f>ROUND(I154*H154,2)</f>
        <v>0</v>
      </c>
      <c r="K154" s="188" t="s">
        <v>125</v>
      </c>
      <c r="L154" s="39"/>
      <c r="M154" s="193" t="s">
        <v>1</v>
      </c>
      <c r="N154" s="194" t="s">
        <v>41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139</v>
      </c>
      <c r="AT154" s="197" t="s">
        <v>121</v>
      </c>
      <c r="AU154" s="197" t="s">
        <v>86</v>
      </c>
      <c r="AY154" s="17" t="s">
        <v>118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84</v>
      </c>
      <c r="BK154" s="198">
        <f>ROUND(I154*H154,2)</f>
        <v>0</v>
      </c>
      <c r="BL154" s="17" t="s">
        <v>139</v>
      </c>
      <c r="BM154" s="197" t="s">
        <v>300</v>
      </c>
    </row>
    <row r="155" spans="2:51" s="13" customFormat="1" ht="11.25">
      <c r="B155" s="209"/>
      <c r="C155" s="210"/>
      <c r="D155" s="199" t="s">
        <v>250</v>
      </c>
      <c r="E155" s="211" t="s">
        <v>1</v>
      </c>
      <c r="F155" s="212" t="s">
        <v>301</v>
      </c>
      <c r="G155" s="210"/>
      <c r="H155" s="213">
        <v>20.6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250</v>
      </c>
      <c r="AU155" s="219" t="s">
        <v>86</v>
      </c>
      <c r="AV155" s="13" t="s">
        <v>86</v>
      </c>
      <c r="AW155" s="13" t="s">
        <v>32</v>
      </c>
      <c r="AX155" s="13" t="s">
        <v>84</v>
      </c>
      <c r="AY155" s="219" t="s">
        <v>118</v>
      </c>
    </row>
    <row r="156" spans="1:65" s="2" customFormat="1" ht="21.75" customHeight="1">
      <c r="A156" s="34"/>
      <c r="B156" s="35"/>
      <c r="C156" s="186" t="s">
        <v>189</v>
      </c>
      <c r="D156" s="186" t="s">
        <v>121</v>
      </c>
      <c r="E156" s="187" t="s">
        <v>302</v>
      </c>
      <c r="F156" s="188" t="s">
        <v>303</v>
      </c>
      <c r="G156" s="189" t="s">
        <v>260</v>
      </c>
      <c r="H156" s="190">
        <v>2223</v>
      </c>
      <c r="I156" s="191"/>
      <c r="J156" s="192">
        <f>ROUND(I156*H156,2)</f>
        <v>0</v>
      </c>
      <c r="K156" s="188" t="s">
        <v>125</v>
      </c>
      <c r="L156" s="39"/>
      <c r="M156" s="193" t="s">
        <v>1</v>
      </c>
      <c r="N156" s="194" t="s">
        <v>41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139</v>
      </c>
      <c r="AT156" s="197" t="s">
        <v>121</v>
      </c>
      <c r="AU156" s="197" t="s">
        <v>86</v>
      </c>
      <c r="AY156" s="17" t="s">
        <v>118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84</v>
      </c>
      <c r="BK156" s="198">
        <f>ROUND(I156*H156,2)</f>
        <v>0</v>
      </c>
      <c r="BL156" s="17" t="s">
        <v>139</v>
      </c>
      <c r="BM156" s="197" t="s">
        <v>304</v>
      </c>
    </row>
    <row r="157" spans="2:51" s="13" customFormat="1" ht="11.25">
      <c r="B157" s="209"/>
      <c r="C157" s="210"/>
      <c r="D157" s="199" t="s">
        <v>250</v>
      </c>
      <c r="E157" s="211" t="s">
        <v>1</v>
      </c>
      <c r="F157" s="212" t="s">
        <v>305</v>
      </c>
      <c r="G157" s="210"/>
      <c r="H157" s="213">
        <v>1573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250</v>
      </c>
      <c r="AU157" s="219" t="s">
        <v>86</v>
      </c>
      <c r="AV157" s="13" t="s">
        <v>86</v>
      </c>
      <c r="AW157" s="13" t="s">
        <v>32</v>
      </c>
      <c r="AX157" s="13" t="s">
        <v>76</v>
      </c>
      <c r="AY157" s="219" t="s">
        <v>118</v>
      </c>
    </row>
    <row r="158" spans="2:51" s="13" customFormat="1" ht="11.25">
      <c r="B158" s="209"/>
      <c r="C158" s="210"/>
      <c r="D158" s="199" t="s">
        <v>250</v>
      </c>
      <c r="E158" s="211" t="s">
        <v>1</v>
      </c>
      <c r="F158" s="212" t="s">
        <v>306</v>
      </c>
      <c r="G158" s="210"/>
      <c r="H158" s="213">
        <v>650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250</v>
      </c>
      <c r="AU158" s="219" t="s">
        <v>86</v>
      </c>
      <c r="AV158" s="13" t="s">
        <v>86</v>
      </c>
      <c r="AW158" s="13" t="s">
        <v>32</v>
      </c>
      <c r="AX158" s="13" t="s">
        <v>76</v>
      </c>
      <c r="AY158" s="219" t="s">
        <v>118</v>
      </c>
    </row>
    <row r="159" spans="2:51" s="14" customFormat="1" ht="11.25">
      <c r="B159" s="220"/>
      <c r="C159" s="221"/>
      <c r="D159" s="199" t="s">
        <v>250</v>
      </c>
      <c r="E159" s="222" t="s">
        <v>1</v>
      </c>
      <c r="F159" s="223" t="s">
        <v>257</v>
      </c>
      <c r="G159" s="221"/>
      <c r="H159" s="224">
        <v>2223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250</v>
      </c>
      <c r="AU159" s="230" t="s">
        <v>86</v>
      </c>
      <c r="AV159" s="14" t="s">
        <v>139</v>
      </c>
      <c r="AW159" s="14" t="s">
        <v>32</v>
      </c>
      <c r="AX159" s="14" t="s">
        <v>84</v>
      </c>
      <c r="AY159" s="230" t="s">
        <v>118</v>
      </c>
    </row>
    <row r="160" spans="1:65" s="2" customFormat="1" ht="21.75" customHeight="1">
      <c r="A160" s="34"/>
      <c r="B160" s="35"/>
      <c r="C160" s="186" t="s">
        <v>8</v>
      </c>
      <c r="D160" s="186" t="s">
        <v>121</v>
      </c>
      <c r="E160" s="187" t="s">
        <v>307</v>
      </c>
      <c r="F160" s="188" t="s">
        <v>308</v>
      </c>
      <c r="G160" s="189" t="s">
        <v>260</v>
      </c>
      <c r="H160" s="190">
        <v>20.6</v>
      </c>
      <c r="I160" s="191"/>
      <c r="J160" s="192">
        <f>ROUND(I160*H160,2)</f>
        <v>0</v>
      </c>
      <c r="K160" s="188" t="s">
        <v>125</v>
      </c>
      <c r="L160" s="39"/>
      <c r="M160" s="193" t="s">
        <v>1</v>
      </c>
      <c r="N160" s="194" t="s">
        <v>41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139</v>
      </c>
      <c r="AT160" s="197" t="s">
        <v>121</v>
      </c>
      <c r="AU160" s="197" t="s">
        <v>86</v>
      </c>
      <c r="AY160" s="17" t="s">
        <v>118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84</v>
      </c>
      <c r="BK160" s="198">
        <f>ROUND(I160*H160,2)</f>
        <v>0</v>
      </c>
      <c r="BL160" s="17" t="s">
        <v>139</v>
      </c>
      <c r="BM160" s="197" t="s">
        <v>309</v>
      </c>
    </row>
    <row r="161" spans="2:51" s="13" customFormat="1" ht="11.25">
      <c r="B161" s="209"/>
      <c r="C161" s="210"/>
      <c r="D161" s="199" t="s">
        <v>250</v>
      </c>
      <c r="E161" s="211" t="s">
        <v>1</v>
      </c>
      <c r="F161" s="212" t="s">
        <v>310</v>
      </c>
      <c r="G161" s="210"/>
      <c r="H161" s="213">
        <v>14.3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250</v>
      </c>
      <c r="AU161" s="219" t="s">
        <v>86</v>
      </c>
      <c r="AV161" s="13" t="s">
        <v>86</v>
      </c>
      <c r="AW161" s="13" t="s">
        <v>32</v>
      </c>
      <c r="AX161" s="13" t="s">
        <v>76</v>
      </c>
      <c r="AY161" s="219" t="s">
        <v>118</v>
      </c>
    </row>
    <row r="162" spans="2:51" s="13" customFormat="1" ht="11.25">
      <c r="B162" s="209"/>
      <c r="C162" s="210"/>
      <c r="D162" s="199" t="s">
        <v>250</v>
      </c>
      <c r="E162" s="211" t="s">
        <v>1</v>
      </c>
      <c r="F162" s="212" t="s">
        <v>311</v>
      </c>
      <c r="G162" s="210"/>
      <c r="H162" s="213">
        <v>4.3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250</v>
      </c>
      <c r="AU162" s="219" t="s">
        <v>86</v>
      </c>
      <c r="AV162" s="13" t="s">
        <v>86</v>
      </c>
      <c r="AW162" s="13" t="s">
        <v>32</v>
      </c>
      <c r="AX162" s="13" t="s">
        <v>76</v>
      </c>
      <c r="AY162" s="219" t="s">
        <v>118</v>
      </c>
    </row>
    <row r="163" spans="2:51" s="13" customFormat="1" ht="11.25">
      <c r="B163" s="209"/>
      <c r="C163" s="210"/>
      <c r="D163" s="199" t="s">
        <v>250</v>
      </c>
      <c r="E163" s="211" t="s">
        <v>1</v>
      </c>
      <c r="F163" s="212" t="s">
        <v>312</v>
      </c>
      <c r="G163" s="210"/>
      <c r="H163" s="213">
        <v>2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250</v>
      </c>
      <c r="AU163" s="219" t="s">
        <v>86</v>
      </c>
      <c r="AV163" s="13" t="s">
        <v>86</v>
      </c>
      <c r="AW163" s="13" t="s">
        <v>32</v>
      </c>
      <c r="AX163" s="13" t="s">
        <v>76</v>
      </c>
      <c r="AY163" s="219" t="s">
        <v>118</v>
      </c>
    </row>
    <row r="164" spans="2:51" s="14" customFormat="1" ht="11.25">
      <c r="B164" s="220"/>
      <c r="C164" s="221"/>
      <c r="D164" s="199" t="s">
        <v>250</v>
      </c>
      <c r="E164" s="222" t="s">
        <v>1</v>
      </c>
      <c r="F164" s="223" t="s">
        <v>257</v>
      </c>
      <c r="G164" s="221"/>
      <c r="H164" s="224">
        <v>20.6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250</v>
      </c>
      <c r="AU164" s="230" t="s">
        <v>86</v>
      </c>
      <c r="AV164" s="14" t="s">
        <v>139</v>
      </c>
      <c r="AW164" s="14" t="s">
        <v>32</v>
      </c>
      <c r="AX164" s="14" t="s">
        <v>84</v>
      </c>
      <c r="AY164" s="230" t="s">
        <v>118</v>
      </c>
    </row>
    <row r="165" spans="1:65" s="2" customFormat="1" ht="21.75" customHeight="1">
      <c r="A165" s="34"/>
      <c r="B165" s="35"/>
      <c r="C165" s="186" t="s">
        <v>198</v>
      </c>
      <c r="D165" s="186" t="s">
        <v>121</v>
      </c>
      <c r="E165" s="187" t="s">
        <v>313</v>
      </c>
      <c r="F165" s="188" t="s">
        <v>314</v>
      </c>
      <c r="G165" s="189" t="s">
        <v>260</v>
      </c>
      <c r="H165" s="190">
        <v>2223</v>
      </c>
      <c r="I165" s="191"/>
      <c r="J165" s="192">
        <f>ROUND(I165*H165,2)</f>
        <v>0</v>
      </c>
      <c r="K165" s="188" t="s">
        <v>125</v>
      </c>
      <c r="L165" s="39"/>
      <c r="M165" s="193" t="s">
        <v>1</v>
      </c>
      <c r="N165" s="194" t="s">
        <v>41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139</v>
      </c>
      <c r="AT165" s="197" t="s">
        <v>121</v>
      </c>
      <c r="AU165" s="197" t="s">
        <v>86</v>
      </c>
      <c r="AY165" s="17" t="s">
        <v>118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84</v>
      </c>
      <c r="BK165" s="198">
        <f>ROUND(I165*H165,2)</f>
        <v>0</v>
      </c>
      <c r="BL165" s="17" t="s">
        <v>139</v>
      </c>
      <c r="BM165" s="197" t="s">
        <v>315</v>
      </c>
    </row>
    <row r="166" spans="2:51" s="13" customFormat="1" ht="11.25">
      <c r="B166" s="209"/>
      <c r="C166" s="210"/>
      <c r="D166" s="199" t="s">
        <v>250</v>
      </c>
      <c r="E166" s="211" t="s">
        <v>1</v>
      </c>
      <c r="F166" s="212" t="s">
        <v>305</v>
      </c>
      <c r="G166" s="210"/>
      <c r="H166" s="213">
        <v>1573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250</v>
      </c>
      <c r="AU166" s="219" t="s">
        <v>86</v>
      </c>
      <c r="AV166" s="13" t="s">
        <v>86</v>
      </c>
      <c r="AW166" s="13" t="s">
        <v>32</v>
      </c>
      <c r="AX166" s="13" t="s">
        <v>76</v>
      </c>
      <c r="AY166" s="219" t="s">
        <v>118</v>
      </c>
    </row>
    <row r="167" spans="2:51" s="13" customFormat="1" ht="11.25">
      <c r="B167" s="209"/>
      <c r="C167" s="210"/>
      <c r="D167" s="199" t="s">
        <v>250</v>
      </c>
      <c r="E167" s="211" t="s">
        <v>1</v>
      </c>
      <c r="F167" s="212" t="s">
        <v>306</v>
      </c>
      <c r="G167" s="210"/>
      <c r="H167" s="213">
        <v>650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250</v>
      </c>
      <c r="AU167" s="219" t="s">
        <v>86</v>
      </c>
      <c r="AV167" s="13" t="s">
        <v>86</v>
      </c>
      <c r="AW167" s="13" t="s">
        <v>32</v>
      </c>
      <c r="AX167" s="13" t="s">
        <v>76</v>
      </c>
      <c r="AY167" s="219" t="s">
        <v>118</v>
      </c>
    </row>
    <row r="168" spans="2:51" s="14" customFormat="1" ht="11.25">
      <c r="B168" s="220"/>
      <c r="C168" s="221"/>
      <c r="D168" s="199" t="s">
        <v>250</v>
      </c>
      <c r="E168" s="222" t="s">
        <v>1</v>
      </c>
      <c r="F168" s="223" t="s">
        <v>257</v>
      </c>
      <c r="G168" s="221"/>
      <c r="H168" s="224">
        <v>2223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250</v>
      </c>
      <c r="AU168" s="230" t="s">
        <v>86</v>
      </c>
      <c r="AV168" s="14" t="s">
        <v>139</v>
      </c>
      <c r="AW168" s="14" t="s">
        <v>32</v>
      </c>
      <c r="AX168" s="14" t="s">
        <v>84</v>
      </c>
      <c r="AY168" s="230" t="s">
        <v>118</v>
      </c>
    </row>
    <row r="169" spans="1:65" s="2" customFormat="1" ht="21.75" customHeight="1">
      <c r="A169" s="34"/>
      <c r="B169" s="35"/>
      <c r="C169" s="186" t="s">
        <v>205</v>
      </c>
      <c r="D169" s="186" t="s">
        <v>121</v>
      </c>
      <c r="E169" s="187" t="s">
        <v>316</v>
      </c>
      <c r="F169" s="188" t="s">
        <v>317</v>
      </c>
      <c r="G169" s="189" t="s">
        <v>260</v>
      </c>
      <c r="H169" s="190">
        <v>138</v>
      </c>
      <c r="I169" s="191"/>
      <c r="J169" s="192">
        <f>ROUND(I169*H169,2)</f>
        <v>0</v>
      </c>
      <c r="K169" s="188" t="s">
        <v>125</v>
      </c>
      <c r="L169" s="39"/>
      <c r="M169" s="193" t="s">
        <v>1</v>
      </c>
      <c r="N169" s="194" t="s">
        <v>41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139</v>
      </c>
      <c r="AT169" s="197" t="s">
        <v>121</v>
      </c>
      <c r="AU169" s="197" t="s">
        <v>86</v>
      </c>
      <c r="AY169" s="17" t="s">
        <v>118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84</v>
      </c>
      <c r="BK169" s="198">
        <f>ROUND(I169*H169,2)</f>
        <v>0</v>
      </c>
      <c r="BL169" s="17" t="s">
        <v>139</v>
      </c>
      <c r="BM169" s="197" t="s">
        <v>318</v>
      </c>
    </row>
    <row r="170" spans="2:51" s="13" customFormat="1" ht="11.25">
      <c r="B170" s="209"/>
      <c r="C170" s="210"/>
      <c r="D170" s="199" t="s">
        <v>250</v>
      </c>
      <c r="E170" s="211" t="s">
        <v>1</v>
      </c>
      <c r="F170" s="212" t="s">
        <v>319</v>
      </c>
      <c r="G170" s="210"/>
      <c r="H170" s="213">
        <v>138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250</v>
      </c>
      <c r="AU170" s="219" t="s">
        <v>86</v>
      </c>
      <c r="AV170" s="13" t="s">
        <v>86</v>
      </c>
      <c r="AW170" s="13" t="s">
        <v>32</v>
      </c>
      <c r="AX170" s="13" t="s">
        <v>84</v>
      </c>
      <c r="AY170" s="219" t="s">
        <v>118</v>
      </c>
    </row>
    <row r="171" spans="1:65" s="2" customFormat="1" ht="16.5" customHeight="1">
      <c r="A171" s="34"/>
      <c r="B171" s="35"/>
      <c r="C171" s="186" t="s">
        <v>209</v>
      </c>
      <c r="D171" s="186" t="s">
        <v>121</v>
      </c>
      <c r="E171" s="187" t="s">
        <v>320</v>
      </c>
      <c r="F171" s="188" t="s">
        <v>321</v>
      </c>
      <c r="G171" s="189" t="s">
        <v>260</v>
      </c>
      <c r="H171" s="190">
        <v>3466.5</v>
      </c>
      <c r="I171" s="191"/>
      <c r="J171" s="192">
        <f>ROUND(I171*H171,2)</f>
        <v>0</v>
      </c>
      <c r="K171" s="188" t="s">
        <v>125</v>
      </c>
      <c r="L171" s="39"/>
      <c r="M171" s="193" t="s">
        <v>1</v>
      </c>
      <c r="N171" s="194" t="s">
        <v>41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139</v>
      </c>
      <c r="AT171" s="197" t="s">
        <v>121</v>
      </c>
      <c r="AU171" s="197" t="s">
        <v>86</v>
      </c>
      <c r="AY171" s="17" t="s">
        <v>118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84</v>
      </c>
      <c r="BK171" s="198">
        <f>ROUND(I171*H171,2)</f>
        <v>0</v>
      </c>
      <c r="BL171" s="17" t="s">
        <v>139</v>
      </c>
      <c r="BM171" s="197" t="s">
        <v>322</v>
      </c>
    </row>
    <row r="172" spans="2:51" s="13" customFormat="1" ht="11.25">
      <c r="B172" s="209"/>
      <c r="C172" s="210"/>
      <c r="D172" s="199" t="s">
        <v>250</v>
      </c>
      <c r="E172" s="211" t="s">
        <v>1</v>
      </c>
      <c r="F172" s="212" t="s">
        <v>323</v>
      </c>
      <c r="G172" s="210"/>
      <c r="H172" s="213">
        <v>1371.5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250</v>
      </c>
      <c r="AU172" s="219" t="s">
        <v>86</v>
      </c>
      <c r="AV172" s="13" t="s">
        <v>86</v>
      </c>
      <c r="AW172" s="13" t="s">
        <v>32</v>
      </c>
      <c r="AX172" s="13" t="s">
        <v>76</v>
      </c>
      <c r="AY172" s="219" t="s">
        <v>118</v>
      </c>
    </row>
    <row r="173" spans="2:51" s="13" customFormat="1" ht="11.25">
      <c r="B173" s="209"/>
      <c r="C173" s="210"/>
      <c r="D173" s="199" t="s">
        <v>250</v>
      </c>
      <c r="E173" s="211" t="s">
        <v>1</v>
      </c>
      <c r="F173" s="212" t="s">
        <v>324</v>
      </c>
      <c r="G173" s="210"/>
      <c r="H173" s="213">
        <v>2095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250</v>
      </c>
      <c r="AU173" s="219" t="s">
        <v>86</v>
      </c>
      <c r="AV173" s="13" t="s">
        <v>86</v>
      </c>
      <c r="AW173" s="13" t="s">
        <v>32</v>
      </c>
      <c r="AX173" s="13" t="s">
        <v>76</v>
      </c>
      <c r="AY173" s="219" t="s">
        <v>118</v>
      </c>
    </row>
    <row r="174" spans="2:51" s="14" customFormat="1" ht="11.25">
      <c r="B174" s="220"/>
      <c r="C174" s="221"/>
      <c r="D174" s="199" t="s">
        <v>250</v>
      </c>
      <c r="E174" s="222" t="s">
        <v>1</v>
      </c>
      <c r="F174" s="223" t="s">
        <v>257</v>
      </c>
      <c r="G174" s="221"/>
      <c r="H174" s="224">
        <v>3466.5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250</v>
      </c>
      <c r="AU174" s="230" t="s">
        <v>86</v>
      </c>
      <c r="AV174" s="14" t="s">
        <v>139</v>
      </c>
      <c r="AW174" s="14" t="s">
        <v>32</v>
      </c>
      <c r="AX174" s="14" t="s">
        <v>84</v>
      </c>
      <c r="AY174" s="230" t="s">
        <v>118</v>
      </c>
    </row>
    <row r="175" spans="1:65" s="2" customFormat="1" ht="16.5" customHeight="1">
      <c r="A175" s="34"/>
      <c r="B175" s="35"/>
      <c r="C175" s="186" t="s">
        <v>214</v>
      </c>
      <c r="D175" s="186" t="s">
        <v>121</v>
      </c>
      <c r="E175" s="187" t="s">
        <v>325</v>
      </c>
      <c r="F175" s="188" t="s">
        <v>326</v>
      </c>
      <c r="G175" s="189" t="s">
        <v>260</v>
      </c>
      <c r="H175" s="190">
        <v>3466.5</v>
      </c>
      <c r="I175" s="191"/>
      <c r="J175" s="192">
        <f>ROUND(I175*H175,2)</f>
        <v>0</v>
      </c>
      <c r="K175" s="188" t="s">
        <v>125</v>
      </c>
      <c r="L175" s="39"/>
      <c r="M175" s="193" t="s">
        <v>1</v>
      </c>
      <c r="N175" s="194" t="s">
        <v>41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139</v>
      </c>
      <c r="AT175" s="197" t="s">
        <v>121</v>
      </c>
      <c r="AU175" s="197" t="s">
        <v>86</v>
      </c>
      <c r="AY175" s="17" t="s">
        <v>118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84</v>
      </c>
      <c r="BK175" s="198">
        <f>ROUND(I175*H175,2)</f>
        <v>0</v>
      </c>
      <c r="BL175" s="17" t="s">
        <v>139</v>
      </c>
      <c r="BM175" s="197" t="s">
        <v>327</v>
      </c>
    </row>
    <row r="176" spans="2:51" s="13" customFormat="1" ht="11.25">
      <c r="B176" s="209"/>
      <c r="C176" s="210"/>
      <c r="D176" s="199" t="s">
        <v>250</v>
      </c>
      <c r="E176" s="211" t="s">
        <v>1</v>
      </c>
      <c r="F176" s="212" t="s">
        <v>323</v>
      </c>
      <c r="G176" s="210"/>
      <c r="H176" s="213">
        <v>1371.5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250</v>
      </c>
      <c r="AU176" s="219" t="s">
        <v>86</v>
      </c>
      <c r="AV176" s="13" t="s">
        <v>86</v>
      </c>
      <c r="AW176" s="13" t="s">
        <v>32</v>
      </c>
      <c r="AX176" s="13" t="s">
        <v>76</v>
      </c>
      <c r="AY176" s="219" t="s">
        <v>118</v>
      </c>
    </row>
    <row r="177" spans="2:51" s="13" customFormat="1" ht="11.25">
      <c r="B177" s="209"/>
      <c r="C177" s="210"/>
      <c r="D177" s="199" t="s">
        <v>250</v>
      </c>
      <c r="E177" s="211" t="s">
        <v>1</v>
      </c>
      <c r="F177" s="212" t="s">
        <v>324</v>
      </c>
      <c r="G177" s="210"/>
      <c r="H177" s="213">
        <v>2095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250</v>
      </c>
      <c r="AU177" s="219" t="s">
        <v>86</v>
      </c>
      <c r="AV177" s="13" t="s">
        <v>86</v>
      </c>
      <c r="AW177" s="13" t="s">
        <v>32</v>
      </c>
      <c r="AX177" s="13" t="s">
        <v>76</v>
      </c>
      <c r="AY177" s="219" t="s">
        <v>118</v>
      </c>
    </row>
    <row r="178" spans="2:51" s="14" customFormat="1" ht="11.25">
      <c r="B178" s="220"/>
      <c r="C178" s="221"/>
      <c r="D178" s="199" t="s">
        <v>250</v>
      </c>
      <c r="E178" s="222" t="s">
        <v>1</v>
      </c>
      <c r="F178" s="223" t="s">
        <v>257</v>
      </c>
      <c r="G178" s="221"/>
      <c r="H178" s="224">
        <v>3466.5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250</v>
      </c>
      <c r="AU178" s="230" t="s">
        <v>86</v>
      </c>
      <c r="AV178" s="14" t="s">
        <v>139</v>
      </c>
      <c r="AW178" s="14" t="s">
        <v>32</v>
      </c>
      <c r="AX178" s="14" t="s">
        <v>84</v>
      </c>
      <c r="AY178" s="230" t="s">
        <v>118</v>
      </c>
    </row>
    <row r="179" spans="1:65" s="2" customFormat="1" ht="16.5" customHeight="1">
      <c r="A179" s="34"/>
      <c r="B179" s="35"/>
      <c r="C179" s="186" t="s">
        <v>219</v>
      </c>
      <c r="D179" s="186" t="s">
        <v>121</v>
      </c>
      <c r="E179" s="187" t="s">
        <v>328</v>
      </c>
      <c r="F179" s="188" t="s">
        <v>329</v>
      </c>
      <c r="G179" s="189" t="s">
        <v>260</v>
      </c>
      <c r="H179" s="190">
        <v>115</v>
      </c>
      <c r="I179" s="191"/>
      <c r="J179" s="192">
        <f>ROUND(I179*H179,2)</f>
        <v>0</v>
      </c>
      <c r="K179" s="188" t="s">
        <v>125</v>
      </c>
      <c r="L179" s="39"/>
      <c r="M179" s="193" t="s">
        <v>1</v>
      </c>
      <c r="N179" s="194" t="s">
        <v>41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139</v>
      </c>
      <c r="AT179" s="197" t="s">
        <v>121</v>
      </c>
      <c r="AU179" s="197" t="s">
        <v>86</v>
      </c>
      <c r="AY179" s="17" t="s">
        <v>118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84</v>
      </c>
      <c r="BK179" s="198">
        <f>ROUND(I179*H179,2)</f>
        <v>0</v>
      </c>
      <c r="BL179" s="17" t="s">
        <v>139</v>
      </c>
      <c r="BM179" s="197" t="s">
        <v>330</v>
      </c>
    </row>
    <row r="180" spans="2:51" s="13" customFormat="1" ht="11.25">
      <c r="B180" s="209"/>
      <c r="C180" s="210"/>
      <c r="D180" s="199" t="s">
        <v>250</v>
      </c>
      <c r="E180" s="211" t="s">
        <v>1</v>
      </c>
      <c r="F180" s="212" t="s">
        <v>331</v>
      </c>
      <c r="G180" s="210"/>
      <c r="H180" s="213">
        <v>115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250</v>
      </c>
      <c r="AU180" s="219" t="s">
        <v>86</v>
      </c>
      <c r="AV180" s="13" t="s">
        <v>86</v>
      </c>
      <c r="AW180" s="13" t="s">
        <v>32</v>
      </c>
      <c r="AX180" s="13" t="s">
        <v>84</v>
      </c>
      <c r="AY180" s="219" t="s">
        <v>118</v>
      </c>
    </row>
    <row r="181" spans="1:65" s="2" customFormat="1" ht="16.5" customHeight="1">
      <c r="A181" s="34"/>
      <c r="B181" s="35"/>
      <c r="C181" s="186" t="s">
        <v>7</v>
      </c>
      <c r="D181" s="186" t="s">
        <v>121</v>
      </c>
      <c r="E181" s="187" t="s">
        <v>332</v>
      </c>
      <c r="F181" s="188" t="s">
        <v>333</v>
      </c>
      <c r="G181" s="189" t="s">
        <v>260</v>
      </c>
      <c r="H181" s="190">
        <v>115</v>
      </c>
      <c r="I181" s="191"/>
      <c r="J181" s="192">
        <f>ROUND(I181*H181,2)</f>
        <v>0</v>
      </c>
      <c r="K181" s="188" t="s">
        <v>125</v>
      </c>
      <c r="L181" s="39"/>
      <c r="M181" s="193" t="s">
        <v>1</v>
      </c>
      <c r="N181" s="194" t="s">
        <v>41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139</v>
      </c>
      <c r="AT181" s="197" t="s">
        <v>121</v>
      </c>
      <c r="AU181" s="197" t="s">
        <v>86</v>
      </c>
      <c r="AY181" s="17" t="s">
        <v>118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84</v>
      </c>
      <c r="BK181" s="198">
        <f>ROUND(I181*H181,2)</f>
        <v>0</v>
      </c>
      <c r="BL181" s="17" t="s">
        <v>139</v>
      </c>
      <c r="BM181" s="197" t="s">
        <v>334</v>
      </c>
    </row>
    <row r="182" spans="2:51" s="13" customFormat="1" ht="11.25">
      <c r="B182" s="209"/>
      <c r="C182" s="210"/>
      <c r="D182" s="199" t="s">
        <v>250</v>
      </c>
      <c r="E182" s="211" t="s">
        <v>1</v>
      </c>
      <c r="F182" s="212" t="s">
        <v>335</v>
      </c>
      <c r="G182" s="210"/>
      <c r="H182" s="213">
        <v>115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250</v>
      </c>
      <c r="AU182" s="219" t="s">
        <v>86</v>
      </c>
      <c r="AV182" s="13" t="s">
        <v>86</v>
      </c>
      <c r="AW182" s="13" t="s">
        <v>32</v>
      </c>
      <c r="AX182" s="13" t="s">
        <v>84</v>
      </c>
      <c r="AY182" s="219" t="s">
        <v>118</v>
      </c>
    </row>
    <row r="183" spans="1:65" s="2" customFormat="1" ht="16.5" customHeight="1">
      <c r="A183" s="34"/>
      <c r="B183" s="35"/>
      <c r="C183" s="186" t="s">
        <v>336</v>
      </c>
      <c r="D183" s="186" t="s">
        <v>121</v>
      </c>
      <c r="E183" s="187" t="s">
        <v>337</v>
      </c>
      <c r="F183" s="188" t="s">
        <v>338</v>
      </c>
      <c r="G183" s="189" t="s">
        <v>260</v>
      </c>
      <c r="H183" s="190">
        <v>11538.4</v>
      </c>
      <c r="I183" s="191"/>
      <c r="J183" s="192">
        <f>ROUND(I183*H183,2)</f>
        <v>0</v>
      </c>
      <c r="K183" s="188" t="s">
        <v>125</v>
      </c>
      <c r="L183" s="39"/>
      <c r="M183" s="193" t="s">
        <v>1</v>
      </c>
      <c r="N183" s="194" t="s">
        <v>41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139</v>
      </c>
      <c r="AT183" s="197" t="s">
        <v>121</v>
      </c>
      <c r="AU183" s="197" t="s">
        <v>86</v>
      </c>
      <c r="AY183" s="17" t="s">
        <v>118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84</v>
      </c>
      <c r="BK183" s="198">
        <f>ROUND(I183*H183,2)</f>
        <v>0</v>
      </c>
      <c r="BL183" s="17" t="s">
        <v>139</v>
      </c>
      <c r="BM183" s="197" t="s">
        <v>339</v>
      </c>
    </row>
    <row r="184" spans="2:51" s="13" customFormat="1" ht="11.25">
      <c r="B184" s="209"/>
      <c r="C184" s="210"/>
      <c r="D184" s="199" t="s">
        <v>250</v>
      </c>
      <c r="E184" s="211" t="s">
        <v>1</v>
      </c>
      <c r="F184" s="212" t="s">
        <v>340</v>
      </c>
      <c r="G184" s="210"/>
      <c r="H184" s="213">
        <v>321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250</v>
      </c>
      <c r="AU184" s="219" t="s">
        <v>86</v>
      </c>
      <c r="AV184" s="13" t="s">
        <v>86</v>
      </c>
      <c r="AW184" s="13" t="s">
        <v>32</v>
      </c>
      <c r="AX184" s="13" t="s">
        <v>76</v>
      </c>
      <c r="AY184" s="219" t="s">
        <v>118</v>
      </c>
    </row>
    <row r="185" spans="2:51" s="13" customFormat="1" ht="11.25">
      <c r="B185" s="209"/>
      <c r="C185" s="210"/>
      <c r="D185" s="199" t="s">
        <v>250</v>
      </c>
      <c r="E185" s="211" t="s">
        <v>1</v>
      </c>
      <c r="F185" s="212" t="s">
        <v>323</v>
      </c>
      <c r="G185" s="210"/>
      <c r="H185" s="213">
        <v>1371.5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250</v>
      </c>
      <c r="AU185" s="219" t="s">
        <v>86</v>
      </c>
      <c r="AV185" s="13" t="s">
        <v>86</v>
      </c>
      <c r="AW185" s="13" t="s">
        <v>32</v>
      </c>
      <c r="AX185" s="13" t="s">
        <v>76</v>
      </c>
      <c r="AY185" s="219" t="s">
        <v>118</v>
      </c>
    </row>
    <row r="186" spans="2:51" s="13" customFormat="1" ht="11.25">
      <c r="B186" s="209"/>
      <c r="C186" s="210"/>
      <c r="D186" s="199" t="s">
        <v>250</v>
      </c>
      <c r="E186" s="211" t="s">
        <v>1</v>
      </c>
      <c r="F186" s="212" t="s">
        <v>324</v>
      </c>
      <c r="G186" s="210"/>
      <c r="H186" s="213">
        <v>2095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250</v>
      </c>
      <c r="AU186" s="219" t="s">
        <v>86</v>
      </c>
      <c r="AV186" s="13" t="s">
        <v>86</v>
      </c>
      <c r="AW186" s="13" t="s">
        <v>32</v>
      </c>
      <c r="AX186" s="13" t="s">
        <v>76</v>
      </c>
      <c r="AY186" s="219" t="s">
        <v>118</v>
      </c>
    </row>
    <row r="187" spans="2:51" s="13" customFormat="1" ht="11.25">
      <c r="B187" s="209"/>
      <c r="C187" s="210"/>
      <c r="D187" s="199" t="s">
        <v>250</v>
      </c>
      <c r="E187" s="211" t="s">
        <v>1</v>
      </c>
      <c r="F187" s="212" t="s">
        <v>341</v>
      </c>
      <c r="G187" s="210"/>
      <c r="H187" s="213">
        <v>20.6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250</v>
      </c>
      <c r="AU187" s="219" t="s">
        <v>86</v>
      </c>
      <c r="AV187" s="13" t="s">
        <v>86</v>
      </c>
      <c r="AW187" s="13" t="s">
        <v>32</v>
      </c>
      <c r="AX187" s="13" t="s">
        <v>76</v>
      </c>
      <c r="AY187" s="219" t="s">
        <v>118</v>
      </c>
    </row>
    <row r="188" spans="2:51" s="13" customFormat="1" ht="11.25">
      <c r="B188" s="209"/>
      <c r="C188" s="210"/>
      <c r="D188" s="199" t="s">
        <v>250</v>
      </c>
      <c r="E188" s="211" t="s">
        <v>1</v>
      </c>
      <c r="F188" s="212" t="s">
        <v>342</v>
      </c>
      <c r="G188" s="210"/>
      <c r="H188" s="213">
        <v>680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250</v>
      </c>
      <c r="AU188" s="219" t="s">
        <v>86</v>
      </c>
      <c r="AV188" s="13" t="s">
        <v>86</v>
      </c>
      <c r="AW188" s="13" t="s">
        <v>32</v>
      </c>
      <c r="AX188" s="13" t="s">
        <v>76</v>
      </c>
      <c r="AY188" s="219" t="s">
        <v>118</v>
      </c>
    </row>
    <row r="189" spans="2:51" s="13" customFormat="1" ht="11.25">
      <c r="B189" s="209"/>
      <c r="C189" s="210"/>
      <c r="D189" s="199" t="s">
        <v>250</v>
      </c>
      <c r="E189" s="211" t="s">
        <v>1</v>
      </c>
      <c r="F189" s="212" t="s">
        <v>306</v>
      </c>
      <c r="G189" s="210"/>
      <c r="H189" s="213">
        <v>650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250</v>
      </c>
      <c r="AU189" s="219" t="s">
        <v>86</v>
      </c>
      <c r="AV189" s="13" t="s">
        <v>86</v>
      </c>
      <c r="AW189" s="13" t="s">
        <v>32</v>
      </c>
      <c r="AX189" s="13" t="s">
        <v>76</v>
      </c>
      <c r="AY189" s="219" t="s">
        <v>118</v>
      </c>
    </row>
    <row r="190" spans="2:51" s="13" customFormat="1" ht="11.25">
      <c r="B190" s="209"/>
      <c r="C190" s="210"/>
      <c r="D190" s="199" t="s">
        <v>250</v>
      </c>
      <c r="E190" s="211" t="s">
        <v>1</v>
      </c>
      <c r="F190" s="212" t="s">
        <v>343</v>
      </c>
      <c r="G190" s="210"/>
      <c r="H190" s="213">
        <v>82.1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250</v>
      </c>
      <c r="AU190" s="219" t="s">
        <v>86</v>
      </c>
      <c r="AV190" s="13" t="s">
        <v>86</v>
      </c>
      <c r="AW190" s="13" t="s">
        <v>32</v>
      </c>
      <c r="AX190" s="13" t="s">
        <v>76</v>
      </c>
      <c r="AY190" s="219" t="s">
        <v>118</v>
      </c>
    </row>
    <row r="191" spans="2:51" s="13" customFormat="1" ht="11.25">
      <c r="B191" s="209"/>
      <c r="C191" s="210"/>
      <c r="D191" s="199" t="s">
        <v>250</v>
      </c>
      <c r="E191" s="211" t="s">
        <v>1</v>
      </c>
      <c r="F191" s="212" t="s">
        <v>344</v>
      </c>
      <c r="G191" s="210"/>
      <c r="H191" s="213">
        <v>172.2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250</v>
      </c>
      <c r="AU191" s="219" t="s">
        <v>86</v>
      </c>
      <c r="AV191" s="13" t="s">
        <v>86</v>
      </c>
      <c r="AW191" s="13" t="s">
        <v>32</v>
      </c>
      <c r="AX191" s="13" t="s">
        <v>76</v>
      </c>
      <c r="AY191" s="219" t="s">
        <v>118</v>
      </c>
    </row>
    <row r="192" spans="2:51" s="15" customFormat="1" ht="11.25">
      <c r="B192" s="231"/>
      <c r="C192" s="232"/>
      <c r="D192" s="199" t="s">
        <v>250</v>
      </c>
      <c r="E192" s="233" t="s">
        <v>1</v>
      </c>
      <c r="F192" s="234" t="s">
        <v>345</v>
      </c>
      <c r="G192" s="232"/>
      <c r="H192" s="235">
        <v>5392.4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250</v>
      </c>
      <c r="AU192" s="241" t="s">
        <v>86</v>
      </c>
      <c r="AV192" s="15" t="s">
        <v>134</v>
      </c>
      <c r="AW192" s="15" t="s">
        <v>32</v>
      </c>
      <c r="AX192" s="15" t="s">
        <v>76</v>
      </c>
      <c r="AY192" s="241" t="s">
        <v>118</v>
      </c>
    </row>
    <row r="193" spans="2:51" s="13" customFormat="1" ht="11.25">
      <c r="B193" s="209"/>
      <c r="C193" s="210"/>
      <c r="D193" s="199" t="s">
        <v>250</v>
      </c>
      <c r="E193" s="211" t="s">
        <v>1</v>
      </c>
      <c r="F193" s="212" t="s">
        <v>346</v>
      </c>
      <c r="G193" s="210"/>
      <c r="H193" s="213">
        <v>321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250</v>
      </c>
      <c r="AU193" s="219" t="s">
        <v>86</v>
      </c>
      <c r="AV193" s="13" t="s">
        <v>86</v>
      </c>
      <c r="AW193" s="13" t="s">
        <v>32</v>
      </c>
      <c r="AX193" s="13" t="s">
        <v>76</v>
      </c>
      <c r="AY193" s="219" t="s">
        <v>118</v>
      </c>
    </row>
    <row r="194" spans="2:51" s="13" customFormat="1" ht="11.25">
      <c r="B194" s="209"/>
      <c r="C194" s="210"/>
      <c r="D194" s="199" t="s">
        <v>250</v>
      </c>
      <c r="E194" s="211" t="s">
        <v>1</v>
      </c>
      <c r="F194" s="212" t="s">
        <v>347</v>
      </c>
      <c r="G194" s="210"/>
      <c r="H194" s="213">
        <v>4495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250</v>
      </c>
      <c r="AU194" s="219" t="s">
        <v>86</v>
      </c>
      <c r="AV194" s="13" t="s">
        <v>86</v>
      </c>
      <c r="AW194" s="13" t="s">
        <v>32</v>
      </c>
      <c r="AX194" s="13" t="s">
        <v>76</v>
      </c>
      <c r="AY194" s="219" t="s">
        <v>118</v>
      </c>
    </row>
    <row r="195" spans="2:51" s="13" customFormat="1" ht="11.25">
      <c r="B195" s="209"/>
      <c r="C195" s="210"/>
      <c r="D195" s="199" t="s">
        <v>250</v>
      </c>
      <c r="E195" s="211" t="s">
        <v>1</v>
      </c>
      <c r="F195" s="212" t="s">
        <v>348</v>
      </c>
      <c r="G195" s="210"/>
      <c r="H195" s="213">
        <v>650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250</v>
      </c>
      <c r="AU195" s="219" t="s">
        <v>86</v>
      </c>
      <c r="AV195" s="13" t="s">
        <v>86</v>
      </c>
      <c r="AW195" s="13" t="s">
        <v>32</v>
      </c>
      <c r="AX195" s="13" t="s">
        <v>76</v>
      </c>
      <c r="AY195" s="219" t="s">
        <v>118</v>
      </c>
    </row>
    <row r="196" spans="2:51" s="13" customFormat="1" ht="11.25">
      <c r="B196" s="209"/>
      <c r="C196" s="210"/>
      <c r="D196" s="199" t="s">
        <v>250</v>
      </c>
      <c r="E196" s="211" t="s">
        <v>1</v>
      </c>
      <c r="F196" s="212" t="s">
        <v>349</v>
      </c>
      <c r="G196" s="210"/>
      <c r="H196" s="213">
        <v>680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250</v>
      </c>
      <c r="AU196" s="219" t="s">
        <v>86</v>
      </c>
      <c r="AV196" s="13" t="s">
        <v>86</v>
      </c>
      <c r="AW196" s="13" t="s">
        <v>32</v>
      </c>
      <c r="AX196" s="13" t="s">
        <v>76</v>
      </c>
      <c r="AY196" s="219" t="s">
        <v>118</v>
      </c>
    </row>
    <row r="197" spans="2:51" s="15" customFormat="1" ht="11.25">
      <c r="B197" s="231"/>
      <c r="C197" s="232"/>
      <c r="D197" s="199" t="s">
        <v>250</v>
      </c>
      <c r="E197" s="233" t="s">
        <v>229</v>
      </c>
      <c r="F197" s="234" t="s">
        <v>345</v>
      </c>
      <c r="G197" s="232"/>
      <c r="H197" s="235">
        <v>6146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250</v>
      </c>
      <c r="AU197" s="241" t="s">
        <v>86</v>
      </c>
      <c r="AV197" s="15" t="s">
        <v>134</v>
      </c>
      <c r="AW197" s="15" t="s">
        <v>32</v>
      </c>
      <c r="AX197" s="15" t="s">
        <v>76</v>
      </c>
      <c r="AY197" s="241" t="s">
        <v>118</v>
      </c>
    </row>
    <row r="198" spans="2:51" s="14" customFormat="1" ht="11.25">
      <c r="B198" s="220"/>
      <c r="C198" s="221"/>
      <c r="D198" s="199" t="s">
        <v>250</v>
      </c>
      <c r="E198" s="222" t="s">
        <v>1</v>
      </c>
      <c r="F198" s="223" t="s">
        <v>257</v>
      </c>
      <c r="G198" s="221"/>
      <c r="H198" s="224">
        <v>11538.4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250</v>
      </c>
      <c r="AU198" s="230" t="s">
        <v>86</v>
      </c>
      <c r="AV198" s="14" t="s">
        <v>139</v>
      </c>
      <c r="AW198" s="14" t="s">
        <v>32</v>
      </c>
      <c r="AX198" s="14" t="s">
        <v>84</v>
      </c>
      <c r="AY198" s="230" t="s">
        <v>118</v>
      </c>
    </row>
    <row r="199" spans="1:65" s="2" customFormat="1" ht="16.5" customHeight="1">
      <c r="A199" s="34"/>
      <c r="B199" s="35"/>
      <c r="C199" s="186" t="s">
        <v>350</v>
      </c>
      <c r="D199" s="186" t="s">
        <v>121</v>
      </c>
      <c r="E199" s="187" t="s">
        <v>351</v>
      </c>
      <c r="F199" s="188" t="s">
        <v>352</v>
      </c>
      <c r="G199" s="189" t="s">
        <v>260</v>
      </c>
      <c r="H199" s="190">
        <v>3146</v>
      </c>
      <c r="I199" s="191"/>
      <c r="J199" s="192">
        <f>ROUND(I199*H199,2)</f>
        <v>0</v>
      </c>
      <c r="K199" s="188" t="s">
        <v>125</v>
      </c>
      <c r="L199" s="39"/>
      <c r="M199" s="193" t="s">
        <v>1</v>
      </c>
      <c r="N199" s="194" t="s">
        <v>41</v>
      </c>
      <c r="O199" s="71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139</v>
      </c>
      <c r="AT199" s="197" t="s">
        <v>121</v>
      </c>
      <c r="AU199" s="197" t="s">
        <v>86</v>
      </c>
      <c r="AY199" s="17" t="s">
        <v>118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7" t="s">
        <v>84</v>
      </c>
      <c r="BK199" s="198">
        <f>ROUND(I199*H199,2)</f>
        <v>0</v>
      </c>
      <c r="BL199" s="17" t="s">
        <v>139</v>
      </c>
      <c r="BM199" s="197" t="s">
        <v>353</v>
      </c>
    </row>
    <row r="200" spans="2:51" s="13" customFormat="1" ht="11.25">
      <c r="B200" s="209"/>
      <c r="C200" s="210"/>
      <c r="D200" s="199" t="s">
        <v>250</v>
      </c>
      <c r="E200" s="211" t="s">
        <v>1</v>
      </c>
      <c r="F200" s="212" t="s">
        <v>354</v>
      </c>
      <c r="G200" s="210"/>
      <c r="H200" s="213">
        <v>1573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250</v>
      </c>
      <c r="AU200" s="219" t="s">
        <v>86</v>
      </c>
      <c r="AV200" s="13" t="s">
        <v>86</v>
      </c>
      <c r="AW200" s="13" t="s">
        <v>32</v>
      </c>
      <c r="AX200" s="13" t="s">
        <v>76</v>
      </c>
      <c r="AY200" s="219" t="s">
        <v>118</v>
      </c>
    </row>
    <row r="201" spans="2:51" s="13" customFormat="1" ht="11.25">
      <c r="B201" s="209"/>
      <c r="C201" s="210"/>
      <c r="D201" s="199" t="s">
        <v>250</v>
      </c>
      <c r="E201" s="211" t="s">
        <v>1</v>
      </c>
      <c r="F201" s="212" t="s">
        <v>305</v>
      </c>
      <c r="G201" s="210"/>
      <c r="H201" s="213">
        <v>1573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250</v>
      </c>
      <c r="AU201" s="219" t="s">
        <v>86</v>
      </c>
      <c r="AV201" s="13" t="s">
        <v>86</v>
      </c>
      <c r="AW201" s="13" t="s">
        <v>32</v>
      </c>
      <c r="AX201" s="13" t="s">
        <v>76</v>
      </c>
      <c r="AY201" s="219" t="s">
        <v>118</v>
      </c>
    </row>
    <row r="202" spans="2:51" s="14" customFormat="1" ht="11.25">
      <c r="B202" s="220"/>
      <c r="C202" s="221"/>
      <c r="D202" s="199" t="s">
        <v>250</v>
      </c>
      <c r="E202" s="222" t="s">
        <v>1</v>
      </c>
      <c r="F202" s="223" t="s">
        <v>257</v>
      </c>
      <c r="G202" s="221"/>
      <c r="H202" s="224">
        <v>3146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250</v>
      </c>
      <c r="AU202" s="230" t="s">
        <v>86</v>
      </c>
      <c r="AV202" s="14" t="s">
        <v>139</v>
      </c>
      <c r="AW202" s="14" t="s">
        <v>32</v>
      </c>
      <c r="AX202" s="14" t="s">
        <v>84</v>
      </c>
      <c r="AY202" s="230" t="s">
        <v>118</v>
      </c>
    </row>
    <row r="203" spans="1:65" s="2" customFormat="1" ht="16.5" customHeight="1">
      <c r="A203" s="34"/>
      <c r="B203" s="35"/>
      <c r="C203" s="186" t="s">
        <v>355</v>
      </c>
      <c r="D203" s="186" t="s">
        <v>121</v>
      </c>
      <c r="E203" s="187" t="s">
        <v>356</v>
      </c>
      <c r="F203" s="188" t="s">
        <v>357</v>
      </c>
      <c r="G203" s="189" t="s">
        <v>260</v>
      </c>
      <c r="H203" s="190">
        <v>6032.1</v>
      </c>
      <c r="I203" s="191"/>
      <c r="J203" s="192">
        <f>ROUND(I203*H203,2)</f>
        <v>0</v>
      </c>
      <c r="K203" s="188" t="s">
        <v>125</v>
      </c>
      <c r="L203" s="39"/>
      <c r="M203" s="193" t="s">
        <v>1</v>
      </c>
      <c r="N203" s="194" t="s">
        <v>41</v>
      </c>
      <c r="O203" s="71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139</v>
      </c>
      <c r="AT203" s="197" t="s">
        <v>121</v>
      </c>
      <c r="AU203" s="197" t="s">
        <v>86</v>
      </c>
      <c r="AY203" s="17" t="s">
        <v>118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84</v>
      </c>
      <c r="BK203" s="198">
        <f>ROUND(I203*H203,2)</f>
        <v>0</v>
      </c>
      <c r="BL203" s="17" t="s">
        <v>139</v>
      </c>
      <c r="BM203" s="197" t="s">
        <v>358</v>
      </c>
    </row>
    <row r="204" spans="2:51" s="13" customFormat="1" ht="11.25">
      <c r="B204" s="209"/>
      <c r="C204" s="210"/>
      <c r="D204" s="199" t="s">
        <v>250</v>
      </c>
      <c r="E204" s="211" t="s">
        <v>1</v>
      </c>
      <c r="F204" s="212" t="s">
        <v>273</v>
      </c>
      <c r="G204" s="210"/>
      <c r="H204" s="213">
        <v>332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250</v>
      </c>
      <c r="AU204" s="219" t="s">
        <v>86</v>
      </c>
      <c r="AV204" s="13" t="s">
        <v>86</v>
      </c>
      <c r="AW204" s="13" t="s">
        <v>32</v>
      </c>
      <c r="AX204" s="13" t="s">
        <v>76</v>
      </c>
      <c r="AY204" s="219" t="s">
        <v>118</v>
      </c>
    </row>
    <row r="205" spans="2:51" s="13" customFormat="1" ht="11.25">
      <c r="B205" s="209"/>
      <c r="C205" s="210"/>
      <c r="D205" s="199" t="s">
        <v>250</v>
      </c>
      <c r="E205" s="211" t="s">
        <v>1</v>
      </c>
      <c r="F205" s="212" t="s">
        <v>323</v>
      </c>
      <c r="G205" s="210"/>
      <c r="H205" s="213">
        <v>1371.5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250</v>
      </c>
      <c r="AU205" s="219" t="s">
        <v>86</v>
      </c>
      <c r="AV205" s="13" t="s">
        <v>86</v>
      </c>
      <c r="AW205" s="13" t="s">
        <v>32</v>
      </c>
      <c r="AX205" s="13" t="s">
        <v>76</v>
      </c>
      <c r="AY205" s="219" t="s">
        <v>118</v>
      </c>
    </row>
    <row r="206" spans="2:51" s="13" customFormat="1" ht="11.25">
      <c r="B206" s="209"/>
      <c r="C206" s="210"/>
      <c r="D206" s="199" t="s">
        <v>250</v>
      </c>
      <c r="E206" s="211" t="s">
        <v>1</v>
      </c>
      <c r="F206" s="212" t="s">
        <v>324</v>
      </c>
      <c r="G206" s="210"/>
      <c r="H206" s="213">
        <v>2095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250</v>
      </c>
      <c r="AU206" s="219" t="s">
        <v>86</v>
      </c>
      <c r="AV206" s="13" t="s">
        <v>86</v>
      </c>
      <c r="AW206" s="13" t="s">
        <v>32</v>
      </c>
      <c r="AX206" s="13" t="s">
        <v>76</v>
      </c>
      <c r="AY206" s="219" t="s">
        <v>118</v>
      </c>
    </row>
    <row r="207" spans="2:51" s="13" customFormat="1" ht="11.25">
      <c r="B207" s="209"/>
      <c r="C207" s="210"/>
      <c r="D207" s="199" t="s">
        <v>250</v>
      </c>
      <c r="E207" s="211" t="s">
        <v>1</v>
      </c>
      <c r="F207" s="212" t="s">
        <v>331</v>
      </c>
      <c r="G207" s="210"/>
      <c r="H207" s="213">
        <v>115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250</v>
      </c>
      <c r="AU207" s="219" t="s">
        <v>86</v>
      </c>
      <c r="AV207" s="13" t="s">
        <v>86</v>
      </c>
      <c r="AW207" s="13" t="s">
        <v>32</v>
      </c>
      <c r="AX207" s="13" t="s">
        <v>76</v>
      </c>
      <c r="AY207" s="219" t="s">
        <v>118</v>
      </c>
    </row>
    <row r="208" spans="2:51" s="13" customFormat="1" ht="11.25">
      <c r="B208" s="209"/>
      <c r="C208" s="210"/>
      <c r="D208" s="199" t="s">
        <v>250</v>
      </c>
      <c r="E208" s="211" t="s">
        <v>1</v>
      </c>
      <c r="F208" s="212" t="s">
        <v>341</v>
      </c>
      <c r="G208" s="210"/>
      <c r="H208" s="213">
        <v>20.6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250</v>
      </c>
      <c r="AU208" s="219" t="s">
        <v>86</v>
      </c>
      <c r="AV208" s="13" t="s">
        <v>86</v>
      </c>
      <c r="AW208" s="13" t="s">
        <v>32</v>
      </c>
      <c r="AX208" s="13" t="s">
        <v>76</v>
      </c>
      <c r="AY208" s="219" t="s">
        <v>118</v>
      </c>
    </row>
    <row r="209" spans="2:51" s="13" customFormat="1" ht="11.25">
      <c r="B209" s="209"/>
      <c r="C209" s="210"/>
      <c r="D209" s="199" t="s">
        <v>250</v>
      </c>
      <c r="E209" s="211" t="s">
        <v>1</v>
      </c>
      <c r="F209" s="212" t="s">
        <v>306</v>
      </c>
      <c r="G209" s="210"/>
      <c r="H209" s="213">
        <v>650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250</v>
      </c>
      <c r="AU209" s="219" t="s">
        <v>86</v>
      </c>
      <c r="AV209" s="13" t="s">
        <v>86</v>
      </c>
      <c r="AW209" s="13" t="s">
        <v>32</v>
      </c>
      <c r="AX209" s="13" t="s">
        <v>76</v>
      </c>
      <c r="AY209" s="219" t="s">
        <v>118</v>
      </c>
    </row>
    <row r="210" spans="2:51" s="13" customFormat="1" ht="11.25">
      <c r="B210" s="209"/>
      <c r="C210" s="210"/>
      <c r="D210" s="199" t="s">
        <v>250</v>
      </c>
      <c r="E210" s="211" t="s">
        <v>1</v>
      </c>
      <c r="F210" s="212" t="s">
        <v>359</v>
      </c>
      <c r="G210" s="210"/>
      <c r="H210" s="213">
        <v>83.5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250</v>
      </c>
      <c r="AU210" s="219" t="s">
        <v>86</v>
      </c>
      <c r="AV210" s="13" t="s">
        <v>86</v>
      </c>
      <c r="AW210" s="13" t="s">
        <v>32</v>
      </c>
      <c r="AX210" s="13" t="s">
        <v>76</v>
      </c>
      <c r="AY210" s="219" t="s">
        <v>118</v>
      </c>
    </row>
    <row r="211" spans="2:51" s="15" customFormat="1" ht="11.25">
      <c r="B211" s="231"/>
      <c r="C211" s="232"/>
      <c r="D211" s="199" t="s">
        <v>250</v>
      </c>
      <c r="E211" s="233" t="s">
        <v>1</v>
      </c>
      <c r="F211" s="234" t="s">
        <v>345</v>
      </c>
      <c r="G211" s="232"/>
      <c r="H211" s="235">
        <v>4667.6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250</v>
      </c>
      <c r="AU211" s="241" t="s">
        <v>86</v>
      </c>
      <c r="AV211" s="15" t="s">
        <v>134</v>
      </c>
      <c r="AW211" s="15" t="s">
        <v>32</v>
      </c>
      <c r="AX211" s="15" t="s">
        <v>76</v>
      </c>
      <c r="AY211" s="241" t="s">
        <v>118</v>
      </c>
    </row>
    <row r="212" spans="2:51" s="13" customFormat="1" ht="11.25">
      <c r="B212" s="209"/>
      <c r="C212" s="210"/>
      <c r="D212" s="199" t="s">
        <v>250</v>
      </c>
      <c r="E212" s="211" t="s">
        <v>1</v>
      </c>
      <c r="F212" s="212" t="s">
        <v>360</v>
      </c>
      <c r="G212" s="210"/>
      <c r="H212" s="213">
        <v>332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250</v>
      </c>
      <c r="AU212" s="219" t="s">
        <v>86</v>
      </c>
      <c r="AV212" s="13" t="s">
        <v>86</v>
      </c>
      <c r="AW212" s="13" t="s">
        <v>32</v>
      </c>
      <c r="AX212" s="13" t="s">
        <v>76</v>
      </c>
      <c r="AY212" s="219" t="s">
        <v>118</v>
      </c>
    </row>
    <row r="213" spans="2:51" s="13" customFormat="1" ht="11.25">
      <c r="B213" s="209"/>
      <c r="C213" s="210"/>
      <c r="D213" s="199" t="s">
        <v>250</v>
      </c>
      <c r="E213" s="211" t="s">
        <v>1</v>
      </c>
      <c r="F213" s="212" t="s">
        <v>361</v>
      </c>
      <c r="G213" s="210"/>
      <c r="H213" s="213">
        <v>167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250</v>
      </c>
      <c r="AU213" s="219" t="s">
        <v>86</v>
      </c>
      <c r="AV213" s="13" t="s">
        <v>86</v>
      </c>
      <c r="AW213" s="13" t="s">
        <v>32</v>
      </c>
      <c r="AX213" s="13" t="s">
        <v>76</v>
      </c>
      <c r="AY213" s="219" t="s">
        <v>118</v>
      </c>
    </row>
    <row r="214" spans="2:51" s="13" customFormat="1" ht="11.25">
      <c r="B214" s="209"/>
      <c r="C214" s="210"/>
      <c r="D214" s="199" t="s">
        <v>250</v>
      </c>
      <c r="E214" s="211" t="s">
        <v>1</v>
      </c>
      <c r="F214" s="212" t="s">
        <v>348</v>
      </c>
      <c r="G214" s="210"/>
      <c r="H214" s="213">
        <v>650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250</v>
      </c>
      <c r="AU214" s="219" t="s">
        <v>86</v>
      </c>
      <c r="AV214" s="13" t="s">
        <v>86</v>
      </c>
      <c r="AW214" s="13" t="s">
        <v>32</v>
      </c>
      <c r="AX214" s="13" t="s">
        <v>76</v>
      </c>
      <c r="AY214" s="219" t="s">
        <v>118</v>
      </c>
    </row>
    <row r="215" spans="2:51" s="13" customFormat="1" ht="11.25">
      <c r="B215" s="209"/>
      <c r="C215" s="210"/>
      <c r="D215" s="199" t="s">
        <v>250</v>
      </c>
      <c r="E215" s="211" t="s">
        <v>1</v>
      </c>
      <c r="F215" s="212" t="s">
        <v>362</v>
      </c>
      <c r="G215" s="210"/>
      <c r="H215" s="213">
        <v>21.5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250</v>
      </c>
      <c r="AU215" s="219" t="s">
        <v>86</v>
      </c>
      <c r="AV215" s="13" t="s">
        <v>86</v>
      </c>
      <c r="AW215" s="13" t="s">
        <v>32</v>
      </c>
      <c r="AX215" s="13" t="s">
        <v>76</v>
      </c>
      <c r="AY215" s="219" t="s">
        <v>118</v>
      </c>
    </row>
    <row r="216" spans="2:51" s="13" customFormat="1" ht="11.25">
      <c r="B216" s="209"/>
      <c r="C216" s="210"/>
      <c r="D216" s="199" t="s">
        <v>250</v>
      </c>
      <c r="E216" s="211" t="s">
        <v>1</v>
      </c>
      <c r="F216" s="212" t="s">
        <v>363</v>
      </c>
      <c r="G216" s="210"/>
      <c r="H216" s="213">
        <v>194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250</v>
      </c>
      <c r="AU216" s="219" t="s">
        <v>86</v>
      </c>
      <c r="AV216" s="13" t="s">
        <v>86</v>
      </c>
      <c r="AW216" s="13" t="s">
        <v>32</v>
      </c>
      <c r="AX216" s="13" t="s">
        <v>76</v>
      </c>
      <c r="AY216" s="219" t="s">
        <v>118</v>
      </c>
    </row>
    <row r="217" spans="2:51" s="15" customFormat="1" ht="11.25">
      <c r="B217" s="231"/>
      <c r="C217" s="232"/>
      <c r="D217" s="199" t="s">
        <v>250</v>
      </c>
      <c r="E217" s="233" t="s">
        <v>231</v>
      </c>
      <c r="F217" s="234" t="s">
        <v>345</v>
      </c>
      <c r="G217" s="232"/>
      <c r="H217" s="235">
        <v>1364.5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250</v>
      </c>
      <c r="AU217" s="241" t="s">
        <v>86</v>
      </c>
      <c r="AV217" s="15" t="s">
        <v>134</v>
      </c>
      <c r="AW217" s="15" t="s">
        <v>32</v>
      </c>
      <c r="AX217" s="15" t="s">
        <v>76</v>
      </c>
      <c r="AY217" s="241" t="s">
        <v>118</v>
      </c>
    </row>
    <row r="218" spans="2:51" s="14" customFormat="1" ht="11.25">
      <c r="B218" s="220"/>
      <c r="C218" s="221"/>
      <c r="D218" s="199" t="s">
        <v>250</v>
      </c>
      <c r="E218" s="222" t="s">
        <v>1</v>
      </c>
      <c r="F218" s="223" t="s">
        <v>257</v>
      </c>
      <c r="G218" s="221"/>
      <c r="H218" s="224">
        <v>6032.1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250</v>
      </c>
      <c r="AU218" s="230" t="s">
        <v>86</v>
      </c>
      <c r="AV218" s="14" t="s">
        <v>139</v>
      </c>
      <c r="AW218" s="14" t="s">
        <v>32</v>
      </c>
      <c r="AX218" s="14" t="s">
        <v>84</v>
      </c>
      <c r="AY218" s="230" t="s">
        <v>118</v>
      </c>
    </row>
    <row r="219" spans="1:65" s="2" customFormat="1" ht="16.5" customHeight="1">
      <c r="A219" s="34"/>
      <c r="B219" s="35"/>
      <c r="C219" s="186" t="s">
        <v>364</v>
      </c>
      <c r="D219" s="186" t="s">
        <v>121</v>
      </c>
      <c r="E219" s="187" t="s">
        <v>365</v>
      </c>
      <c r="F219" s="188" t="s">
        <v>366</v>
      </c>
      <c r="G219" s="189" t="s">
        <v>260</v>
      </c>
      <c r="H219" s="190">
        <v>3146</v>
      </c>
      <c r="I219" s="191"/>
      <c r="J219" s="192">
        <f>ROUND(I219*H219,2)</f>
        <v>0</v>
      </c>
      <c r="K219" s="188" t="s">
        <v>125</v>
      </c>
      <c r="L219" s="39"/>
      <c r="M219" s="193" t="s">
        <v>1</v>
      </c>
      <c r="N219" s="194" t="s">
        <v>41</v>
      </c>
      <c r="O219" s="71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139</v>
      </c>
      <c r="AT219" s="197" t="s">
        <v>121</v>
      </c>
      <c r="AU219" s="197" t="s">
        <v>86</v>
      </c>
      <c r="AY219" s="17" t="s">
        <v>118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84</v>
      </c>
      <c r="BK219" s="198">
        <f>ROUND(I219*H219,2)</f>
        <v>0</v>
      </c>
      <c r="BL219" s="17" t="s">
        <v>139</v>
      </c>
      <c r="BM219" s="197" t="s">
        <v>367</v>
      </c>
    </row>
    <row r="220" spans="2:51" s="13" customFormat="1" ht="11.25">
      <c r="B220" s="209"/>
      <c r="C220" s="210"/>
      <c r="D220" s="199" t="s">
        <v>250</v>
      </c>
      <c r="E220" s="211" t="s">
        <v>1</v>
      </c>
      <c r="F220" s="212" t="s">
        <v>305</v>
      </c>
      <c r="G220" s="210"/>
      <c r="H220" s="213">
        <v>1573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250</v>
      </c>
      <c r="AU220" s="219" t="s">
        <v>86</v>
      </c>
      <c r="AV220" s="13" t="s">
        <v>86</v>
      </c>
      <c r="AW220" s="13" t="s">
        <v>32</v>
      </c>
      <c r="AX220" s="13" t="s">
        <v>76</v>
      </c>
      <c r="AY220" s="219" t="s">
        <v>118</v>
      </c>
    </row>
    <row r="221" spans="2:51" s="13" customFormat="1" ht="11.25">
      <c r="B221" s="209"/>
      <c r="C221" s="210"/>
      <c r="D221" s="199" t="s">
        <v>250</v>
      </c>
      <c r="E221" s="211" t="s">
        <v>1</v>
      </c>
      <c r="F221" s="212" t="s">
        <v>368</v>
      </c>
      <c r="G221" s="210"/>
      <c r="H221" s="213">
        <v>1573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250</v>
      </c>
      <c r="AU221" s="219" t="s">
        <v>86</v>
      </c>
      <c r="AV221" s="13" t="s">
        <v>86</v>
      </c>
      <c r="AW221" s="13" t="s">
        <v>32</v>
      </c>
      <c r="AX221" s="13" t="s">
        <v>76</v>
      </c>
      <c r="AY221" s="219" t="s">
        <v>118</v>
      </c>
    </row>
    <row r="222" spans="2:51" s="14" customFormat="1" ht="11.25">
      <c r="B222" s="220"/>
      <c r="C222" s="221"/>
      <c r="D222" s="199" t="s">
        <v>250</v>
      </c>
      <c r="E222" s="222" t="s">
        <v>1</v>
      </c>
      <c r="F222" s="223" t="s">
        <v>257</v>
      </c>
      <c r="G222" s="221"/>
      <c r="H222" s="224">
        <v>3146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250</v>
      </c>
      <c r="AU222" s="230" t="s">
        <v>86</v>
      </c>
      <c r="AV222" s="14" t="s">
        <v>139</v>
      </c>
      <c r="AW222" s="14" t="s">
        <v>32</v>
      </c>
      <c r="AX222" s="14" t="s">
        <v>84</v>
      </c>
      <c r="AY222" s="230" t="s">
        <v>118</v>
      </c>
    </row>
    <row r="223" spans="1:65" s="2" customFormat="1" ht="16.5" customHeight="1">
      <c r="A223" s="34"/>
      <c r="B223" s="35"/>
      <c r="C223" s="186" t="s">
        <v>369</v>
      </c>
      <c r="D223" s="186" t="s">
        <v>121</v>
      </c>
      <c r="E223" s="187" t="s">
        <v>370</v>
      </c>
      <c r="F223" s="188" t="s">
        <v>371</v>
      </c>
      <c r="G223" s="189" t="s">
        <v>260</v>
      </c>
      <c r="H223" s="190">
        <v>1626.4</v>
      </c>
      <c r="I223" s="191"/>
      <c r="J223" s="192">
        <f>ROUND(I223*H223,2)</f>
        <v>0</v>
      </c>
      <c r="K223" s="188" t="s">
        <v>125</v>
      </c>
      <c r="L223" s="39"/>
      <c r="M223" s="193" t="s">
        <v>1</v>
      </c>
      <c r="N223" s="194" t="s">
        <v>41</v>
      </c>
      <c r="O223" s="71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139</v>
      </c>
      <c r="AT223" s="197" t="s">
        <v>121</v>
      </c>
      <c r="AU223" s="197" t="s">
        <v>86</v>
      </c>
      <c r="AY223" s="17" t="s">
        <v>118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84</v>
      </c>
      <c r="BK223" s="198">
        <f>ROUND(I223*H223,2)</f>
        <v>0</v>
      </c>
      <c r="BL223" s="17" t="s">
        <v>139</v>
      </c>
      <c r="BM223" s="197" t="s">
        <v>372</v>
      </c>
    </row>
    <row r="224" spans="2:51" s="13" customFormat="1" ht="11.25">
      <c r="B224" s="209"/>
      <c r="C224" s="210"/>
      <c r="D224" s="199" t="s">
        <v>250</v>
      </c>
      <c r="E224" s="211" t="s">
        <v>1</v>
      </c>
      <c r="F224" s="212" t="s">
        <v>373</v>
      </c>
      <c r="G224" s="210"/>
      <c r="H224" s="213">
        <v>554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250</v>
      </c>
      <c r="AU224" s="219" t="s">
        <v>86</v>
      </c>
      <c r="AV224" s="13" t="s">
        <v>86</v>
      </c>
      <c r="AW224" s="13" t="s">
        <v>32</v>
      </c>
      <c r="AX224" s="13" t="s">
        <v>76</v>
      </c>
      <c r="AY224" s="219" t="s">
        <v>118</v>
      </c>
    </row>
    <row r="225" spans="2:51" s="13" customFormat="1" ht="11.25">
      <c r="B225" s="209"/>
      <c r="C225" s="210"/>
      <c r="D225" s="199" t="s">
        <v>250</v>
      </c>
      <c r="E225" s="211" t="s">
        <v>1</v>
      </c>
      <c r="F225" s="212" t="s">
        <v>331</v>
      </c>
      <c r="G225" s="210"/>
      <c r="H225" s="213">
        <v>115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250</v>
      </c>
      <c r="AU225" s="219" t="s">
        <v>86</v>
      </c>
      <c r="AV225" s="13" t="s">
        <v>86</v>
      </c>
      <c r="AW225" s="13" t="s">
        <v>32</v>
      </c>
      <c r="AX225" s="13" t="s">
        <v>76</v>
      </c>
      <c r="AY225" s="219" t="s">
        <v>118</v>
      </c>
    </row>
    <row r="226" spans="2:51" s="15" customFormat="1" ht="11.25">
      <c r="B226" s="231"/>
      <c r="C226" s="232"/>
      <c r="D226" s="199" t="s">
        <v>250</v>
      </c>
      <c r="E226" s="233" t="s">
        <v>1</v>
      </c>
      <c r="F226" s="234" t="s">
        <v>345</v>
      </c>
      <c r="G226" s="232"/>
      <c r="H226" s="235">
        <v>669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250</v>
      </c>
      <c r="AU226" s="241" t="s">
        <v>86</v>
      </c>
      <c r="AV226" s="15" t="s">
        <v>134</v>
      </c>
      <c r="AW226" s="15" t="s">
        <v>32</v>
      </c>
      <c r="AX226" s="15" t="s">
        <v>76</v>
      </c>
      <c r="AY226" s="241" t="s">
        <v>118</v>
      </c>
    </row>
    <row r="227" spans="2:51" s="13" customFormat="1" ht="11.25">
      <c r="B227" s="209"/>
      <c r="C227" s="210"/>
      <c r="D227" s="199" t="s">
        <v>250</v>
      </c>
      <c r="E227" s="211" t="s">
        <v>1</v>
      </c>
      <c r="F227" s="212" t="s">
        <v>374</v>
      </c>
      <c r="G227" s="210"/>
      <c r="H227" s="213">
        <v>422.5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250</v>
      </c>
      <c r="AU227" s="219" t="s">
        <v>86</v>
      </c>
      <c r="AV227" s="13" t="s">
        <v>86</v>
      </c>
      <c r="AW227" s="13" t="s">
        <v>32</v>
      </c>
      <c r="AX227" s="13" t="s">
        <v>76</v>
      </c>
      <c r="AY227" s="219" t="s">
        <v>118</v>
      </c>
    </row>
    <row r="228" spans="2:51" s="13" customFormat="1" ht="11.25">
      <c r="B228" s="209"/>
      <c r="C228" s="210"/>
      <c r="D228" s="199" t="s">
        <v>250</v>
      </c>
      <c r="E228" s="211" t="s">
        <v>1</v>
      </c>
      <c r="F228" s="212" t="s">
        <v>375</v>
      </c>
      <c r="G228" s="210"/>
      <c r="H228" s="213">
        <v>234.75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250</v>
      </c>
      <c r="AU228" s="219" t="s">
        <v>86</v>
      </c>
      <c r="AV228" s="13" t="s">
        <v>86</v>
      </c>
      <c r="AW228" s="13" t="s">
        <v>32</v>
      </c>
      <c r="AX228" s="13" t="s">
        <v>76</v>
      </c>
      <c r="AY228" s="219" t="s">
        <v>118</v>
      </c>
    </row>
    <row r="229" spans="2:51" s="13" customFormat="1" ht="11.25">
      <c r="B229" s="209"/>
      <c r="C229" s="210"/>
      <c r="D229" s="199" t="s">
        <v>250</v>
      </c>
      <c r="E229" s="211" t="s">
        <v>1</v>
      </c>
      <c r="F229" s="212" t="s">
        <v>376</v>
      </c>
      <c r="G229" s="210"/>
      <c r="H229" s="213">
        <v>83.75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250</v>
      </c>
      <c r="AU229" s="219" t="s">
        <v>86</v>
      </c>
      <c r="AV229" s="13" t="s">
        <v>86</v>
      </c>
      <c r="AW229" s="13" t="s">
        <v>32</v>
      </c>
      <c r="AX229" s="13" t="s">
        <v>76</v>
      </c>
      <c r="AY229" s="219" t="s">
        <v>118</v>
      </c>
    </row>
    <row r="230" spans="2:51" s="13" customFormat="1" ht="11.25">
      <c r="B230" s="209"/>
      <c r="C230" s="210"/>
      <c r="D230" s="199" t="s">
        <v>250</v>
      </c>
      <c r="E230" s="211" t="s">
        <v>1</v>
      </c>
      <c r="F230" s="212" t="s">
        <v>377</v>
      </c>
      <c r="G230" s="210"/>
      <c r="H230" s="213">
        <v>22.4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250</v>
      </c>
      <c r="AU230" s="219" t="s">
        <v>86</v>
      </c>
      <c r="AV230" s="13" t="s">
        <v>86</v>
      </c>
      <c r="AW230" s="13" t="s">
        <v>32</v>
      </c>
      <c r="AX230" s="13" t="s">
        <v>76</v>
      </c>
      <c r="AY230" s="219" t="s">
        <v>118</v>
      </c>
    </row>
    <row r="231" spans="2:51" s="13" customFormat="1" ht="11.25">
      <c r="B231" s="209"/>
      <c r="C231" s="210"/>
      <c r="D231" s="199" t="s">
        <v>250</v>
      </c>
      <c r="E231" s="211" t="s">
        <v>1</v>
      </c>
      <c r="F231" s="212" t="s">
        <v>363</v>
      </c>
      <c r="G231" s="210"/>
      <c r="H231" s="213">
        <v>194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250</v>
      </c>
      <c r="AU231" s="219" t="s">
        <v>86</v>
      </c>
      <c r="AV231" s="13" t="s">
        <v>86</v>
      </c>
      <c r="AW231" s="13" t="s">
        <v>32</v>
      </c>
      <c r="AX231" s="13" t="s">
        <v>76</v>
      </c>
      <c r="AY231" s="219" t="s">
        <v>118</v>
      </c>
    </row>
    <row r="232" spans="2:51" s="15" customFormat="1" ht="11.25">
      <c r="B232" s="231"/>
      <c r="C232" s="232"/>
      <c r="D232" s="199" t="s">
        <v>250</v>
      </c>
      <c r="E232" s="233" t="s">
        <v>233</v>
      </c>
      <c r="F232" s="234" t="s">
        <v>345</v>
      </c>
      <c r="G232" s="232"/>
      <c r="H232" s="235">
        <v>957.4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250</v>
      </c>
      <c r="AU232" s="241" t="s">
        <v>86</v>
      </c>
      <c r="AV232" s="15" t="s">
        <v>134</v>
      </c>
      <c r="AW232" s="15" t="s">
        <v>32</v>
      </c>
      <c r="AX232" s="15" t="s">
        <v>76</v>
      </c>
      <c r="AY232" s="241" t="s">
        <v>118</v>
      </c>
    </row>
    <row r="233" spans="2:51" s="14" customFormat="1" ht="11.25">
      <c r="B233" s="220"/>
      <c r="C233" s="221"/>
      <c r="D233" s="199" t="s">
        <v>250</v>
      </c>
      <c r="E233" s="222" t="s">
        <v>1</v>
      </c>
      <c r="F233" s="223" t="s">
        <v>257</v>
      </c>
      <c r="G233" s="221"/>
      <c r="H233" s="224">
        <v>1626.4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250</v>
      </c>
      <c r="AU233" s="230" t="s">
        <v>86</v>
      </c>
      <c r="AV233" s="14" t="s">
        <v>139</v>
      </c>
      <c r="AW233" s="14" t="s">
        <v>32</v>
      </c>
      <c r="AX233" s="14" t="s">
        <v>84</v>
      </c>
      <c r="AY233" s="230" t="s">
        <v>118</v>
      </c>
    </row>
    <row r="234" spans="1:65" s="2" customFormat="1" ht="16.5" customHeight="1">
      <c r="A234" s="34"/>
      <c r="B234" s="35"/>
      <c r="C234" s="186" t="s">
        <v>378</v>
      </c>
      <c r="D234" s="186" t="s">
        <v>121</v>
      </c>
      <c r="E234" s="187" t="s">
        <v>379</v>
      </c>
      <c r="F234" s="188" t="s">
        <v>380</v>
      </c>
      <c r="G234" s="189" t="s">
        <v>248</v>
      </c>
      <c r="H234" s="190">
        <v>774</v>
      </c>
      <c r="I234" s="191"/>
      <c r="J234" s="192">
        <f>ROUND(I234*H234,2)</f>
        <v>0</v>
      </c>
      <c r="K234" s="188" t="s">
        <v>1</v>
      </c>
      <c r="L234" s="39"/>
      <c r="M234" s="193" t="s">
        <v>1</v>
      </c>
      <c r="N234" s="194" t="s">
        <v>41</v>
      </c>
      <c r="O234" s="71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139</v>
      </c>
      <c r="AT234" s="197" t="s">
        <v>121</v>
      </c>
      <c r="AU234" s="197" t="s">
        <v>86</v>
      </c>
      <c r="AY234" s="17" t="s">
        <v>118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7" t="s">
        <v>84</v>
      </c>
      <c r="BK234" s="198">
        <f>ROUND(I234*H234,2)</f>
        <v>0</v>
      </c>
      <c r="BL234" s="17" t="s">
        <v>139</v>
      </c>
      <c r="BM234" s="197" t="s">
        <v>381</v>
      </c>
    </row>
    <row r="235" spans="1:47" s="2" customFormat="1" ht="19.5">
      <c r="A235" s="34"/>
      <c r="B235" s="35"/>
      <c r="C235" s="36"/>
      <c r="D235" s="199" t="s">
        <v>128</v>
      </c>
      <c r="E235" s="36"/>
      <c r="F235" s="200" t="s">
        <v>382</v>
      </c>
      <c r="G235" s="36"/>
      <c r="H235" s="36"/>
      <c r="I235" s="201"/>
      <c r="J235" s="36"/>
      <c r="K235" s="36"/>
      <c r="L235" s="39"/>
      <c r="M235" s="202"/>
      <c r="N235" s="203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128</v>
      </c>
      <c r="AU235" s="17" t="s">
        <v>86</v>
      </c>
    </row>
    <row r="236" spans="1:65" s="2" customFormat="1" ht="16.5" customHeight="1">
      <c r="A236" s="34"/>
      <c r="B236" s="35"/>
      <c r="C236" s="186" t="s">
        <v>383</v>
      </c>
      <c r="D236" s="186" t="s">
        <v>121</v>
      </c>
      <c r="E236" s="187" t="s">
        <v>384</v>
      </c>
      <c r="F236" s="188" t="s">
        <v>385</v>
      </c>
      <c r="G236" s="189" t="s">
        <v>260</v>
      </c>
      <c r="H236" s="190">
        <v>3930</v>
      </c>
      <c r="I236" s="191"/>
      <c r="J236" s="192">
        <f>ROUND(I236*H236,2)</f>
        <v>0</v>
      </c>
      <c r="K236" s="188" t="s">
        <v>1</v>
      </c>
      <c r="L236" s="39"/>
      <c r="M236" s="193" t="s">
        <v>1</v>
      </c>
      <c r="N236" s="194" t="s">
        <v>41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139</v>
      </c>
      <c r="AT236" s="197" t="s">
        <v>121</v>
      </c>
      <c r="AU236" s="197" t="s">
        <v>86</v>
      </c>
      <c r="AY236" s="17" t="s">
        <v>118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84</v>
      </c>
      <c r="BK236" s="198">
        <f>ROUND(I236*H236,2)</f>
        <v>0</v>
      </c>
      <c r="BL236" s="17" t="s">
        <v>139</v>
      </c>
      <c r="BM236" s="197" t="s">
        <v>386</v>
      </c>
    </row>
    <row r="237" spans="1:47" s="2" customFormat="1" ht="19.5">
      <c r="A237" s="34"/>
      <c r="B237" s="35"/>
      <c r="C237" s="36"/>
      <c r="D237" s="199" t="s">
        <v>128</v>
      </c>
      <c r="E237" s="36"/>
      <c r="F237" s="200" t="s">
        <v>387</v>
      </c>
      <c r="G237" s="36"/>
      <c r="H237" s="36"/>
      <c r="I237" s="201"/>
      <c r="J237" s="36"/>
      <c r="K237" s="36"/>
      <c r="L237" s="39"/>
      <c r="M237" s="202"/>
      <c r="N237" s="203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128</v>
      </c>
      <c r="AU237" s="17" t="s">
        <v>86</v>
      </c>
    </row>
    <row r="238" spans="2:51" s="13" customFormat="1" ht="11.25">
      <c r="B238" s="209"/>
      <c r="C238" s="210"/>
      <c r="D238" s="199" t="s">
        <v>250</v>
      </c>
      <c r="E238" s="211" t="s">
        <v>1</v>
      </c>
      <c r="F238" s="212" t="s">
        <v>388</v>
      </c>
      <c r="G238" s="210"/>
      <c r="H238" s="213">
        <v>3930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250</v>
      </c>
      <c r="AU238" s="219" t="s">
        <v>86</v>
      </c>
      <c r="AV238" s="13" t="s">
        <v>86</v>
      </c>
      <c r="AW238" s="13" t="s">
        <v>32</v>
      </c>
      <c r="AX238" s="13" t="s">
        <v>84</v>
      </c>
      <c r="AY238" s="219" t="s">
        <v>118</v>
      </c>
    </row>
    <row r="239" spans="1:65" s="2" customFormat="1" ht="16.5" customHeight="1">
      <c r="A239" s="34"/>
      <c r="B239" s="35"/>
      <c r="C239" s="186" t="s">
        <v>389</v>
      </c>
      <c r="D239" s="186" t="s">
        <v>121</v>
      </c>
      <c r="E239" s="187" t="s">
        <v>390</v>
      </c>
      <c r="F239" s="188" t="s">
        <v>391</v>
      </c>
      <c r="G239" s="189" t="s">
        <v>248</v>
      </c>
      <c r="H239" s="190">
        <v>724</v>
      </c>
      <c r="I239" s="191"/>
      <c r="J239" s="192">
        <f>ROUND(I239*H239,2)</f>
        <v>0</v>
      </c>
      <c r="K239" s="188" t="s">
        <v>1</v>
      </c>
      <c r="L239" s="39"/>
      <c r="M239" s="193" t="s">
        <v>1</v>
      </c>
      <c r="N239" s="194" t="s">
        <v>41</v>
      </c>
      <c r="O239" s="71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139</v>
      </c>
      <c r="AT239" s="197" t="s">
        <v>121</v>
      </c>
      <c r="AU239" s="197" t="s">
        <v>86</v>
      </c>
      <c r="AY239" s="17" t="s">
        <v>118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84</v>
      </c>
      <c r="BK239" s="198">
        <f>ROUND(I239*H239,2)</f>
        <v>0</v>
      </c>
      <c r="BL239" s="17" t="s">
        <v>139</v>
      </c>
      <c r="BM239" s="197" t="s">
        <v>392</v>
      </c>
    </row>
    <row r="240" spans="1:47" s="2" customFormat="1" ht="19.5">
      <c r="A240" s="34"/>
      <c r="B240" s="35"/>
      <c r="C240" s="36"/>
      <c r="D240" s="199" t="s">
        <v>128</v>
      </c>
      <c r="E240" s="36"/>
      <c r="F240" s="200" t="s">
        <v>393</v>
      </c>
      <c r="G240" s="36"/>
      <c r="H240" s="36"/>
      <c r="I240" s="201"/>
      <c r="J240" s="36"/>
      <c r="K240" s="36"/>
      <c r="L240" s="39"/>
      <c r="M240" s="202"/>
      <c r="N240" s="203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128</v>
      </c>
      <c r="AU240" s="17" t="s">
        <v>86</v>
      </c>
    </row>
    <row r="241" spans="1:65" s="2" customFormat="1" ht="16.5" customHeight="1">
      <c r="A241" s="34"/>
      <c r="B241" s="35"/>
      <c r="C241" s="186" t="s">
        <v>394</v>
      </c>
      <c r="D241" s="186" t="s">
        <v>121</v>
      </c>
      <c r="E241" s="187" t="s">
        <v>395</v>
      </c>
      <c r="F241" s="188" t="s">
        <v>396</v>
      </c>
      <c r="G241" s="189" t="s">
        <v>260</v>
      </c>
      <c r="H241" s="190">
        <v>7719</v>
      </c>
      <c r="I241" s="191"/>
      <c r="J241" s="192">
        <f>ROUND(I241*H241,2)</f>
        <v>0</v>
      </c>
      <c r="K241" s="188" t="s">
        <v>125</v>
      </c>
      <c r="L241" s="39"/>
      <c r="M241" s="193" t="s">
        <v>1</v>
      </c>
      <c r="N241" s="194" t="s">
        <v>41</v>
      </c>
      <c r="O241" s="71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139</v>
      </c>
      <c r="AT241" s="197" t="s">
        <v>121</v>
      </c>
      <c r="AU241" s="197" t="s">
        <v>86</v>
      </c>
      <c r="AY241" s="17" t="s">
        <v>118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84</v>
      </c>
      <c r="BK241" s="198">
        <f>ROUND(I241*H241,2)</f>
        <v>0</v>
      </c>
      <c r="BL241" s="17" t="s">
        <v>139</v>
      </c>
      <c r="BM241" s="197" t="s">
        <v>397</v>
      </c>
    </row>
    <row r="242" spans="2:51" s="13" customFormat="1" ht="11.25">
      <c r="B242" s="209"/>
      <c r="C242" s="210"/>
      <c r="D242" s="199" t="s">
        <v>250</v>
      </c>
      <c r="E242" s="211" t="s">
        <v>1</v>
      </c>
      <c r="F242" s="212" t="s">
        <v>229</v>
      </c>
      <c r="G242" s="210"/>
      <c r="H242" s="213">
        <v>6146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250</v>
      </c>
      <c r="AU242" s="219" t="s">
        <v>86</v>
      </c>
      <c r="AV242" s="13" t="s">
        <v>86</v>
      </c>
      <c r="AW242" s="13" t="s">
        <v>32</v>
      </c>
      <c r="AX242" s="13" t="s">
        <v>76</v>
      </c>
      <c r="AY242" s="219" t="s">
        <v>118</v>
      </c>
    </row>
    <row r="243" spans="2:51" s="13" customFormat="1" ht="11.25">
      <c r="B243" s="209"/>
      <c r="C243" s="210"/>
      <c r="D243" s="199" t="s">
        <v>250</v>
      </c>
      <c r="E243" s="211" t="s">
        <v>1</v>
      </c>
      <c r="F243" s="212" t="s">
        <v>368</v>
      </c>
      <c r="G243" s="210"/>
      <c r="H243" s="213">
        <v>1573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250</v>
      </c>
      <c r="AU243" s="219" t="s">
        <v>86</v>
      </c>
      <c r="AV243" s="13" t="s">
        <v>86</v>
      </c>
      <c r="AW243" s="13" t="s">
        <v>32</v>
      </c>
      <c r="AX243" s="13" t="s">
        <v>76</v>
      </c>
      <c r="AY243" s="219" t="s">
        <v>118</v>
      </c>
    </row>
    <row r="244" spans="2:51" s="14" customFormat="1" ht="11.25">
      <c r="B244" s="220"/>
      <c r="C244" s="221"/>
      <c r="D244" s="199" t="s">
        <v>250</v>
      </c>
      <c r="E244" s="222" t="s">
        <v>1</v>
      </c>
      <c r="F244" s="223" t="s">
        <v>257</v>
      </c>
      <c r="G244" s="221"/>
      <c r="H244" s="224">
        <v>7719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250</v>
      </c>
      <c r="AU244" s="230" t="s">
        <v>86</v>
      </c>
      <c r="AV244" s="14" t="s">
        <v>139</v>
      </c>
      <c r="AW244" s="14" t="s">
        <v>32</v>
      </c>
      <c r="AX244" s="14" t="s">
        <v>84</v>
      </c>
      <c r="AY244" s="230" t="s">
        <v>118</v>
      </c>
    </row>
    <row r="245" spans="1:65" s="2" customFormat="1" ht="16.5" customHeight="1">
      <c r="A245" s="34"/>
      <c r="B245" s="35"/>
      <c r="C245" s="186" t="s">
        <v>398</v>
      </c>
      <c r="D245" s="186" t="s">
        <v>121</v>
      </c>
      <c r="E245" s="187" t="s">
        <v>399</v>
      </c>
      <c r="F245" s="188" t="s">
        <v>400</v>
      </c>
      <c r="G245" s="189" t="s">
        <v>260</v>
      </c>
      <c r="H245" s="190">
        <v>2937.5</v>
      </c>
      <c r="I245" s="191"/>
      <c r="J245" s="192">
        <f>ROUND(I245*H245,2)</f>
        <v>0</v>
      </c>
      <c r="K245" s="188" t="s">
        <v>125</v>
      </c>
      <c r="L245" s="39"/>
      <c r="M245" s="193" t="s">
        <v>1</v>
      </c>
      <c r="N245" s="194" t="s">
        <v>41</v>
      </c>
      <c r="O245" s="71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139</v>
      </c>
      <c r="AT245" s="197" t="s">
        <v>121</v>
      </c>
      <c r="AU245" s="197" t="s">
        <v>86</v>
      </c>
      <c r="AY245" s="17" t="s">
        <v>118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84</v>
      </c>
      <c r="BK245" s="198">
        <f>ROUND(I245*H245,2)</f>
        <v>0</v>
      </c>
      <c r="BL245" s="17" t="s">
        <v>139</v>
      </c>
      <c r="BM245" s="197" t="s">
        <v>401</v>
      </c>
    </row>
    <row r="246" spans="2:51" s="13" customFormat="1" ht="11.25">
      <c r="B246" s="209"/>
      <c r="C246" s="210"/>
      <c r="D246" s="199" t="s">
        <v>250</v>
      </c>
      <c r="E246" s="211" t="s">
        <v>1</v>
      </c>
      <c r="F246" s="212" t="s">
        <v>231</v>
      </c>
      <c r="G246" s="210"/>
      <c r="H246" s="213">
        <v>1364.5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250</v>
      </c>
      <c r="AU246" s="219" t="s">
        <v>86</v>
      </c>
      <c r="AV246" s="13" t="s">
        <v>86</v>
      </c>
      <c r="AW246" s="13" t="s">
        <v>32</v>
      </c>
      <c r="AX246" s="13" t="s">
        <v>76</v>
      </c>
      <c r="AY246" s="219" t="s">
        <v>118</v>
      </c>
    </row>
    <row r="247" spans="2:51" s="13" customFormat="1" ht="11.25">
      <c r="B247" s="209"/>
      <c r="C247" s="210"/>
      <c r="D247" s="199" t="s">
        <v>250</v>
      </c>
      <c r="E247" s="211" t="s">
        <v>1</v>
      </c>
      <c r="F247" s="212" t="s">
        <v>368</v>
      </c>
      <c r="G247" s="210"/>
      <c r="H247" s="213">
        <v>1573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250</v>
      </c>
      <c r="AU247" s="219" t="s">
        <v>86</v>
      </c>
      <c r="AV247" s="13" t="s">
        <v>86</v>
      </c>
      <c r="AW247" s="13" t="s">
        <v>32</v>
      </c>
      <c r="AX247" s="13" t="s">
        <v>76</v>
      </c>
      <c r="AY247" s="219" t="s">
        <v>118</v>
      </c>
    </row>
    <row r="248" spans="2:51" s="14" customFormat="1" ht="11.25">
      <c r="B248" s="220"/>
      <c r="C248" s="221"/>
      <c r="D248" s="199" t="s">
        <v>250</v>
      </c>
      <c r="E248" s="222" t="s">
        <v>1</v>
      </c>
      <c r="F248" s="223" t="s">
        <v>257</v>
      </c>
      <c r="G248" s="221"/>
      <c r="H248" s="224">
        <v>2937.5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250</v>
      </c>
      <c r="AU248" s="230" t="s">
        <v>86</v>
      </c>
      <c r="AV248" s="14" t="s">
        <v>139</v>
      </c>
      <c r="AW248" s="14" t="s">
        <v>32</v>
      </c>
      <c r="AX248" s="14" t="s">
        <v>84</v>
      </c>
      <c r="AY248" s="230" t="s">
        <v>118</v>
      </c>
    </row>
    <row r="249" spans="1:65" s="2" customFormat="1" ht="16.5" customHeight="1">
      <c r="A249" s="34"/>
      <c r="B249" s="35"/>
      <c r="C249" s="186" t="s">
        <v>402</v>
      </c>
      <c r="D249" s="186" t="s">
        <v>121</v>
      </c>
      <c r="E249" s="187" t="s">
        <v>403</v>
      </c>
      <c r="F249" s="188" t="s">
        <v>404</v>
      </c>
      <c r="G249" s="189" t="s">
        <v>260</v>
      </c>
      <c r="H249" s="190">
        <v>957.4</v>
      </c>
      <c r="I249" s="191"/>
      <c r="J249" s="192">
        <f>ROUND(I249*H249,2)</f>
        <v>0</v>
      </c>
      <c r="K249" s="188" t="s">
        <v>125</v>
      </c>
      <c r="L249" s="39"/>
      <c r="M249" s="193" t="s">
        <v>1</v>
      </c>
      <c r="N249" s="194" t="s">
        <v>41</v>
      </c>
      <c r="O249" s="71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139</v>
      </c>
      <c r="AT249" s="197" t="s">
        <v>121</v>
      </c>
      <c r="AU249" s="197" t="s">
        <v>86</v>
      </c>
      <c r="AY249" s="17" t="s">
        <v>118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7" t="s">
        <v>84</v>
      </c>
      <c r="BK249" s="198">
        <f>ROUND(I249*H249,2)</f>
        <v>0</v>
      </c>
      <c r="BL249" s="17" t="s">
        <v>139</v>
      </c>
      <c r="BM249" s="197" t="s">
        <v>405</v>
      </c>
    </row>
    <row r="250" spans="2:51" s="13" customFormat="1" ht="11.25">
      <c r="B250" s="209"/>
      <c r="C250" s="210"/>
      <c r="D250" s="199" t="s">
        <v>250</v>
      </c>
      <c r="E250" s="211" t="s">
        <v>1</v>
      </c>
      <c r="F250" s="212" t="s">
        <v>233</v>
      </c>
      <c r="G250" s="210"/>
      <c r="H250" s="213">
        <v>957.4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250</v>
      </c>
      <c r="AU250" s="219" t="s">
        <v>86</v>
      </c>
      <c r="AV250" s="13" t="s">
        <v>86</v>
      </c>
      <c r="AW250" s="13" t="s">
        <v>32</v>
      </c>
      <c r="AX250" s="13" t="s">
        <v>84</v>
      </c>
      <c r="AY250" s="219" t="s">
        <v>118</v>
      </c>
    </row>
    <row r="251" spans="1:65" s="2" customFormat="1" ht="24">
      <c r="A251" s="34"/>
      <c r="B251" s="35"/>
      <c r="C251" s="186" t="s">
        <v>406</v>
      </c>
      <c r="D251" s="186" t="s">
        <v>121</v>
      </c>
      <c r="E251" s="187" t="s">
        <v>407</v>
      </c>
      <c r="F251" s="188" t="s">
        <v>408</v>
      </c>
      <c r="G251" s="189" t="s">
        <v>260</v>
      </c>
      <c r="H251" s="190">
        <v>2913</v>
      </c>
      <c r="I251" s="191"/>
      <c r="J251" s="192">
        <f>ROUND(I251*H251,2)</f>
        <v>0</v>
      </c>
      <c r="K251" s="188" t="s">
        <v>125</v>
      </c>
      <c r="L251" s="39"/>
      <c r="M251" s="193" t="s">
        <v>1</v>
      </c>
      <c r="N251" s="194" t="s">
        <v>41</v>
      </c>
      <c r="O251" s="71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139</v>
      </c>
      <c r="AT251" s="197" t="s">
        <v>121</v>
      </c>
      <c r="AU251" s="197" t="s">
        <v>86</v>
      </c>
      <c r="AY251" s="17" t="s">
        <v>118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84</v>
      </c>
      <c r="BK251" s="198">
        <f>ROUND(I251*H251,2)</f>
        <v>0</v>
      </c>
      <c r="BL251" s="17" t="s">
        <v>139</v>
      </c>
      <c r="BM251" s="197" t="s">
        <v>409</v>
      </c>
    </row>
    <row r="252" spans="2:51" s="13" customFormat="1" ht="11.25">
      <c r="B252" s="209"/>
      <c r="C252" s="210"/>
      <c r="D252" s="199" t="s">
        <v>250</v>
      </c>
      <c r="E252" s="211" t="s">
        <v>1</v>
      </c>
      <c r="F252" s="212" t="s">
        <v>410</v>
      </c>
      <c r="G252" s="210"/>
      <c r="H252" s="213">
        <v>2913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250</v>
      </c>
      <c r="AU252" s="219" t="s">
        <v>86</v>
      </c>
      <c r="AV252" s="13" t="s">
        <v>86</v>
      </c>
      <c r="AW252" s="13" t="s">
        <v>32</v>
      </c>
      <c r="AX252" s="13" t="s">
        <v>84</v>
      </c>
      <c r="AY252" s="219" t="s">
        <v>118</v>
      </c>
    </row>
    <row r="253" spans="1:65" s="2" customFormat="1" ht="16.5" customHeight="1">
      <c r="A253" s="34"/>
      <c r="B253" s="35"/>
      <c r="C253" s="186" t="s">
        <v>411</v>
      </c>
      <c r="D253" s="186" t="s">
        <v>121</v>
      </c>
      <c r="E253" s="187" t="s">
        <v>412</v>
      </c>
      <c r="F253" s="188" t="s">
        <v>413</v>
      </c>
      <c r="G253" s="189" t="s">
        <v>260</v>
      </c>
      <c r="H253" s="190">
        <v>9329</v>
      </c>
      <c r="I253" s="191"/>
      <c r="J253" s="192">
        <f>ROUND(I253*H253,2)</f>
        <v>0</v>
      </c>
      <c r="K253" s="188" t="s">
        <v>125</v>
      </c>
      <c r="L253" s="39"/>
      <c r="M253" s="193" t="s">
        <v>1</v>
      </c>
      <c r="N253" s="194" t="s">
        <v>41</v>
      </c>
      <c r="O253" s="71"/>
      <c r="P253" s="195">
        <f>O253*H253</f>
        <v>0</v>
      </c>
      <c r="Q253" s="195">
        <v>0</v>
      </c>
      <c r="R253" s="195">
        <f>Q253*H253</f>
        <v>0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139</v>
      </c>
      <c r="AT253" s="197" t="s">
        <v>121</v>
      </c>
      <c r="AU253" s="197" t="s">
        <v>86</v>
      </c>
      <c r="AY253" s="17" t="s">
        <v>118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7" t="s">
        <v>84</v>
      </c>
      <c r="BK253" s="198">
        <f>ROUND(I253*H253,2)</f>
        <v>0</v>
      </c>
      <c r="BL253" s="17" t="s">
        <v>139</v>
      </c>
      <c r="BM253" s="197" t="s">
        <v>414</v>
      </c>
    </row>
    <row r="254" spans="2:51" s="13" customFormat="1" ht="11.25">
      <c r="B254" s="209"/>
      <c r="C254" s="210"/>
      <c r="D254" s="199" t="s">
        <v>250</v>
      </c>
      <c r="E254" s="211" t="s">
        <v>1</v>
      </c>
      <c r="F254" s="212" t="s">
        <v>347</v>
      </c>
      <c r="G254" s="210"/>
      <c r="H254" s="213">
        <v>4495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250</v>
      </c>
      <c r="AU254" s="219" t="s">
        <v>86</v>
      </c>
      <c r="AV254" s="13" t="s">
        <v>86</v>
      </c>
      <c r="AW254" s="13" t="s">
        <v>32</v>
      </c>
      <c r="AX254" s="13" t="s">
        <v>76</v>
      </c>
      <c r="AY254" s="219" t="s">
        <v>118</v>
      </c>
    </row>
    <row r="255" spans="2:51" s="13" customFormat="1" ht="11.25">
      <c r="B255" s="209"/>
      <c r="C255" s="210"/>
      <c r="D255" s="199" t="s">
        <v>250</v>
      </c>
      <c r="E255" s="211" t="s">
        <v>1</v>
      </c>
      <c r="F255" s="212" t="s">
        <v>415</v>
      </c>
      <c r="G255" s="210"/>
      <c r="H255" s="213">
        <v>1300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250</v>
      </c>
      <c r="AU255" s="219" t="s">
        <v>86</v>
      </c>
      <c r="AV255" s="13" t="s">
        <v>86</v>
      </c>
      <c r="AW255" s="13" t="s">
        <v>32</v>
      </c>
      <c r="AX255" s="13" t="s">
        <v>76</v>
      </c>
      <c r="AY255" s="219" t="s">
        <v>118</v>
      </c>
    </row>
    <row r="256" spans="2:51" s="13" customFormat="1" ht="11.25">
      <c r="B256" s="209"/>
      <c r="C256" s="210"/>
      <c r="D256" s="199" t="s">
        <v>250</v>
      </c>
      <c r="E256" s="211" t="s">
        <v>1</v>
      </c>
      <c r="F256" s="212" t="s">
        <v>416</v>
      </c>
      <c r="G256" s="210"/>
      <c r="H256" s="213">
        <v>3146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250</v>
      </c>
      <c r="AU256" s="219" t="s">
        <v>86</v>
      </c>
      <c r="AV256" s="13" t="s">
        <v>86</v>
      </c>
      <c r="AW256" s="13" t="s">
        <v>32</v>
      </c>
      <c r="AX256" s="13" t="s">
        <v>76</v>
      </c>
      <c r="AY256" s="219" t="s">
        <v>118</v>
      </c>
    </row>
    <row r="257" spans="2:51" s="13" customFormat="1" ht="11.25">
      <c r="B257" s="209"/>
      <c r="C257" s="210"/>
      <c r="D257" s="199" t="s">
        <v>250</v>
      </c>
      <c r="E257" s="211" t="s">
        <v>1</v>
      </c>
      <c r="F257" s="212" t="s">
        <v>417</v>
      </c>
      <c r="G257" s="210"/>
      <c r="H257" s="213">
        <v>388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250</v>
      </c>
      <c r="AU257" s="219" t="s">
        <v>86</v>
      </c>
      <c r="AV257" s="13" t="s">
        <v>86</v>
      </c>
      <c r="AW257" s="13" t="s">
        <v>32</v>
      </c>
      <c r="AX257" s="13" t="s">
        <v>76</v>
      </c>
      <c r="AY257" s="219" t="s">
        <v>118</v>
      </c>
    </row>
    <row r="258" spans="2:51" s="14" customFormat="1" ht="11.25">
      <c r="B258" s="220"/>
      <c r="C258" s="221"/>
      <c r="D258" s="199" t="s">
        <v>250</v>
      </c>
      <c r="E258" s="222" t="s">
        <v>1</v>
      </c>
      <c r="F258" s="223" t="s">
        <v>257</v>
      </c>
      <c r="G258" s="221"/>
      <c r="H258" s="224">
        <v>9329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250</v>
      </c>
      <c r="AU258" s="230" t="s">
        <v>86</v>
      </c>
      <c r="AV258" s="14" t="s">
        <v>139</v>
      </c>
      <c r="AW258" s="14" t="s">
        <v>32</v>
      </c>
      <c r="AX258" s="14" t="s">
        <v>84</v>
      </c>
      <c r="AY258" s="230" t="s">
        <v>118</v>
      </c>
    </row>
    <row r="259" spans="1:65" s="2" customFormat="1" ht="16.5" customHeight="1">
      <c r="A259" s="34"/>
      <c r="B259" s="35"/>
      <c r="C259" s="186" t="s">
        <v>418</v>
      </c>
      <c r="D259" s="186" t="s">
        <v>121</v>
      </c>
      <c r="E259" s="187" t="s">
        <v>419</v>
      </c>
      <c r="F259" s="188" t="s">
        <v>420</v>
      </c>
      <c r="G259" s="189" t="s">
        <v>248</v>
      </c>
      <c r="H259" s="190">
        <v>941</v>
      </c>
      <c r="I259" s="191"/>
      <c r="J259" s="192">
        <f>ROUND(I259*H259,2)</f>
        <v>0</v>
      </c>
      <c r="K259" s="188" t="s">
        <v>125</v>
      </c>
      <c r="L259" s="39"/>
      <c r="M259" s="193" t="s">
        <v>1</v>
      </c>
      <c r="N259" s="194" t="s">
        <v>41</v>
      </c>
      <c r="O259" s="71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139</v>
      </c>
      <c r="AT259" s="197" t="s">
        <v>121</v>
      </c>
      <c r="AU259" s="197" t="s">
        <v>86</v>
      </c>
      <c r="AY259" s="17" t="s">
        <v>118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7" t="s">
        <v>84</v>
      </c>
      <c r="BK259" s="198">
        <f>ROUND(I259*H259,2)</f>
        <v>0</v>
      </c>
      <c r="BL259" s="17" t="s">
        <v>139</v>
      </c>
      <c r="BM259" s="197" t="s">
        <v>421</v>
      </c>
    </row>
    <row r="260" spans="2:51" s="13" customFormat="1" ht="11.25">
      <c r="B260" s="209"/>
      <c r="C260" s="210"/>
      <c r="D260" s="199" t="s">
        <v>250</v>
      </c>
      <c r="E260" s="211" t="s">
        <v>1</v>
      </c>
      <c r="F260" s="212" t="s">
        <v>422</v>
      </c>
      <c r="G260" s="210"/>
      <c r="H260" s="213">
        <v>941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250</v>
      </c>
      <c r="AU260" s="219" t="s">
        <v>86</v>
      </c>
      <c r="AV260" s="13" t="s">
        <v>86</v>
      </c>
      <c r="AW260" s="13" t="s">
        <v>32</v>
      </c>
      <c r="AX260" s="13" t="s">
        <v>84</v>
      </c>
      <c r="AY260" s="219" t="s">
        <v>118</v>
      </c>
    </row>
    <row r="261" spans="1:65" s="2" customFormat="1" ht="21.75" customHeight="1">
      <c r="A261" s="34"/>
      <c r="B261" s="35"/>
      <c r="C261" s="186" t="s">
        <v>423</v>
      </c>
      <c r="D261" s="186" t="s">
        <v>121</v>
      </c>
      <c r="E261" s="187" t="s">
        <v>424</v>
      </c>
      <c r="F261" s="188" t="s">
        <v>425</v>
      </c>
      <c r="G261" s="189" t="s">
        <v>248</v>
      </c>
      <c r="H261" s="190">
        <v>5005</v>
      </c>
      <c r="I261" s="191"/>
      <c r="J261" s="192">
        <f>ROUND(I261*H261,2)</f>
        <v>0</v>
      </c>
      <c r="K261" s="188" t="s">
        <v>125</v>
      </c>
      <c r="L261" s="39"/>
      <c r="M261" s="193" t="s">
        <v>1</v>
      </c>
      <c r="N261" s="194" t="s">
        <v>41</v>
      </c>
      <c r="O261" s="71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139</v>
      </c>
      <c r="AT261" s="197" t="s">
        <v>121</v>
      </c>
      <c r="AU261" s="197" t="s">
        <v>86</v>
      </c>
      <c r="AY261" s="17" t="s">
        <v>118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84</v>
      </c>
      <c r="BK261" s="198">
        <f>ROUND(I261*H261,2)</f>
        <v>0</v>
      </c>
      <c r="BL261" s="17" t="s">
        <v>139</v>
      </c>
      <c r="BM261" s="197" t="s">
        <v>426</v>
      </c>
    </row>
    <row r="262" spans="2:51" s="13" customFormat="1" ht="11.25">
      <c r="B262" s="209"/>
      <c r="C262" s="210"/>
      <c r="D262" s="199" t="s">
        <v>250</v>
      </c>
      <c r="E262" s="211" t="s">
        <v>1</v>
      </c>
      <c r="F262" s="212" t="s">
        <v>427</v>
      </c>
      <c r="G262" s="210"/>
      <c r="H262" s="213">
        <v>5005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250</v>
      </c>
      <c r="AU262" s="219" t="s">
        <v>86</v>
      </c>
      <c r="AV262" s="13" t="s">
        <v>86</v>
      </c>
      <c r="AW262" s="13" t="s">
        <v>32</v>
      </c>
      <c r="AX262" s="13" t="s">
        <v>84</v>
      </c>
      <c r="AY262" s="219" t="s">
        <v>118</v>
      </c>
    </row>
    <row r="263" spans="1:65" s="2" customFormat="1" ht="16.5" customHeight="1">
      <c r="A263" s="34"/>
      <c r="B263" s="35"/>
      <c r="C263" s="186" t="s">
        <v>428</v>
      </c>
      <c r="D263" s="186" t="s">
        <v>121</v>
      </c>
      <c r="E263" s="187" t="s">
        <v>429</v>
      </c>
      <c r="F263" s="188" t="s">
        <v>430</v>
      </c>
      <c r="G263" s="189" t="s">
        <v>248</v>
      </c>
      <c r="H263" s="190">
        <v>5005</v>
      </c>
      <c r="I263" s="191"/>
      <c r="J263" s="192">
        <f>ROUND(I263*H263,2)</f>
        <v>0</v>
      </c>
      <c r="K263" s="188" t="s">
        <v>125</v>
      </c>
      <c r="L263" s="39"/>
      <c r="M263" s="193" t="s">
        <v>1</v>
      </c>
      <c r="N263" s="194" t="s">
        <v>41</v>
      </c>
      <c r="O263" s="71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139</v>
      </c>
      <c r="AT263" s="197" t="s">
        <v>121</v>
      </c>
      <c r="AU263" s="197" t="s">
        <v>86</v>
      </c>
      <c r="AY263" s="17" t="s">
        <v>118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7" t="s">
        <v>84</v>
      </c>
      <c r="BK263" s="198">
        <f>ROUND(I263*H263,2)</f>
        <v>0</v>
      </c>
      <c r="BL263" s="17" t="s">
        <v>139</v>
      </c>
      <c r="BM263" s="197" t="s">
        <v>431</v>
      </c>
    </row>
    <row r="264" spans="1:65" s="2" customFormat="1" ht="16.5" customHeight="1">
      <c r="A264" s="34"/>
      <c r="B264" s="35"/>
      <c r="C264" s="242" t="s">
        <v>432</v>
      </c>
      <c r="D264" s="242" t="s">
        <v>433</v>
      </c>
      <c r="E264" s="243" t="s">
        <v>434</v>
      </c>
      <c r="F264" s="244" t="s">
        <v>435</v>
      </c>
      <c r="G264" s="245" t="s">
        <v>436</v>
      </c>
      <c r="H264" s="246">
        <v>150.15</v>
      </c>
      <c r="I264" s="247"/>
      <c r="J264" s="248">
        <f>ROUND(I264*H264,2)</f>
        <v>0</v>
      </c>
      <c r="K264" s="244" t="s">
        <v>125</v>
      </c>
      <c r="L264" s="249"/>
      <c r="M264" s="250" t="s">
        <v>1</v>
      </c>
      <c r="N264" s="251" t="s">
        <v>41</v>
      </c>
      <c r="O264" s="71"/>
      <c r="P264" s="195">
        <f>O264*H264</f>
        <v>0</v>
      </c>
      <c r="Q264" s="195">
        <v>0.001</v>
      </c>
      <c r="R264" s="195">
        <f>Q264*H264</f>
        <v>0.15015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158</v>
      </c>
      <c r="AT264" s="197" t="s">
        <v>433</v>
      </c>
      <c r="AU264" s="197" t="s">
        <v>86</v>
      </c>
      <c r="AY264" s="17" t="s">
        <v>118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7" t="s">
        <v>84</v>
      </c>
      <c r="BK264" s="198">
        <f>ROUND(I264*H264,2)</f>
        <v>0</v>
      </c>
      <c r="BL264" s="17" t="s">
        <v>139</v>
      </c>
      <c r="BM264" s="197" t="s">
        <v>437</v>
      </c>
    </row>
    <row r="265" spans="2:51" s="13" customFormat="1" ht="11.25">
      <c r="B265" s="209"/>
      <c r="C265" s="210"/>
      <c r="D265" s="199" t="s">
        <v>250</v>
      </c>
      <c r="E265" s="211" t="s">
        <v>1</v>
      </c>
      <c r="F265" s="212" t="s">
        <v>438</v>
      </c>
      <c r="G265" s="210"/>
      <c r="H265" s="213">
        <v>150.15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250</v>
      </c>
      <c r="AU265" s="219" t="s">
        <v>86</v>
      </c>
      <c r="AV265" s="13" t="s">
        <v>86</v>
      </c>
      <c r="AW265" s="13" t="s">
        <v>32</v>
      </c>
      <c r="AX265" s="13" t="s">
        <v>84</v>
      </c>
      <c r="AY265" s="219" t="s">
        <v>118</v>
      </c>
    </row>
    <row r="266" spans="1:65" s="2" customFormat="1" ht="16.5" customHeight="1">
      <c r="A266" s="34"/>
      <c r="B266" s="35"/>
      <c r="C266" s="186" t="s">
        <v>439</v>
      </c>
      <c r="D266" s="186" t="s">
        <v>121</v>
      </c>
      <c r="E266" s="187" t="s">
        <v>440</v>
      </c>
      <c r="F266" s="188" t="s">
        <v>441</v>
      </c>
      <c r="G266" s="189" t="s">
        <v>248</v>
      </c>
      <c r="H266" s="190">
        <v>5005</v>
      </c>
      <c r="I266" s="191"/>
      <c r="J266" s="192">
        <f>ROUND(I266*H266,2)</f>
        <v>0</v>
      </c>
      <c r="K266" s="188" t="s">
        <v>125</v>
      </c>
      <c r="L266" s="39"/>
      <c r="M266" s="193" t="s">
        <v>1</v>
      </c>
      <c r="N266" s="194" t="s">
        <v>41</v>
      </c>
      <c r="O266" s="71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139</v>
      </c>
      <c r="AT266" s="197" t="s">
        <v>121</v>
      </c>
      <c r="AU266" s="197" t="s">
        <v>86</v>
      </c>
      <c r="AY266" s="17" t="s">
        <v>118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7" t="s">
        <v>84</v>
      </c>
      <c r="BK266" s="198">
        <f>ROUND(I266*H266,2)</f>
        <v>0</v>
      </c>
      <c r="BL266" s="17" t="s">
        <v>139</v>
      </c>
      <c r="BM266" s="197" t="s">
        <v>442</v>
      </c>
    </row>
    <row r="267" spans="2:51" s="13" customFormat="1" ht="11.25">
      <c r="B267" s="209"/>
      <c r="C267" s="210"/>
      <c r="D267" s="199" t="s">
        <v>250</v>
      </c>
      <c r="E267" s="211" t="s">
        <v>1</v>
      </c>
      <c r="F267" s="212" t="s">
        <v>443</v>
      </c>
      <c r="G267" s="210"/>
      <c r="H267" s="213">
        <v>5005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250</v>
      </c>
      <c r="AU267" s="219" t="s">
        <v>86</v>
      </c>
      <c r="AV267" s="13" t="s">
        <v>86</v>
      </c>
      <c r="AW267" s="13" t="s">
        <v>32</v>
      </c>
      <c r="AX267" s="13" t="s">
        <v>84</v>
      </c>
      <c r="AY267" s="219" t="s">
        <v>118</v>
      </c>
    </row>
    <row r="268" spans="1:65" s="2" customFormat="1" ht="16.5" customHeight="1">
      <c r="A268" s="34"/>
      <c r="B268" s="35"/>
      <c r="C268" s="186" t="s">
        <v>444</v>
      </c>
      <c r="D268" s="186" t="s">
        <v>121</v>
      </c>
      <c r="E268" s="187" t="s">
        <v>445</v>
      </c>
      <c r="F268" s="188" t="s">
        <v>446</v>
      </c>
      <c r="G268" s="189" t="s">
        <v>260</v>
      </c>
      <c r="H268" s="190">
        <v>150.15</v>
      </c>
      <c r="I268" s="191"/>
      <c r="J268" s="192">
        <f>ROUND(I268*H268,2)</f>
        <v>0</v>
      </c>
      <c r="K268" s="188" t="s">
        <v>125</v>
      </c>
      <c r="L268" s="39"/>
      <c r="M268" s="193" t="s">
        <v>1</v>
      </c>
      <c r="N268" s="194" t="s">
        <v>41</v>
      </c>
      <c r="O268" s="71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139</v>
      </c>
      <c r="AT268" s="197" t="s">
        <v>121</v>
      </c>
      <c r="AU268" s="197" t="s">
        <v>86</v>
      </c>
      <c r="AY268" s="17" t="s">
        <v>118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84</v>
      </c>
      <c r="BK268" s="198">
        <f>ROUND(I268*H268,2)</f>
        <v>0</v>
      </c>
      <c r="BL268" s="17" t="s">
        <v>139</v>
      </c>
      <c r="BM268" s="197" t="s">
        <v>447</v>
      </c>
    </row>
    <row r="269" spans="2:63" s="12" customFormat="1" ht="22.9" customHeight="1">
      <c r="B269" s="170"/>
      <c r="C269" s="171"/>
      <c r="D269" s="172" t="s">
        <v>75</v>
      </c>
      <c r="E269" s="184" t="s">
        <v>86</v>
      </c>
      <c r="F269" s="184" t="s">
        <v>448</v>
      </c>
      <c r="G269" s="171"/>
      <c r="H269" s="171"/>
      <c r="I269" s="174"/>
      <c r="J269" s="185">
        <f>BK269</f>
        <v>0</v>
      </c>
      <c r="K269" s="171"/>
      <c r="L269" s="176"/>
      <c r="M269" s="177"/>
      <c r="N269" s="178"/>
      <c r="O269" s="178"/>
      <c r="P269" s="179">
        <f>SUM(P270:P308)</f>
        <v>0</v>
      </c>
      <c r="Q269" s="178"/>
      <c r="R269" s="179">
        <f>SUM(R270:R308)</f>
        <v>34.780895</v>
      </c>
      <c r="S269" s="178"/>
      <c r="T269" s="180">
        <f>SUM(T270:T308)</f>
        <v>0</v>
      </c>
      <c r="AR269" s="181" t="s">
        <v>84</v>
      </c>
      <c r="AT269" s="182" t="s">
        <v>75</v>
      </c>
      <c r="AU269" s="182" t="s">
        <v>84</v>
      </c>
      <c r="AY269" s="181" t="s">
        <v>118</v>
      </c>
      <c r="BK269" s="183">
        <f>SUM(BK270:BK308)</f>
        <v>0</v>
      </c>
    </row>
    <row r="270" spans="1:65" s="2" customFormat="1" ht="16.5" customHeight="1">
      <c r="A270" s="34"/>
      <c r="B270" s="35"/>
      <c r="C270" s="186" t="s">
        <v>449</v>
      </c>
      <c r="D270" s="186" t="s">
        <v>121</v>
      </c>
      <c r="E270" s="187" t="s">
        <v>450</v>
      </c>
      <c r="F270" s="188" t="s">
        <v>451</v>
      </c>
      <c r="G270" s="189" t="s">
        <v>452</v>
      </c>
      <c r="H270" s="190">
        <v>175.5</v>
      </c>
      <c r="I270" s="191"/>
      <c r="J270" s="192">
        <f>ROUND(I270*H270,2)</f>
        <v>0</v>
      </c>
      <c r="K270" s="188" t="s">
        <v>125</v>
      </c>
      <c r="L270" s="39"/>
      <c r="M270" s="193" t="s">
        <v>1</v>
      </c>
      <c r="N270" s="194" t="s">
        <v>41</v>
      </c>
      <c r="O270" s="71"/>
      <c r="P270" s="195">
        <f>O270*H270</f>
        <v>0</v>
      </c>
      <c r="Q270" s="195">
        <v>0.00013</v>
      </c>
      <c r="R270" s="195">
        <f>Q270*H270</f>
        <v>0.022815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139</v>
      </c>
      <c r="AT270" s="197" t="s">
        <v>121</v>
      </c>
      <c r="AU270" s="197" t="s">
        <v>86</v>
      </c>
      <c r="AY270" s="17" t="s">
        <v>118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7" t="s">
        <v>84</v>
      </c>
      <c r="BK270" s="198">
        <f>ROUND(I270*H270,2)</f>
        <v>0</v>
      </c>
      <c r="BL270" s="17" t="s">
        <v>139</v>
      </c>
      <c r="BM270" s="197" t="s">
        <v>453</v>
      </c>
    </row>
    <row r="271" spans="2:51" s="13" customFormat="1" ht="11.25">
      <c r="B271" s="209"/>
      <c r="C271" s="210"/>
      <c r="D271" s="199" t="s">
        <v>250</v>
      </c>
      <c r="E271" s="211" t="s">
        <v>1</v>
      </c>
      <c r="F271" s="212" t="s">
        <v>454</v>
      </c>
      <c r="G271" s="210"/>
      <c r="H271" s="213">
        <v>50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250</v>
      </c>
      <c r="AU271" s="219" t="s">
        <v>86</v>
      </c>
      <c r="AV271" s="13" t="s">
        <v>86</v>
      </c>
      <c r="AW271" s="13" t="s">
        <v>32</v>
      </c>
      <c r="AX271" s="13" t="s">
        <v>76</v>
      </c>
      <c r="AY271" s="219" t="s">
        <v>118</v>
      </c>
    </row>
    <row r="272" spans="2:51" s="13" customFormat="1" ht="11.25">
      <c r="B272" s="209"/>
      <c r="C272" s="210"/>
      <c r="D272" s="199" t="s">
        <v>250</v>
      </c>
      <c r="E272" s="211" t="s">
        <v>1</v>
      </c>
      <c r="F272" s="212" t="s">
        <v>455</v>
      </c>
      <c r="G272" s="210"/>
      <c r="H272" s="213">
        <v>125.5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250</v>
      </c>
      <c r="AU272" s="219" t="s">
        <v>86</v>
      </c>
      <c r="AV272" s="13" t="s">
        <v>86</v>
      </c>
      <c r="AW272" s="13" t="s">
        <v>32</v>
      </c>
      <c r="AX272" s="13" t="s">
        <v>76</v>
      </c>
      <c r="AY272" s="219" t="s">
        <v>118</v>
      </c>
    </row>
    <row r="273" spans="2:51" s="14" customFormat="1" ht="11.25">
      <c r="B273" s="220"/>
      <c r="C273" s="221"/>
      <c r="D273" s="199" t="s">
        <v>250</v>
      </c>
      <c r="E273" s="222" t="s">
        <v>1</v>
      </c>
      <c r="F273" s="223" t="s">
        <v>257</v>
      </c>
      <c r="G273" s="221"/>
      <c r="H273" s="224">
        <v>175.5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250</v>
      </c>
      <c r="AU273" s="230" t="s">
        <v>86</v>
      </c>
      <c r="AV273" s="14" t="s">
        <v>139</v>
      </c>
      <c r="AW273" s="14" t="s">
        <v>32</v>
      </c>
      <c r="AX273" s="14" t="s">
        <v>84</v>
      </c>
      <c r="AY273" s="230" t="s">
        <v>118</v>
      </c>
    </row>
    <row r="274" spans="1:65" s="2" customFormat="1" ht="16.5" customHeight="1">
      <c r="A274" s="34"/>
      <c r="B274" s="35"/>
      <c r="C274" s="186" t="s">
        <v>456</v>
      </c>
      <c r="D274" s="186" t="s">
        <v>121</v>
      </c>
      <c r="E274" s="187" t="s">
        <v>457</v>
      </c>
      <c r="F274" s="188" t="s">
        <v>458</v>
      </c>
      <c r="G274" s="189" t="s">
        <v>452</v>
      </c>
      <c r="H274" s="190">
        <v>1413</v>
      </c>
      <c r="I274" s="191"/>
      <c r="J274" s="192">
        <f>ROUND(I274*H274,2)</f>
        <v>0</v>
      </c>
      <c r="K274" s="188" t="s">
        <v>125</v>
      </c>
      <c r="L274" s="39"/>
      <c r="M274" s="193" t="s">
        <v>1</v>
      </c>
      <c r="N274" s="194" t="s">
        <v>41</v>
      </c>
      <c r="O274" s="71"/>
      <c r="P274" s="195">
        <f>O274*H274</f>
        <v>0</v>
      </c>
      <c r="Q274" s="195">
        <v>0.00028</v>
      </c>
      <c r="R274" s="195">
        <f>Q274*H274</f>
        <v>0.39564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139</v>
      </c>
      <c r="AT274" s="197" t="s">
        <v>121</v>
      </c>
      <c r="AU274" s="197" t="s">
        <v>86</v>
      </c>
      <c r="AY274" s="17" t="s">
        <v>118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7" t="s">
        <v>84</v>
      </c>
      <c r="BK274" s="198">
        <f>ROUND(I274*H274,2)</f>
        <v>0</v>
      </c>
      <c r="BL274" s="17" t="s">
        <v>139</v>
      </c>
      <c r="BM274" s="197" t="s">
        <v>459</v>
      </c>
    </row>
    <row r="275" spans="2:51" s="13" customFormat="1" ht="11.25">
      <c r="B275" s="209"/>
      <c r="C275" s="210"/>
      <c r="D275" s="199" t="s">
        <v>250</v>
      </c>
      <c r="E275" s="211" t="s">
        <v>1</v>
      </c>
      <c r="F275" s="212" t="s">
        <v>460</v>
      </c>
      <c r="G275" s="210"/>
      <c r="H275" s="213">
        <v>574.5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250</v>
      </c>
      <c r="AU275" s="219" t="s">
        <v>86</v>
      </c>
      <c r="AV275" s="13" t="s">
        <v>86</v>
      </c>
      <c r="AW275" s="13" t="s">
        <v>32</v>
      </c>
      <c r="AX275" s="13" t="s">
        <v>76</v>
      </c>
      <c r="AY275" s="219" t="s">
        <v>118</v>
      </c>
    </row>
    <row r="276" spans="2:51" s="13" customFormat="1" ht="11.25">
      <c r="B276" s="209"/>
      <c r="C276" s="210"/>
      <c r="D276" s="199" t="s">
        <v>250</v>
      </c>
      <c r="E276" s="211" t="s">
        <v>1</v>
      </c>
      <c r="F276" s="212" t="s">
        <v>461</v>
      </c>
      <c r="G276" s="210"/>
      <c r="H276" s="213">
        <v>651.5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250</v>
      </c>
      <c r="AU276" s="219" t="s">
        <v>86</v>
      </c>
      <c r="AV276" s="13" t="s">
        <v>86</v>
      </c>
      <c r="AW276" s="13" t="s">
        <v>32</v>
      </c>
      <c r="AX276" s="13" t="s">
        <v>76</v>
      </c>
      <c r="AY276" s="219" t="s">
        <v>118</v>
      </c>
    </row>
    <row r="277" spans="2:51" s="13" customFormat="1" ht="11.25">
      <c r="B277" s="209"/>
      <c r="C277" s="210"/>
      <c r="D277" s="199" t="s">
        <v>250</v>
      </c>
      <c r="E277" s="211" t="s">
        <v>1</v>
      </c>
      <c r="F277" s="212" t="s">
        <v>462</v>
      </c>
      <c r="G277" s="210"/>
      <c r="H277" s="213">
        <v>112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250</v>
      </c>
      <c r="AU277" s="219" t="s">
        <v>86</v>
      </c>
      <c r="AV277" s="13" t="s">
        <v>86</v>
      </c>
      <c r="AW277" s="13" t="s">
        <v>32</v>
      </c>
      <c r="AX277" s="13" t="s">
        <v>76</v>
      </c>
      <c r="AY277" s="219" t="s">
        <v>118</v>
      </c>
    </row>
    <row r="278" spans="2:51" s="13" customFormat="1" ht="11.25">
      <c r="B278" s="209"/>
      <c r="C278" s="210"/>
      <c r="D278" s="199" t="s">
        <v>250</v>
      </c>
      <c r="E278" s="211" t="s">
        <v>1</v>
      </c>
      <c r="F278" s="212" t="s">
        <v>463</v>
      </c>
      <c r="G278" s="210"/>
      <c r="H278" s="213">
        <v>75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250</v>
      </c>
      <c r="AU278" s="219" t="s">
        <v>86</v>
      </c>
      <c r="AV278" s="13" t="s">
        <v>86</v>
      </c>
      <c r="AW278" s="13" t="s">
        <v>32</v>
      </c>
      <c r="AX278" s="13" t="s">
        <v>76</v>
      </c>
      <c r="AY278" s="219" t="s">
        <v>118</v>
      </c>
    </row>
    <row r="279" spans="2:51" s="14" customFormat="1" ht="11.25">
      <c r="B279" s="220"/>
      <c r="C279" s="221"/>
      <c r="D279" s="199" t="s">
        <v>250</v>
      </c>
      <c r="E279" s="222" t="s">
        <v>1</v>
      </c>
      <c r="F279" s="223" t="s">
        <v>257</v>
      </c>
      <c r="G279" s="221"/>
      <c r="H279" s="224">
        <v>1413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250</v>
      </c>
      <c r="AU279" s="230" t="s">
        <v>86</v>
      </c>
      <c r="AV279" s="14" t="s">
        <v>139</v>
      </c>
      <c r="AW279" s="14" t="s">
        <v>32</v>
      </c>
      <c r="AX279" s="14" t="s">
        <v>84</v>
      </c>
      <c r="AY279" s="230" t="s">
        <v>118</v>
      </c>
    </row>
    <row r="280" spans="1:65" s="2" customFormat="1" ht="16.5" customHeight="1">
      <c r="A280" s="34"/>
      <c r="B280" s="35"/>
      <c r="C280" s="186" t="s">
        <v>464</v>
      </c>
      <c r="D280" s="186" t="s">
        <v>121</v>
      </c>
      <c r="E280" s="187" t="s">
        <v>465</v>
      </c>
      <c r="F280" s="188" t="s">
        <v>466</v>
      </c>
      <c r="G280" s="189" t="s">
        <v>124</v>
      </c>
      <c r="H280" s="190">
        <v>1</v>
      </c>
      <c r="I280" s="191"/>
      <c r="J280" s="192">
        <f>ROUND(I280*H280,2)</f>
        <v>0</v>
      </c>
      <c r="K280" s="188" t="s">
        <v>1</v>
      </c>
      <c r="L280" s="39"/>
      <c r="M280" s="193" t="s">
        <v>1</v>
      </c>
      <c r="N280" s="194" t="s">
        <v>41</v>
      </c>
      <c r="O280" s="71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139</v>
      </c>
      <c r="AT280" s="197" t="s">
        <v>121</v>
      </c>
      <c r="AU280" s="197" t="s">
        <v>86</v>
      </c>
      <c r="AY280" s="17" t="s">
        <v>118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84</v>
      </c>
      <c r="BK280" s="198">
        <f>ROUND(I280*H280,2)</f>
        <v>0</v>
      </c>
      <c r="BL280" s="17" t="s">
        <v>139</v>
      </c>
      <c r="BM280" s="197" t="s">
        <v>467</v>
      </c>
    </row>
    <row r="281" spans="1:47" s="2" customFormat="1" ht="29.25">
      <c r="A281" s="34"/>
      <c r="B281" s="35"/>
      <c r="C281" s="36"/>
      <c r="D281" s="199" t="s">
        <v>128</v>
      </c>
      <c r="E281" s="36"/>
      <c r="F281" s="200" t="s">
        <v>468</v>
      </c>
      <c r="G281" s="36"/>
      <c r="H281" s="36"/>
      <c r="I281" s="201"/>
      <c r="J281" s="36"/>
      <c r="K281" s="36"/>
      <c r="L281" s="39"/>
      <c r="M281" s="202"/>
      <c r="N281" s="203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128</v>
      </c>
      <c r="AU281" s="17" t="s">
        <v>86</v>
      </c>
    </row>
    <row r="282" spans="1:65" s="2" customFormat="1" ht="16.5" customHeight="1">
      <c r="A282" s="34"/>
      <c r="B282" s="35"/>
      <c r="C282" s="186" t="s">
        <v>469</v>
      </c>
      <c r="D282" s="186" t="s">
        <v>121</v>
      </c>
      <c r="E282" s="187" t="s">
        <v>470</v>
      </c>
      <c r="F282" s="188" t="s">
        <v>471</v>
      </c>
      <c r="G282" s="189" t="s">
        <v>124</v>
      </c>
      <c r="H282" s="190">
        <v>1</v>
      </c>
      <c r="I282" s="191"/>
      <c r="J282" s="192">
        <f>ROUND(I282*H282,2)</f>
        <v>0</v>
      </c>
      <c r="K282" s="188" t="s">
        <v>1</v>
      </c>
      <c r="L282" s="39"/>
      <c r="M282" s="193" t="s">
        <v>1</v>
      </c>
      <c r="N282" s="194" t="s">
        <v>41</v>
      </c>
      <c r="O282" s="71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139</v>
      </c>
      <c r="AT282" s="197" t="s">
        <v>121</v>
      </c>
      <c r="AU282" s="197" t="s">
        <v>86</v>
      </c>
      <c r="AY282" s="17" t="s">
        <v>118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84</v>
      </c>
      <c r="BK282" s="198">
        <f>ROUND(I282*H282,2)</f>
        <v>0</v>
      </c>
      <c r="BL282" s="17" t="s">
        <v>139</v>
      </c>
      <c r="BM282" s="197" t="s">
        <v>472</v>
      </c>
    </row>
    <row r="283" spans="1:47" s="2" customFormat="1" ht="29.25">
      <c r="A283" s="34"/>
      <c r="B283" s="35"/>
      <c r="C283" s="36"/>
      <c r="D283" s="199" t="s">
        <v>128</v>
      </c>
      <c r="E283" s="36"/>
      <c r="F283" s="200" t="s">
        <v>473</v>
      </c>
      <c r="G283" s="36"/>
      <c r="H283" s="36"/>
      <c r="I283" s="201"/>
      <c r="J283" s="36"/>
      <c r="K283" s="36"/>
      <c r="L283" s="39"/>
      <c r="M283" s="202"/>
      <c r="N283" s="203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128</v>
      </c>
      <c r="AU283" s="17" t="s">
        <v>86</v>
      </c>
    </row>
    <row r="284" spans="1:65" s="2" customFormat="1" ht="16.5" customHeight="1">
      <c r="A284" s="34"/>
      <c r="B284" s="35"/>
      <c r="C284" s="186" t="s">
        <v>474</v>
      </c>
      <c r="D284" s="186" t="s">
        <v>121</v>
      </c>
      <c r="E284" s="187" t="s">
        <v>475</v>
      </c>
      <c r="F284" s="188" t="s">
        <v>476</v>
      </c>
      <c r="G284" s="189" t="s">
        <v>477</v>
      </c>
      <c r="H284" s="190">
        <v>345</v>
      </c>
      <c r="I284" s="191"/>
      <c r="J284" s="192">
        <f>ROUND(I284*H284,2)</f>
        <v>0</v>
      </c>
      <c r="K284" s="188" t="s">
        <v>125</v>
      </c>
      <c r="L284" s="39"/>
      <c r="M284" s="193" t="s">
        <v>1</v>
      </c>
      <c r="N284" s="194" t="s">
        <v>41</v>
      </c>
      <c r="O284" s="71"/>
      <c r="P284" s="195">
        <f>O284*H284</f>
        <v>0</v>
      </c>
      <c r="Q284" s="195">
        <v>4E-05</v>
      </c>
      <c r="R284" s="195">
        <f>Q284*H284</f>
        <v>0.013800000000000002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139</v>
      </c>
      <c r="AT284" s="197" t="s">
        <v>121</v>
      </c>
      <c r="AU284" s="197" t="s">
        <v>86</v>
      </c>
      <c r="AY284" s="17" t="s">
        <v>118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84</v>
      </c>
      <c r="BK284" s="198">
        <f>ROUND(I284*H284,2)</f>
        <v>0</v>
      </c>
      <c r="BL284" s="17" t="s">
        <v>139</v>
      </c>
      <c r="BM284" s="197" t="s">
        <v>478</v>
      </c>
    </row>
    <row r="285" spans="2:51" s="13" customFormat="1" ht="11.25">
      <c r="B285" s="209"/>
      <c r="C285" s="210"/>
      <c r="D285" s="199" t="s">
        <v>250</v>
      </c>
      <c r="E285" s="211" t="s">
        <v>1</v>
      </c>
      <c r="F285" s="212" t="s">
        <v>479</v>
      </c>
      <c r="G285" s="210"/>
      <c r="H285" s="213">
        <v>193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250</v>
      </c>
      <c r="AU285" s="219" t="s">
        <v>86</v>
      </c>
      <c r="AV285" s="13" t="s">
        <v>86</v>
      </c>
      <c r="AW285" s="13" t="s">
        <v>32</v>
      </c>
      <c r="AX285" s="13" t="s">
        <v>76</v>
      </c>
      <c r="AY285" s="219" t="s">
        <v>118</v>
      </c>
    </row>
    <row r="286" spans="2:51" s="13" customFormat="1" ht="11.25">
      <c r="B286" s="209"/>
      <c r="C286" s="210"/>
      <c r="D286" s="199" t="s">
        <v>250</v>
      </c>
      <c r="E286" s="211" t="s">
        <v>1</v>
      </c>
      <c r="F286" s="212" t="s">
        <v>480</v>
      </c>
      <c r="G286" s="210"/>
      <c r="H286" s="213">
        <v>152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250</v>
      </c>
      <c r="AU286" s="219" t="s">
        <v>86</v>
      </c>
      <c r="AV286" s="13" t="s">
        <v>86</v>
      </c>
      <c r="AW286" s="13" t="s">
        <v>32</v>
      </c>
      <c r="AX286" s="13" t="s">
        <v>76</v>
      </c>
      <c r="AY286" s="219" t="s">
        <v>118</v>
      </c>
    </row>
    <row r="287" spans="2:51" s="14" customFormat="1" ht="11.25">
      <c r="B287" s="220"/>
      <c r="C287" s="221"/>
      <c r="D287" s="199" t="s">
        <v>250</v>
      </c>
      <c r="E287" s="222" t="s">
        <v>1</v>
      </c>
      <c r="F287" s="223" t="s">
        <v>257</v>
      </c>
      <c r="G287" s="221"/>
      <c r="H287" s="224">
        <v>345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250</v>
      </c>
      <c r="AU287" s="230" t="s">
        <v>86</v>
      </c>
      <c r="AV287" s="14" t="s">
        <v>139</v>
      </c>
      <c r="AW287" s="14" t="s">
        <v>32</v>
      </c>
      <c r="AX287" s="14" t="s">
        <v>84</v>
      </c>
      <c r="AY287" s="230" t="s">
        <v>118</v>
      </c>
    </row>
    <row r="288" spans="1:65" s="2" customFormat="1" ht="16.5" customHeight="1">
      <c r="A288" s="34"/>
      <c r="B288" s="35"/>
      <c r="C288" s="186" t="s">
        <v>481</v>
      </c>
      <c r="D288" s="186" t="s">
        <v>121</v>
      </c>
      <c r="E288" s="187" t="s">
        <v>482</v>
      </c>
      <c r="F288" s="188" t="s">
        <v>483</v>
      </c>
      <c r="G288" s="189" t="s">
        <v>477</v>
      </c>
      <c r="H288" s="190">
        <v>216</v>
      </c>
      <c r="I288" s="191"/>
      <c r="J288" s="192">
        <f>ROUND(I288*H288,2)</f>
        <v>0</v>
      </c>
      <c r="K288" s="188" t="s">
        <v>125</v>
      </c>
      <c r="L288" s="39"/>
      <c r="M288" s="193" t="s">
        <v>1</v>
      </c>
      <c r="N288" s="194" t="s">
        <v>41</v>
      </c>
      <c r="O288" s="71"/>
      <c r="P288" s="195">
        <f>O288*H288</f>
        <v>0</v>
      </c>
      <c r="Q288" s="195">
        <v>4E-05</v>
      </c>
      <c r="R288" s="195">
        <f>Q288*H288</f>
        <v>0.00864</v>
      </c>
      <c r="S288" s="195">
        <v>0</v>
      </c>
      <c r="T288" s="19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7" t="s">
        <v>139</v>
      </c>
      <c r="AT288" s="197" t="s">
        <v>121</v>
      </c>
      <c r="AU288" s="197" t="s">
        <v>86</v>
      </c>
      <c r="AY288" s="17" t="s">
        <v>118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7" t="s">
        <v>84</v>
      </c>
      <c r="BK288" s="198">
        <f>ROUND(I288*H288,2)</f>
        <v>0</v>
      </c>
      <c r="BL288" s="17" t="s">
        <v>139</v>
      </c>
      <c r="BM288" s="197" t="s">
        <v>484</v>
      </c>
    </row>
    <row r="289" spans="2:51" s="13" customFormat="1" ht="11.25">
      <c r="B289" s="209"/>
      <c r="C289" s="210"/>
      <c r="D289" s="199" t="s">
        <v>250</v>
      </c>
      <c r="E289" s="211" t="s">
        <v>1</v>
      </c>
      <c r="F289" s="212" t="s">
        <v>485</v>
      </c>
      <c r="G289" s="210"/>
      <c r="H289" s="213">
        <v>130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250</v>
      </c>
      <c r="AU289" s="219" t="s">
        <v>86</v>
      </c>
      <c r="AV289" s="13" t="s">
        <v>86</v>
      </c>
      <c r="AW289" s="13" t="s">
        <v>32</v>
      </c>
      <c r="AX289" s="13" t="s">
        <v>76</v>
      </c>
      <c r="AY289" s="219" t="s">
        <v>118</v>
      </c>
    </row>
    <row r="290" spans="2:51" s="13" customFormat="1" ht="11.25">
      <c r="B290" s="209"/>
      <c r="C290" s="210"/>
      <c r="D290" s="199" t="s">
        <v>250</v>
      </c>
      <c r="E290" s="211" t="s">
        <v>1</v>
      </c>
      <c r="F290" s="212" t="s">
        <v>486</v>
      </c>
      <c r="G290" s="210"/>
      <c r="H290" s="213">
        <v>56</v>
      </c>
      <c r="I290" s="214"/>
      <c r="J290" s="210"/>
      <c r="K290" s="210"/>
      <c r="L290" s="215"/>
      <c r="M290" s="216"/>
      <c r="N290" s="217"/>
      <c r="O290" s="217"/>
      <c r="P290" s="217"/>
      <c r="Q290" s="217"/>
      <c r="R290" s="217"/>
      <c r="S290" s="217"/>
      <c r="T290" s="218"/>
      <c r="AT290" s="219" t="s">
        <v>250</v>
      </c>
      <c r="AU290" s="219" t="s">
        <v>86</v>
      </c>
      <c r="AV290" s="13" t="s">
        <v>86</v>
      </c>
      <c r="AW290" s="13" t="s">
        <v>32</v>
      </c>
      <c r="AX290" s="13" t="s">
        <v>76</v>
      </c>
      <c r="AY290" s="219" t="s">
        <v>118</v>
      </c>
    </row>
    <row r="291" spans="2:51" s="13" customFormat="1" ht="11.25">
      <c r="B291" s="209"/>
      <c r="C291" s="210"/>
      <c r="D291" s="199" t="s">
        <v>250</v>
      </c>
      <c r="E291" s="211" t="s">
        <v>1</v>
      </c>
      <c r="F291" s="212" t="s">
        <v>487</v>
      </c>
      <c r="G291" s="210"/>
      <c r="H291" s="213">
        <v>30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250</v>
      </c>
      <c r="AU291" s="219" t="s">
        <v>86</v>
      </c>
      <c r="AV291" s="13" t="s">
        <v>86</v>
      </c>
      <c r="AW291" s="13" t="s">
        <v>32</v>
      </c>
      <c r="AX291" s="13" t="s">
        <v>76</v>
      </c>
      <c r="AY291" s="219" t="s">
        <v>118</v>
      </c>
    </row>
    <row r="292" spans="2:51" s="14" customFormat="1" ht="11.25">
      <c r="B292" s="220"/>
      <c r="C292" s="221"/>
      <c r="D292" s="199" t="s">
        <v>250</v>
      </c>
      <c r="E292" s="222" t="s">
        <v>1</v>
      </c>
      <c r="F292" s="223" t="s">
        <v>257</v>
      </c>
      <c r="G292" s="221"/>
      <c r="H292" s="224">
        <v>216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250</v>
      </c>
      <c r="AU292" s="230" t="s">
        <v>86</v>
      </c>
      <c r="AV292" s="14" t="s">
        <v>139</v>
      </c>
      <c r="AW292" s="14" t="s">
        <v>32</v>
      </c>
      <c r="AX292" s="14" t="s">
        <v>84</v>
      </c>
      <c r="AY292" s="230" t="s">
        <v>118</v>
      </c>
    </row>
    <row r="293" spans="1:65" s="2" customFormat="1" ht="16.5" customHeight="1">
      <c r="A293" s="34"/>
      <c r="B293" s="35"/>
      <c r="C293" s="242" t="s">
        <v>488</v>
      </c>
      <c r="D293" s="242" t="s">
        <v>433</v>
      </c>
      <c r="E293" s="243" t="s">
        <v>489</v>
      </c>
      <c r="F293" s="244" t="s">
        <v>490</v>
      </c>
      <c r="G293" s="245" t="s">
        <v>491</v>
      </c>
      <c r="H293" s="246">
        <v>4.6</v>
      </c>
      <c r="I293" s="247"/>
      <c r="J293" s="248">
        <f>ROUND(I293*H293,2)</f>
        <v>0</v>
      </c>
      <c r="K293" s="244" t="s">
        <v>125</v>
      </c>
      <c r="L293" s="249"/>
      <c r="M293" s="250" t="s">
        <v>1</v>
      </c>
      <c r="N293" s="251" t="s">
        <v>41</v>
      </c>
      <c r="O293" s="71"/>
      <c r="P293" s="195">
        <f>O293*H293</f>
        <v>0</v>
      </c>
      <c r="Q293" s="195">
        <v>1</v>
      </c>
      <c r="R293" s="195">
        <f>Q293*H293</f>
        <v>4.6</v>
      </c>
      <c r="S293" s="195">
        <v>0</v>
      </c>
      <c r="T293" s="196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7" t="s">
        <v>158</v>
      </c>
      <c r="AT293" s="197" t="s">
        <v>433</v>
      </c>
      <c r="AU293" s="197" t="s">
        <v>86</v>
      </c>
      <c r="AY293" s="17" t="s">
        <v>118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7" t="s">
        <v>84</v>
      </c>
      <c r="BK293" s="198">
        <f>ROUND(I293*H293,2)</f>
        <v>0</v>
      </c>
      <c r="BL293" s="17" t="s">
        <v>139</v>
      </c>
      <c r="BM293" s="197" t="s">
        <v>492</v>
      </c>
    </row>
    <row r="294" spans="2:51" s="13" customFormat="1" ht="11.25">
      <c r="B294" s="209"/>
      <c r="C294" s="210"/>
      <c r="D294" s="199" t="s">
        <v>250</v>
      </c>
      <c r="E294" s="211" t="s">
        <v>1</v>
      </c>
      <c r="F294" s="212" t="s">
        <v>493</v>
      </c>
      <c r="G294" s="210"/>
      <c r="H294" s="213">
        <v>1.33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250</v>
      </c>
      <c r="AU294" s="219" t="s">
        <v>86</v>
      </c>
      <c r="AV294" s="13" t="s">
        <v>86</v>
      </c>
      <c r="AW294" s="13" t="s">
        <v>32</v>
      </c>
      <c r="AX294" s="13" t="s">
        <v>76</v>
      </c>
      <c r="AY294" s="219" t="s">
        <v>118</v>
      </c>
    </row>
    <row r="295" spans="2:51" s="13" customFormat="1" ht="11.25">
      <c r="B295" s="209"/>
      <c r="C295" s="210"/>
      <c r="D295" s="199" t="s">
        <v>250</v>
      </c>
      <c r="E295" s="211" t="s">
        <v>1</v>
      </c>
      <c r="F295" s="212" t="s">
        <v>494</v>
      </c>
      <c r="G295" s="210"/>
      <c r="H295" s="213">
        <v>2.25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250</v>
      </c>
      <c r="AU295" s="219" t="s">
        <v>86</v>
      </c>
      <c r="AV295" s="13" t="s">
        <v>86</v>
      </c>
      <c r="AW295" s="13" t="s">
        <v>32</v>
      </c>
      <c r="AX295" s="13" t="s">
        <v>76</v>
      </c>
      <c r="AY295" s="219" t="s">
        <v>118</v>
      </c>
    </row>
    <row r="296" spans="2:51" s="13" customFormat="1" ht="11.25">
      <c r="B296" s="209"/>
      <c r="C296" s="210"/>
      <c r="D296" s="199" t="s">
        <v>250</v>
      </c>
      <c r="E296" s="211" t="s">
        <v>1</v>
      </c>
      <c r="F296" s="212" t="s">
        <v>495</v>
      </c>
      <c r="G296" s="210"/>
      <c r="H296" s="213">
        <v>0.84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250</v>
      </c>
      <c r="AU296" s="219" t="s">
        <v>86</v>
      </c>
      <c r="AV296" s="13" t="s">
        <v>86</v>
      </c>
      <c r="AW296" s="13" t="s">
        <v>32</v>
      </c>
      <c r="AX296" s="13" t="s">
        <v>76</v>
      </c>
      <c r="AY296" s="219" t="s">
        <v>118</v>
      </c>
    </row>
    <row r="297" spans="2:51" s="13" customFormat="1" ht="11.25">
      <c r="B297" s="209"/>
      <c r="C297" s="210"/>
      <c r="D297" s="199" t="s">
        <v>250</v>
      </c>
      <c r="E297" s="211" t="s">
        <v>1</v>
      </c>
      <c r="F297" s="212" t="s">
        <v>496</v>
      </c>
      <c r="G297" s="210"/>
      <c r="H297" s="213">
        <v>0.18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250</v>
      </c>
      <c r="AU297" s="219" t="s">
        <v>86</v>
      </c>
      <c r="AV297" s="13" t="s">
        <v>86</v>
      </c>
      <c r="AW297" s="13" t="s">
        <v>32</v>
      </c>
      <c r="AX297" s="13" t="s">
        <v>76</v>
      </c>
      <c r="AY297" s="219" t="s">
        <v>118</v>
      </c>
    </row>
    <row r="298" spans="2:51" s="14" customFormat="1" ht="11.25">
      <c r="B298" s="220"/>
      <c r="C298" s="221"/>
      <c r="D298" s="199" t="s">
        <v>250</v>
      </c>
      <c r="E298" s="222" t="s">
        <v>1</v>
      </c>
      <c r="F298" s="223" t="s">
        <v>257</v>
      </c>
      <c r="G298" s="221"/>
      <c r="H298" s="224">
        <v>4.6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250</v>
      </c>
      <c r="AU298" s="230" t="s">
        <v>86</v>
      </c>
      <c r="AV298" s="14" t="s">
        <v>139</v>
      </c>
      <c r="AW298" s="14" t="s">
        <v>32</v>
      </c>
      <c r="AX298" s="14" t="s">
        <v>84</v>
      </c>
      <c r="AY298" s="230" t="s">
        <v>118</v>
      </c>
    </row>
    <row r="299" spans="1:65" s="2" customFormat="1" ht="16.5" customHeight="1">
      <c r="A299" s="34"/>
      <c r="B299" s="35"/>
      <c r="C299" s="242" t="s">
        <v>497</v>
      </c>
      <c r="D299" s="242" t="s">
        <v>433</v>
      </c>
      <c r="E299" s="243" t="s">
        <v>498</v>
      </c>
      <c r="F299" s="244" t="s">
        <v>499</v>
      </c>
      <c r="G299" s="245" t="s">
        <v>491</v>
      </c>
      <c r="H299" s="246">
        <v>29.74</v>
      </c>
      <c r="I299" s="247"/>
      <c r="J299" s="248">
        <f>ROUND(I299*H299,2)</f>
        <v>0</v>
      </c>
      <c r="K299" s="244" t="s">
        <v>125</v>
      </c>
      <c r="L299" s="249"/>
      <c r="M299" s="250" t="s">
        <v>1</v>
      </c>
      <c r="N299" s="251" t="s">
        <v>41</v>
      </c>
      <c r="O299" s="71"/>
      <c r="P299" s="195">
        <f>O299*H299</f>
        <v>0</v>
      </c>
      <c r="Q299" s="195">
        <v>1</v>
      </c>
      <c r="R299" s="195">
        <f>Q299*H299</f>
        <v>29.74</v>
      </c>
      <c r="S299" s="195">
        <v>0</v>
      </c>
      <c r="T299" s="19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7" t="s">
        <v>158</v>
      </c>
      <c r="AT299" s="197" t="s">
        <v>433</v>
      </c>
      <c r="AU299" s="197" t="s">
        <v>86</v>
      </c>
      <c r="AY299" s="17" t="s">
        <v>118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7" t="s">
        <v>84</v>
      </c>
      <c r="BK299" s="198">
        <f>ROUND(I299*H299,2)</f>
        <v>0</v>
      </c>
      <c r="BL299" s="17" t="s">
        <v>139</v>
      </c>
      <c r="BM299" s="197" t="s">
        <v>500</v>
      </c>
    </row>
    <row r="300" spans="2:51" s="13" customFormat="1" ht="11.25">
      <c r="B300" s="209"/>
      <c r="C300" s="210"/>
      <c r="D300" s="199" t="s">
        <v>250</v>
      </c>
      <c r="E300" s="211" t="s">
        <v>1</v>
      </c>
      <c r="F300" s="212" t="s">
        <v>501</v>
      </c>
      <c r="G300" s="210"/>
      <c r="H300" s="213">
        <v>9.92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250</v>
      </c>
      <c r="AU300" s="219" t="s">
        <v>86</v>
      </c>
      <c r="AV300" s="13" t="s">
        <v>86</v>
      </c>
      <c r="AW300" s="13" t="s">
        <v>32</v>
      </c>
      <c r="AX300" s="13" t="s">
        <v>76</v>
      </c>
      <c r="AY300" s="219" t="s">
        <v>118</v>
      </c>
    </row>
    <row r="301" spans="2:51" s="13" customFormat="1" ht="11.25">
      <c r="B301" s="209"/>
      <c r="C301" s="210"/>
      <c r="D301" s="199" t="s">
        <v>250</v>
      </c>
      <c r="E301" s="211" t="s">
        <v>1</v>
      </c>
      <c r="F301" s="212" t="s">
        <v>502</v>
      </c>
      <c r="G301" s="210"/>
      <c r="H301" s="213">
        <v>13.48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250</v>
      </c>
      <c r="AU301" s="219" t="s">
        <v>86</v>
      </c>
      <c r="AV301" s="13" t="s">
        <v>86</v>
      </c>
      <c r="AW301" s="13" t="s">
        <v>32</v>
      </c>
      <c r="AX301" s="13" t="s">
        <v>76</v>
      </c>
      <c r="AY301" s="219" t="s">
        <v>118</v>
      </c>
    </row>
    <row r="302" spans="2:51" s="13" customFormat="1" ht="11.25">
      <c r="B302" s="209"/>
      <c r="C302" s="210"/>
      <c r="D302" s="199" t="s">
        <v>250</v>
      </c>
      <c r="E302" s="211" t="s">
        <v>1</v>
      </c>
      <c r="F302" s="212" t="s">
        <v>503</v>
      </c>
      <c r="G302" s="210"/>
      <c r="H302" s="213">
        <v>5.04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250</v>
      </c>
      <c r="AU302" s="219" t="s">
        <v>86</v>
      </c>
      <c r="AV302" s="13" t="s">
        <v>86</v>
      </c>
      <c r="AW302" s="13" t="s">
        <v>32</v>
      </c>
      <c r="AX302" s="13" t="s">
        <v>76</v>
      </c>
      <c r="AY302" s="219" t="s">
        <v>118</v>
      </c>
    </row>
    <row r="303" spans="2:51" s="13" customFormat="1" ht="11.25">
      <c r="B303" s="209"/>
      <c r="C303" s="210"/>
      <c r="D303" s="199" t="s">
        <v>250</v>
      </c>
      <c r="E303" s="211" t="s">
        <v>1</v>
      </c>
      <c r="F303" s="212" t="s">
        <v>504</v>
      </c>
      <c r="G303" s="210"/>
      <c r="H303" s="213">
        <v>1.3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250</v>
      </c>
      <c r="AU303" s="219" t="s">
        <v>86</v>
      </c>
      <c r="AV303" s="13" t="s">
        <v>86</v>
      </c>
      <c r="AW303" s="13" t="s">
        <v>32</v>
      </c>
      <c r="AX303" s="13" t="s">
        <v>76</v>
      </c>
      <c r="AY303" s="219" t="s">
        <v>118</v>
      </c>
    </row>
    <row r="304" spans="2:51" s="14" customFormat="1" ht="11.25">
      <c r="B304" s="220"/>
      <c r="C304" s="221"/>
      <c r="D304" s="199" t="s">
        <v>250</v>
      </c>
      <c r="E304" s="222" t="s">
        <v>1</v>
      </c>
      <c r="F304" s="223" t="s">
        <v>257</v>
      </c>
      <c r="G304" s="221"/>
      <c r="H304" s="224">
        <v>29.74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250</v>
      </c>
      <c r="AU304" s="230" t="s">
        <v>86</v>
      </c>
      <c r="AV304" s="14" t="s">
        <v>139</v>
      </c>
      <c r="AW304" s="14" t="s">
        <v>32</v>
      </c>
      <c r="AX304" s="14" t="s">
        <v>84</v>
      </c>
      <c r="AY304" s="230" t="s">
        <v>118</v>
      </c>
    </row>
    <row r="305" spans="1:65" s="2" customFormat="1" ht="16.5" customHeight="1">
      <c r="A305" s="34"/>
      <c r="B305" s="35"/>
      <c r="C305" s="186" t="s">
        <v>505</v>
      </c>
      <c r="D305" s="186" t="s">
        <v>121</v>
      </c>
      <c r="E305" s="187" t="s">
        <v>506</v>
      </c>
      <c r="F305" s="188" t="s">
        <v>507</v>
      </c>
      <c r="G305" s="189" t="s">
        <v>124</v>
      </c>
      <c r="H305" s="190">
        <v>1</v>
      </c>
      <c r="I305" s="191"/>
      <c r="J305" s="192">
        <f>ROUND(I305*H305,2)</f>
        <v>0</v>
      </c>
      <c r="K305" s="188" t="s">
        <v>1</v>
      </c>
      <c r="L305" s="39"/>
      <c r="M305" s="193" t="s">
        <v>1</v>
      </c>
      <c r="N305" s="194" t="s">
        <v>41</v>
      </c>
      <c r="O305" s="71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7" t="s">
        <v>139</v>
      </c>
      <c r="AT305" s="197" t="s">
        <v>121</v>
      </c>
      <c r="AU305" s="197" t="s">
        <v>86</v>
      </c>
      <c r="AY305" s="17" t="s">
        <v>118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7" t="s">
        <v>84</v>
      </c>
      <c r="BK305" s="198">
        <f>ROUND(I305*H305,2)</f>
        <v>0</v>
      </c>
      <c r="BL305" s="17" t="s">
        <v>139</v>
      </c>
      <c r="BM305" s="197" t="s">
        <v>508</v>
      </c>
    </row>
    <row r="306" spans="1:47" s="2" customFormat="1" ht="19.5">
      <c r="A306" s="34"/>
      <c r="B306" s="35"/>
      <c r="C306" s="36"/>
      <c r="D306" s="199" t="s">
        <v>128</v>
      </c>
      <c r="E306" s="36"/>
      <c r="F306" s="200" t="s">
        <v>509</v>
      </c>
      <c r="G306" s="36"/>
      <c r="H306" s="36"/>
      <c r="I306" s="201"/>
      <c r="J306" s="36"/>
      <c r="K306" s="36"/>
      <c r="L306" s="39"/>
      <c r="M306" s="202"/>
      <c r="N306" s="203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128</v>
      </c>
      <c r="AU306" s="17" t="s">
        <v>86</v>
      </c>
    </row>
    <row r="307" spans="1:65" s="2" customFormat="1" ht="16.5" customHeight="1">
      <c r="A307" s="34"/>
      <c r="B307" s="35"/>
      <c r="C307" s="186" t="s">
        <v>510</v>
      </c>
      <c r="D307" s="186" t="s">
        <v>121</v>
      </c>
      <c r="E307" s="187" t="s">
        <v>511</v>
      </c>
      <c r="F307" s="188" t="s">
        <v>512</v>
      </c>
      <c r="G307" s="189" t="s">
        <v>124</v>
      </c>
      <c r="H307" s="190">
        <v>1</v>
      </c>
      <c r="I307" s="191"/>
      <c r="J307" s="192">
        <f>ROUND(I307*H307,2)</f>
        <v>0</v>
      </c>
      <c r="K307" s="188" t="s">
        <v>1</v>
      </c>
      <c r="L307" s="39"/>
      <c r="M307" s="193" t="s">
        <v>1</v>
      </c>
      <c r="N307" s="194" t="s">
        <v>41</v>
      </c>
      <c r="O307" s="71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139</v>
      </c>
      <c r="AT307" s="197" t="s">
        <v>121</v>
      </c>
      <c r="AU307" s="197" t="s">
        <v>86</v>
      </c>
      <c r="AY307" s="17" t="s">
        <v>118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7" t="s">
        <v>84</v>
      </c>
      <c r="BK307" s="198">
        <f>ROUND(I307*H307,2)</f>
        <v>0</v>
      </c>
      <c r="BL307" s="17" t="s">
        <v>139</v>
      </c>
      <c r="BM307" s="197" t="s">
        <v>513</v>
      </c>
    </row>
    <row r="308" spans="1:47" s="2" customFormat="1" ht="29.25">
      <c r="A308" s="34"/>
      <c r="B308" s="35"/>
      <c r="C308" s="36"/>
      <c r="D308" s="199" t="s">
        <v>128</v>
      </c>
      <c r="E308" s="36"/>
      <c r="F308" s="200" t="s">
        <v>514</v>
      </c>
      <c r="G308" s="36"/>
      <c r="H308" s="36"/>
      <c r="I308" s="201"/>
      <c r="J308" s="36"/>
      <c r="K308" s="36"/>
      <c r="L308" s="39"/>
      <c r="M308" s="202"/>
      <c r="N308" s="203"/>
      <c r="O308" s="71"/>
      <c r="P308" s="71"/>
      <c r="Q308" s="71"/>
      <c r="R308" s="71"/>
      <c r="S308" s="71"/>
      <c r="T308" s="72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128</v>
      </c>
      <c r="AU308" s="17" t="s">
        <v>86</v>
      </c>
    </row>
    <row r="309" spans="2:63" s="12" customFormat="1" ht="22.9" customHeight="1">
      <c r="B309" s="170"/>
      <c r="C309" s="171"/>
      <c r="D309" s="172" t="s">
        <v>75</v>
      </c>
      <c r="E309" s="184" t="s">
        <v>134</v>
      </c>
      <c r="F309" s="184" t="s">
        <v>515</v>
      </c>
      <c r="G309" s="171"/>
      <c r="H309" s="171"/>
      <c r="I309" s="174"/>
      <c r="J309" s="185">
        <f>BK309</f>
        <v>0</v>
      </c>
      <c r="K309" s="171"/>
      <c r="L309" s="176"/>
      <c r="M309" s="177"/>
      <c r="N309" s="178"/>
      <c r="O309" s="178"/>
      <c r="P309" s="179">
        <f>SUM(P310:P314)</f>
        <v>0</v>
      </c>
      <c r="Q309" s="178"/>
      <c r="R309" s="179">
        <f>SUM(R310:R314)</f>
        <v>0.43036</v>
      </c>
      <c r="S309" s="178"/>
      <c r="T309" s="180">
        <f>SUM(T310:T314)</f>
        <v>0</v>
      </c>
      <c r="AR309" s="181" t="s">
        <v>84</v>
      </c>
      <c r="AT309" s="182" t="s">
        <v>75</v>
      </c>
      <c r="AU309" s="182" t="s">
        <v>84</v>
      </c>
      <c r="AY309" s="181" t="s">
        <v>118</v>
      </c>
      <c r="BK309" s="183">
        <f>SUM(BK310:BK314)</f>
        <v>0</v>
      </c>
    </row>
    <row r="310" spans="1:65" s="2" customFormat="1" ht="16.5" customHeight="1">
      <c r="A310" s="34"/>
      <c r="B310" s="35"/>
      <c r="C310" s="186" t="s">
        <v>516</v>
      </c>
      <c r="D310" s="186" t="s">
        <v>121</v>
      </c>
      <c r="E310" s="187" t="s">
        <v>517</v>
      </c>
      <c r="F310" s="188" t="s">
        <v>518</v>
      </c>
      <c r="G310" s="189" t="s">
        <v>260</v>
      </c>
      <c r="H310" s="190">
        <v>318.5</v>
      </c>
      <c r="I310" s="191"/>
      <c r="J310" s="192">
        <f>ROUND(I310*H310,2)</f>
        <v>0</v>
      </c>
      <c r="K310" s="188" t="s">
        <v>125</v>
      </c>
      <c r="L310" s="39"/>
      <c r="M310" s="193" t="s">
        <v>1</v>
      </c>
      <c r="N310" s="194" t="s">
        <v>41</v>
      </c>
      <c r="O310" s="71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139</v>
      </c>
      <c r="AT310" s="197" t="s">
        <v>121</v>
      </c>
      <c r="AU310" s="197" t="s">
        <v>86</v>
      </c>
      <c r="AY310" s="17" t="s">
        <v>118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7" t="s">
        <v>84</v>
      </c>
      <c r="BK310" s="198">
        <f>ROUND(I310*H310,2)</f>
        <v>0</v>
      </c>
      <c r="BL310" s="17" t="s">
        <v>139</v>
      </c>
      <c r="BM310" s="197" t="s">
        <v>519</v>
      </c>
    </row>
    <row r="311" spans="2:51" s="13" customFormat="1" ht="11.25">
      <c r="B311" s="209"/>
      <c r="C311" s="210"/>
      <c r="D311" s="199" t="s">
        <v>250</v>
      </c>
      <c r="E311" s="211" t="s">
        <v>1</v>
      </c>
      <c r="F311" s="212" t="s">
        <v>520</v>
      </c>
      <c r="G311" s="210"/>
      <c r="H311" s="213">
        <v>318.5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250</v>
      </c>
      <c r="AU311" s="219" t="s">
        <v>86</v>
      </c>
      <c r="AV311" s="13" t="s">
        <v>86</v>
      </c>
      <c r="AW311" s="13" t="s">
        <v>32</v>
      </c>
      <c r="AX311" s="13" t="s">
        <v>84</v>
      </c>
      <c r="AY311" s="219" t="s">
        <v>118</v>
      </c>
    </row>
    <row r="312" spans="1:65" s="2" customFormat="1" ht="16.5" customHeight="1">
      <c r="A312" s="34"/>
      <c r="B312" s="35"/>
      <c r="C312" s="186" t="s">
        <v>521</v>
      </c>
      <c r="D312" s="186" t="s">
        <v>121</v>
      </c>
      <c r="E312" s="187" t="s">
        <v>522</v>
      </c>
      <c r="F312" s="188" t="s">
        <v>523</v>
      </c>
      <c r="G312" s="189" t="s">
        <v>248</v>
      </c>
      <c r="H312" s="190">
        <v>53</v>
      </c>
      <c r="I312" s="191"/>
      <c r="J312" s="192">
        <f>ROUND(I312*H312,2)</f>
        <v>0</v>
      </c>
      <c r="K312" s="188" t="s">
        <v>125</v>
      </c>
      <c r="L312" s="39"/>
      <c r="M312" s="193" t="s">
        <v>1</v>
      </c>
      <c r="N312" s="194" t="s">
        <v>41</v>
      </c>
      <c r="O312" s="71"/>
      <c r="P312" s="195">
        <f>O312*H312</f>
        <v>0</v>
      </c>
      <c r="Q312" s="195">
        <v>0.00726</v>
      </c>
      <c r="R312" s="195">
        <f>Q312*H312</f>
        <v>0.38478</v>
      </c>
      <c r="S312" s="195">
        <v>0</v>
      </c>
      <c r="T312" s="196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7" t="s">
        <v>139</v>
      </c>
      <c r="AT312" s="197" t="s">
        <v>121</v>
      </c>
      <c r="AU312" s="197" t="s">
        <v>86</v>
      </c>
      <c r="AY312" s="17" t="s">
        <v>118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7" t="s">
        <v>84</v>
      </c>
      <c r="BK312" s="198">
        <f>ROUND(I312*H312,2)</f>
        <v>0</v>
      </c>
      <c r="BL312" s="17" t="s">
        <v>139</v>
      </c>
      <c r="BM312" s="197" t="s">
        <v>524</v>
      </c>
    </row>
    <row r="313" spans="2:51" s="13" customFormat="1" ht="11.25">
      <c r="B313" s="209"/>
      <c r="C313" s="210"/>
      <c r="D313" s="199" t="s">
        <v>250</v>
      </c>
      <c r="E313" s="211" t="s">
        <v>1</v>
      </c>
      <c r="F313" s="212" t="s">
        <v>525</v>
      </c>
      <c r="G313" s="210"/>
      <c r="H313" s="213">
        <v>53</v>
      </c>
      <c r="I313" s="214"/>
      <c r="J313" s="210"/>
      <c r="K313" s="210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250</v>
      </c>
      <c r="AU313" s="219" t="s">
        <v>86</v>
      </c>
      <c r="AV313" s="13" t="s">
        <v>86</v>
      </c>
      <c r="AW313" s="13" t="s">
        <v>32</v>
      </c>
      <c r="AX313" s="13" t="s">
        <v>84</v>
      </c>
      <c r="AY313" s="219" t="s">
        <v>118</v>
      </c>
    </row>
    <row r="314" spans="1:65" s="2" customFormat="1" ht="16.5" customHeight="1">
      <c r="A314" s="34"/>
      <c r="B314" s="35"/>
      <c r="C314" s="186" t="s">
        <v>526</v>
      </c>
      <c r="D314" s="186" t="s">
        <v>121</v>
      </c>
      <c r="E314" s="187" t="s">
        <v>527</v>
      </c>
      <c r="F314" s="188" t="s">
        <v>528</v>
      </c>
      <c r="G314" s="189" t="s">
        <v>248</v>
      </c>
      <c r="H314" s="190">
        <v>53</v>
      </c>
      <c r="I314" s="191"/>
      <c r="J314" s="192">
        <f>ROUND(I314*H314,2)</f>
        <v>0</v>
      </c>
      <c r="K314" s="188" t="s">
        <v>125</v>
      </c>
      <c r="L314" s="39"/>
      <c r="M314" s="193" t="s">
        <v>1</v>
      </c>
      <c r="N314" s="194" t="s">
        <v>41</v>
      </c>
      <c r="O314" s="71"/>
      <c r="P314" s="195">
        <f>O314*H314</f>
        <v>0</v>
      </c>
      <c r="Q314" s="195">
        <v>0.00086</v>
      </c>
      <c r="R314" s="195">
        <f>Q314*H314</f>
        <v>0.045579999999999996</v>
      </c>
      <c r="S314" s="195">
        <v>0</v>
      </c>
      <c r="T314" s="196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7" t="s">
        <v>139</v>
      </c>
      <c r="AT314" s="197" t="s">
        <v>121</v>
      </c>
      <c r="AU314" s="197" t="s">
        <v>86</v>
      </c>
      <c r="AY314" s="17" t="s">
        <v>118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17" t="s">
        <v>84</v>
      </c>
      <c r="BK314" s="198">
        <f>ROUND(I314*H314,2)</f>
        <v>0</v>
      </c>
      <c r="BL314" s="17" t="s">
        <v>139</v>
      </c>
      <c r="BM314" s="197" t="s">
        <v>529</v>
      </c>
    </row>
    <row r="315" spans="2:63" s="12" customFormat="1" ht="22.9" customHeight="1">
      <c r="B315" s="170"/>
      <c r="C315" s="171"/>
      <c r="D315" s="172" t="s">
        <v>75</v>
      </c>
      <c r="E315" s="184" t="s">
        <v>139</v>
      </c>
      <c r="F315" s="184" t="s">
        <v>530</v>
      </c>
      <c r="G315" s="171"/>
      <c r="H315" s="171"/>
      <c r="I315" s="174"/>
      <c r="J315" s="185">
        <f>BK315</f>
        <v>0</v>
      </c>
      <c r="K315" s="171"/>
      <c r="L315" s="176"/>
      <c r="M315" s="177"/>
      <c r="N315" s="178"/>
      <c r="O315" s="178"/>
      <c r="P315" s="179">
        <f>SUM(P316:P327)</f>
        <v>0</v>
      </c>
      <c r="Q315" s="178"/>
      <c r="R315" s="179">
        <f>SUM(R316:R327)</f>
        <v>281.883456</v>
      </c>
      <c r="S315" s="178"/>
      <c r="T315" s="180">
        <f>SUM(T316:T327)</f>
        <v>0</v>
      </c>
      <c r="AR315" s="181" t="s">
        <v>84</v>
      </c>
      <c r="AT315" s="182" t="s">
        <v>75</v>
      </c>
      <c r="AU315" s="182" t="s">
        <v>84</v>
      </c>
      <c r="AY315" s="181" t="s">
        <v>118</v>
      </c>
      <c r="BK315" s="183">
        <f>SUM(BK316:BK327)</f>
        <v>0</v>
      </c>
    </row>
    <row r="316" spans="1:65" s="2" customFormat="1" ht="16.5" customHeight="1">
      <c r="A316" s="34"/>
      <c r="B316" s="35"/>
      <c r="C316" s="186" t="s">
        <v>531</v>
      </c>
      <c r="D316" s="186" t="s">
        <v>121</v>
      </c>
      <c r="E316" s="187" t="s">
        <v>532</v>
      </c>
      <c r="F316" s="188" t="s">
        <v>533</v>
      </c>
      <c r="G316" s="189" t="s">
        <v>260</v>
      </c>
      <c r="H316" s="190">
        <v>83.2</v>
      </c>
      <c r="I316" s="191"/>
      <c r="J316" s="192">
        <f>ROUND(I316*H316,2)</f>
        <v>0</v>
      </c>
      <c r="K316" s="188" t="s">
        <v>125</v>
      </c>
      <c r="L316" s="39"/>
      <c r="M316" s="193" t="s">
        <v>1</v>
      </c>
      <c r="N316" s="194" t="s">
        <v>41</v>
      </c>
      <c r="O316" s="71"/>
      <c r="P316" s="195">
        <f>O316*H316</f>
        <v>0</v>
      </c>
      <c r="Q316" s="195">
        <v>2.13408</v>
      </c>
      <c r="R316" s="195">
        <f>Q316*H316</f>
        <v>177.555456</v>
      </c>
      <c r="S316" s="195">
        <v>0</v>
      </c>
      <c r="T316" s="19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139</v>
      </c>
      <c r="AT316" s="197" t="s">
        <v>121</v>
      </c>
      <c r="AU316" s="197" t="s">
        <v>86</v>
      </c>
      <c r="AY316" s="17" t="s">
        <v>118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7" t="s">
        <v>84</v>
      </c>
      <c r="BK316" s="198">
        <f>ROUND(I316*H316,2)</f>
        <v>0</v>
      </c>
      <c r="BL316" s="17" t="s">
        <v>139</v>
      </c>
      <c r="BM316" s="197" t="s">
        <v>534</v>
      </c>
    </row>
    <row r="317" spans="2:51" s="13" customFormat="1" ht="11.25">
      <c r="B317" s="209"/>
      <c r="C317" s="210"/>
      <c r="D317" s="199" t="s">
        <v>250</v>
      </c>
      <c r="E317" s="211" t="s">
        <v>1</v>
      </c>
      <c r="F317" s="212" t="s">
        <v>535</v>
      </c>
      <c r="G317" s="210"/>
      <c r="H317" s="213">
        <v>46.4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250</v>
      </c>
      <c r="AU317" s="219" t="s">
        <v>86</v>
      </c>
      <c r="AV317" s="13" t="s">
        <v>86</v>
      </c>
      <c r="AW317" s="13" t="s">
        <v>32</v>
      </c>
      <c r="AX317" s="13" t="s">
        <v>76</v>
      </c>
      <c r="AY317" s="219" t="s">
        <v>118</v>
      </c>
    </row>
    <row r="318" spans="2:51" s="13" customFormat="1" ht="11.25">
      <c r="B318" s="209"/>
      <c r="C318" s="210"/>
      <c r="D318" s="199" t="s">
        <v>250</v>
      </c>
      <c r="E318" s="211" t="s">
        <v>1</v>
      </c>
      <c r="F318" s="212" t="s">
        <v>536</v>
      </c>
      <c r="G318" s="210"/>
      <c r="H318" s="213">
        <v>36.8</v>
      </c>
      <c r="I318" s="214"/>
      <c r="J318" s="210"/>
      <c r="K318" s="210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250</v>
      </c>
      <c r="AU318" s="219" t="s">
        <v>86</v>
      </c>
      <c r="AV318" s="13" t="s">
        <v>86</v>
      </c>
      <c r="AW318" s="13" t="s">
        <v>32</v>
      </c>
      <c r="AX318" s="13" t="s">
        <v>76</v>
      </c>
      <c r="AY318" s="219" t="s">
        <v>118</v>
      </c>
    </row>
    <row r="319" spans="2:51" s="14" customFormat="1" ht="11.25">
      <c r="B319" s="220"/>
      <c r="C319" s="221"/>
      <c r="D319" s="199" t="s">
        <v>250</v>
      </c>
      <c r="E319" s="222" t="s">
        <v>1</v>
      </c>
      <c r="F319" s="223" t="s">
        <v>257</v>
      </c>
      <c r="G319" s="221"/>
      <c r="H319" s="224">
        <v>83.2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250</v>
      </c>
      <c r="AU319" s="230" t="s">
        <v>86</v>
      </c>
      <c r="AV319" s="14" t="s">
        <v>139</v>
      </c>
      <c r="AW319" s="14" t="s">
        <v>32</v>
      </c>
      <c r="AX319" s="14" t="s">
        <v>84</v>
      </c>
      <c r="AY319" s="230" t="s">
        <v>118</v>
      </c>
    </row>
    <row r="320" spans="1:65" s="2" customFormat="1" ht="16.5" customHeight="1">
      <c r="A320" s="34"/>
      <c r="B320" s="35"/>
      <c r="C320" s="186" t="s">
        <v>537</v>
      </c>
      <c r="D320" s="186" t="s">
        <v>121</v>
      </c>
      <c r="E320" s="187" t="s">
        <v>538</v>
      </c>
      <c r="F320" s="188" t="s">
        <v>539</v>
      </c>
      <c r="G320" s="189" t="s">
        <v>260</v>
      </c>
      <c r="H320" s="190">
        <v>664.8</v>
      </c>
      <c r="I320" s="191"/>
      <c r="J320" s="192">
        <f>ROUND(I320*H320,2)</f>
        <v>0</v>
      </c>
      <c r="K320" s="188" t="s">
        <v>1</v>
      </c>
      <c r="L320" s="39"/>
      <c r="M320" s="193" t="s">
        <v>1</v>
      </c>
      <c r="N320" s="194" t="s">
        <v>41</v>
      </c>
      <c r="O320" s="71"/>
      <c r="P320" s="195">
        <f>O320*H320</f>
        <v>0</v>
      </c>
      <c r="Q320" s="195">
        <v>0</v>
      </c>
      <c r="R320" s="195">
        <f>Q320*H320</f>
        <v>0</v>
      </c>
      <c r="S320" s="195">
        <v>0</v>
      </c>
      <c r="T320" s="19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7" t="s">
        <v>139</v>
      </c>
      <c r="AT320" s="197" t="s">
        <v>121</v>
      </c>
      <c r="AU320" s="197" t="s">
        <v>86</v>
      </c>
      <c r="AY320" s="17" t="s">
        <v>118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7" t="s">
        <v>84</v>
      </c>
      <c r="BK320" s="198">
        <f>ROUND(I320*H320,2)</f>
        <v>0</v>
      </c>
      <c r="BL320" s="17" t="s">
        <v>139</v>
      </c>
      <c r="BM320" s="197" t="s">
        <v>540</v>
      </c>
    </row>
    <row r="321" spans="2:51" s="13" customFormat="1" ht="11.25">
      <c r="B321" s="209"/>
      <c r="C321" s="210"/>
      <c r="D321" s="199" t="s">
        <v>250</v>
      </c>
      <c r="E321" s="211" t="s">
        <v>1</v>
      </c>
      <c r="F321" s="212" t="s">
        <v>541</v>
      </c>
      <c r="G321" s="210"/>
      <c r="H321" s="213">
        <v>332.8</v>
      </c>
      <c r="I321" s="214"/>
      <c r="J321" s="210"/>
      <c r="K321" s="210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250</v>
      </c>
      <c r="AU321" s="219" t="s">
        <v>86</v>
      </c>
      <c r="AV321" s="13" t="s">
        <v>86</v>
      </c>
      <c r="AW321" s="13" t="s">
        <v>32</v>
      </c>
      <c r="AX321" s="13" t="s">
        <v>76</v>
      </c>
      <c r="AY321" s="219" t="s">
        <v>118</v>
      </c>
    </row>
    <row r="322" spans="2:51" s="13" customFormat="1" ht="11.25">
      <c r="B322" s="209"/>
      <c r="C322" s="210"/>
      <c r="D322" s="199" t="s">
        <v>250</v>
      </c>
      <c r="E322" s="211" t="s">
        <v>1</v>
      </c>
      <c r="F322" s="212" t="s">
        <v>360</v>
      </c>
      <c r="G322" s="210"/>
      <c r="H322" s="213">
        <v>332</v>
      </c>
      <c r="I322" s="214"/>
      <c r="J322" s="210"/>
      <c r="K322" s="210"/>
      <c r="L322" s="215"/>
      <c r="M322" s="216"/>
      <c r="N322" s="217"/>
      <c r="O322" s="217"/>
      <c r="P322" s="217"/>
      <c r="Q322" s="217"/>
      <c r="R322" s="217"/>
      <c r="S322" s="217"/>
      <c r="T322" s="218"/>
      <c r="AT322" s="219" t="s">
        <v>250</v>
      </c>
      <c r="AU322" s="219" t="s">
        <v>86</v>
      </c>
      <c r="AV322" s="13" t="s">
        <v>86</v>
      </c>
      <c r="AW322" s="13" t="s">
        <v>32</v>
      </c>
      <c r="AX322" s="13" t="s">
        <v>76</v>
      </c>
      <c r="AY322" s="219" t="s">
        <v>118</v>
      </c>
    </row>
    <row r="323" spans="2:51" s="14" customFormat="1" ht="11.25">
      <c r="B323" s="220"/>
      <c r="C323" s="221"/>
      <c r="D323" s="199" t="s">
        <v>250</v>
      </c>
      <c r="E323" s="222" t="s">
        <v>1</v>
      </c>
      <c r="F323" s="223" t="s">
        <v>257</v>
      </c>
      <c r="G323" s="221"/>
      <c r="H323" s="224">
        <v>664.8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250</v>
      </c>
      <c r="AU323" s="230" t="s">
        <v>86</v>
      </c>
      <c r="AV323" s="14" t="s">
        <v>139</v>
      </c>
      <c r="AW323" s="14" t="s">
        <v>32</v>
      </c>
      <c r="AX323" s="14" t="s">
        <v>84</v>
      </c>
      <c r="AY323" s="230" t="s">
        <v>118</v>
      </c>
    </row>
    <row r="324" spans="1:65" s="2" customFormat="1" ht="16.5" customHeight="1">
      <c r="A324" s="34"/>
      <c r="B324" s="35"/>
      <c r="C324" s="186" t="s">
        <v>542</v>
      </c>
      <c r="D324" s="186" t="s">
        <v>121</v>
      </c>
      <c r="E324" s="187" t="s">
        <v>543</v>
      </c>
      <c r="F324" s="188" t="s">
        <v>544</v>
      </c>
      <c r="G324" s="189" t="s">
        <v>260</v>
      </c>
      <c r="H324" s="190">
        <v>48.3</v>
      </c>
      <c r="I324" s="191"/>
      <c r="J324" s="192">
        <f>ROUND(I324*H324,2)</f>
        <v>0</v>
      </c>
      <c r="K324" s="188" t="s">
        <v>125</v>
      </c>
      <c r="L324" s="39"/>
      <c r="M324" s="193" t="s">
        <v>1</v>
      </c>
      <c r="N324" s="194" t="s">
        <v>41</v>
      </c>
      <c r="O324" s="71"/>
      <c r="P324" s="195">
        <f>O324*H324</f>
        <v>0</v>
      </c>
      <c r="Q324" s="195">
        <v>2.16</v>
      </c>
      <c r="R324" s="195">
        <f>Q324*H324</f>
        <v>104.328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139</v>
      </c>
      <c r="AT324" s="197" t="s">
        <v>121</v>
      </c>
      <c r="AU324" s="197" t="s">
        <v>86</v>
      </c>
      <c r="AY324" s="17" t="s">
        <v>118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84</v>
      </c>
      <c r="BK324" s="198">
        <f>ROUND(I324*H324,2)</f>
        <v>0</v>
      </c>
      <c r="BL324" s="17" t="s">
        <v>139</v>
      </c>
      <c r="BM324" s="197" t="s">
        <v>545</v>
      </c>
    </row>
    <row r="325" spans="2:51" s="13" customFormat="1" ht="11.25">
      <c r="B325" s="209"/>
      <c r="C325" s="210"/>
      <c r="D325" s="199" t="s">
        <v>250</v>
      </c>
      <c r="E325" s="211" t="s">
        <v>1</v>
      </c>
      <c r="F325" s="212" t="s">
        <v>546</v>
      </c>
      <c r="G325" s="210"/>
      <c r="H325" s="213">
        <v>48.3</v>
      </c>
      <c r="I325" s="214"/>
      <c r="J325" s="210"/>
      <c r="K325" s="210"/>
      <c r="L325" s="215"/>
      <c r="M325" s="216"/>
      <c r="N325" s="217"/>
      <c r="O325" s="217"/>
      <c r="P325" s="217"/>
      <c r="Q325" s="217"/>
      <c r="R325" s="217"/>
      <c r="S325" s="217"/>
      <c r="T325" s="218"/>
      <c r="AT325" s="219" t="s">
        <v>250</v>
      </c>
      <c r="AU325" s="219" t="s">
        <v>86</v>
      </c>
      <c r="AV325" s="13" t="s">
        <v>86</v>
      </c>
      <c r="AW325" s="13" t="s">
        <v>32</v>
      </c>
      <c r="AX325" s="13" t="s">
        <v>84</v>
      </c>
      <c r="AY325" s="219" t="s">
        <v>118</v>
      </c>
    </row>
    <row r="326" spans="1:65" s="2" customFormat="1" ht="16.5" customHeight="1">
      <c r="A326" s="34"/>
      <c r="B326" s="35"/>
      <c r="C326" s="186" t="s">
        <v>547</v>
      </c>
      <c r="D326" s="186" t="s">
        <v>121</v>
      </c>
      <c r="E326" s="187" t="s">
        <v>548</v>
      </c>
      <c r="F326" s="188" t="s">
        <v>549</v>
      </c>
      <c r="G326" s="189" t="s">
        <v>260</v>
      </c>
      <c r="H326" s="190">
        <v>89.7</v>
      </c>
      <c r="I326" s="191"/>
      <c r="J326" s="192">
        <f>ROUND(I326*H326,2)</f>
        <v>0</v>
      </c>
      <c r="K326" s="188" t="s">
        <v>1</v>
      </c>
      <c r="L326" s="39"/>
      <c r="M326" s="193" t="s">
        <v>1</v>
      </c>
      <c r="N326" s="194" t="s">
        <v>41</v>
      </c>
      <c r="O326" s="71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139</v>
      </c>
      <c r="AT326" s="197" t="s">
        <v>121</v>
      </c>
      <c r="AU326" s="197" t="s">
        <v>86</v>
      </c>
      <c r="AY326" s="17" t="s">
        <v>118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7" t="s">
        <v>84</v>
      </c>
      <c r="BK326" s="198">
        <f>ROUND(I326*H326,2)</f>
        <v>0</v>
      </c>
      <c r="BL326" s="17" t="s">
        <v>139</v>
      </c>
      <c r="BM326" s="197" t="s">
        <v>550</v>
      </c>
    </row>
    <row r="327" spans="2:51" s="13" customFormat="1" ht="11.25">
      <c r="B327" s="209"/>
      <c r="C327" s="210"/>
      <c r="D327" s="199" t="s">
        <v>250</v>
      </c>
      <c r="E327" s="211" t="s">
        <v>1</v>
      </c>
      <c r="F327" s="212" t="s">
        <v>551</v>
      </c>
      <c r="G327" s="210"/>
      <c r="H327" s="213">
        <v>89.7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250</v>
      </c>
      <c r="AU327" s="219" t="s">
        <v>86</v>
      </c>
      <c r="AV327" s="13" t="s">
        <v>86</v>
      </c>
      <c r="AW327" s="13" t="s">
        <v>32</v>
      </c>
      <c r="AX327" s="13" t="s">
        <v>84</v>
      </c>
      <c r="AY327" s="219" t="s">
        <v>118</v>
      </c>
    </row>
    <row r="328" spans="2:63" s="12" customFormat="1" ht="22.9" customHeight="1">
      <c r="B328" s="170"/>
      <c r="C328" s="171"/>
      <c r="D328" s="172" t="s">
        <v>75</v>
      </c>
      <c r="E328" s="184" t="s">
        <v>117</v>
      </c>
      <c r="F328" s="184" t="s">
        <v>552</v>
      </c>
      <c r="G328" s="171"/>
      <c r="H328" s="171"/>
      <c r="I328" s="174"/>
      <c r="J328" s="185">
        <f>BK328</f>
        <v>0</v>
      </c>
      <c r="K328" s="171"/>
      <c r="L328" s="176"/>
      <c r="M328" s="177"/>
      <c r="N328" s="178"/>
      <c r="O328" s="178"/>
      <c r="P328" s="179">
        <f>SUM(P329:P334)</f>
        <v>0</v>
      </c>
      <c r="Q328" s="178"/>
      <c r="R328" s="179">
        <f>SUM(R329:R334)</f>
        <v>0</v>
      </c>
      <c r="S328" s="178"/>
      <c r="T328" s="180">
        <f>SUM(T329:T334)</f>
        <v>0</v>
      </c>
      <c r="AR328" s="181" t="s">
        <v>84</v>
      </c>
      <c r="AT328" s="182" t="s">
        <v>75</v>
      </c>
      <c r="AU328" s="182" t="s">
        <v>84</v>
      </c>
      <c r="AY328" s="181" t="s">
        <v>118</v>
      </c>
      <c r="BK328" s="183">
        <f>SUM(BK329:BK334)</f>
        <v>0</v>
      </c>
    </row>
    <row r="329" spans="1:65" s="2" customFormat="1" ht="16.5" customHeight="1">
      <c r="A329" s="34"/>
      <c r="B329" s="35"/>
      <c r="C329" s="186" t="s">
        <v>553</v>
      </c>
      <c r="D329" s="186" t="s">
        <v>121</v>
      </c>
      <c r="E329" s="187" t="s">
        <v>554</v>
      </c>
      <c r="F329" s="188" t="s">
        <v>555</v>
      </c>
      <c r="G329" s="189" t="s">
        <v>248</v>
      </c>
      <c r="H329" s="190">
        <v>186</v>
      </c>
      <c r="I329" s="191"/>
      <c r="J329" s="192">
        <f>ROUND(I329*H329,2)</f>
        <v>0</v>
      </c>
      <c r="K329" s="188" t="s">
        <v>125</v>
      </c>
      <c r="L329" s="39"/>
      <c r="M329" s="193" t="s">
        <v>1</v>
      </c>
      <c r="N329" s="194" t="s">
        <v>41</v>
      </c>
      <c r="O329" s="71"/>
      <c r="P329" s="195">
        <f>O329*H329</f>
        <v>0</v>
      </c>
      <c r="Q329" s="195">
        <v>0</v>
      </c>
      <c r="R329" s="195">
        <f>Q329*H329</f>
        <v>0</v>
      </c>
      <c r="S329" s="195">
        <v>0</v>
      </c>
      <c r="T329" s="19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7" t="s">
        <v>139</v>
      </c>
      <c r="AT329" s="197" t="s">
        <v>121</v>
      </c>
      <c r="AU329" s="197" t="s">
        <v>86</v>
      </c>
      <c r="AY329" s="17" t="s">
        <v>118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7" t="s">
        <v>84</v>
      </c>
      <c r="BK329" s="198">
        <f>ROUND(I329*H329,2)</f>
        <v>0</v>
      </c>
      <c r="BL329" s="17" t="s">
        <v>139</v>
      </c>
      <c r="BM329" s="197" t="s">
        <v>556</v>
      </c>
    </row>
    <row r="330" spans="2:51" s="13" customFormat="1" ht="11.25">
      <c r="B330" s="209"/>
      <c r="C330" s="210"/>
      <c r="D330" s="199" t="s">
        <v>250</v>
      </c>
      <c r="E330" s="211" t="s">
        <v>1</v>
      </c>
      <c r="F330" s="212" t="s">
        <v>557</v>
      </c>
      <c r="G330" s="210"/>
      <c r="H330" s="213">
        <v>186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250</v>
      </c>
      <c r="AU330" s="219" t="s">
        <v>86</v>
      </c>
      <c r="AV330" s="13" t="s">
        <v>86</v>
      </c>
      <c r="AW330" s="13" t="s">
        <v>32</v>
      </c>
      <c r="AX330" s="13" t="s">
        <v>84</v>
      </c>
      <c r="AY330" s="219" t="s">
        <v>118</v>
      </c>
    </row>
    <row r="331" spans="1:65" s="2" customFormat="1" ht="16.5" customHeight="1">
      <c r="A331" s="34"/>
      <c r="B331" s="35"/>
      <c r="C331" s="186" t="s">
        <v>558</v>
      </c>
      <c r="D331" s="186" t="s">
        <v>121</v>
      </c>
      <c r="E331" s="187" t="s">
        <v>559</v>
      </c>
      <c r="F331" s="188" t="s">
        <v>560</v>
      </c>
      <c r="G331" s="189" t="s">
        <v>248</v>
      </c>
      <c r="H331" s="190">
        <v>861</v>
      </c>
      <c r="I331" s="191"/>
      <c r="J331" s="192">
        <f>ROUND(I331*H331,2)</f>
        <v>0</v>
      </c>
      <c r="K331" s="188" t="s">
        <v>125</v>
      </c>
      <c r="L331" s="39"/>
      <c r="M331" s="193" t="s">
        <v>1</v>
      </c>
      <c r="N331" s="194" t="s">
        <v>41</v>
      </c>
      <c r="O331" s="71"/>
      <c r="P331" s="195">
        <f>O331*H331</f>
        <v>0</v>
      </c>
      <c r="Q331" s="195">
        <v>0</v>
      </c>
      <c r="R331" s="195">
        <f>Q331*H331</f>
        <v>0</v>
      </c>
      <c r="S331" s="195">
        <v>0</v>
      </c>
      <c r="T331" s="196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7" t="s">
        <v>139</v>
      </c>
      <c r="AT331" s="197" t="s">
        <v>121</v>
      </c>
      <c r="AU331" s="197" t="s">
        <v>86</v>
      </c>
      <c r="AY331" s="17" t="s">
        <v>118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17" t="s">
        <v>84</v>
      </c>
      <c r="BK331" s="198">
        <f>ROUND(I331*H331,2)</f>
        <v>0</v>
      </c>
      <c r="BL331" s="17" t="s">
        <v>139</v>
      </c>
      <c r="BM331" s="197" t="s">
        <v>561</v>
      </c>
    </row>
    <row r="332" spans="2:51" s="13" customFormat="1" ht="11.25">
      <c r="B332" s="209"/>
      <c r="C332" s="210"/>
      <c r="D332" s="199" t="s">
        <v>250</v>
      </c>
      <c r="E332" s="211" t="s">
        <v>1</v>
      </c>
      <c r="F332" s="212" t="s">
        <v>562</v>
      </c>
      <c r="G332" s="210"/>
      <c r="H332" s="213">
        <v>861</v>
      </c>
      <c r="I332" s="214"/>
      <c r="J332" s="210"/>
      <c r="K332" s="210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250</v>
      </c>
      <c r="AU332" s="219" t="s">
        <v>86</v>
      </c>
      <c r="AV332" s="13" t="s">
        <v>86</v>
      </c>
      <c r="AW332" s="13" t="s">
        <v>32</v>
      </c>
      <c r="AX332" s="13" t="s">
        <v>84</v>
      </c>
      <c r="AY332" s="219" t="s">
        <v>118</v>
      </c>
    </row>
    <row r="333" spans="1:65" s="2" customFormat="1" ht="16.5" customHeight="1">
      <c r="A333" s="34"/>
      <c r="B333" s="35"/>
      <c r="C333" s="186" t="s">
        <v>563</v>
      </c>
      <c r="D333" s="186" t="s">
        <v>121</v>
      </c>
      <c r="E333" s="187" t="s">
        <v>564</v>
      </c>
      <c r="F333" s="188" t="s">
        <v>565</v>
      </c>
      <c r="G333" s="189" t="s">
        <v>248</v>
      </c>
      <c r="H333" s="190">
        <v>157</v>
      </c>
      <c r="I333" s="191"/>
      <c r="J333" s="192">
        <f>ROUND(I333*H333,2)</f>
        <v>0</v>
      </c>
      <c r="K333" s="188" t="s">
        <v>125</v>
      </c>
      <c r="L333" s="39"/>
      <c r="M333" s="193" t="s">
        <v>1</v>
      </c>
      <c r="N333" s="194" t="s">
        <v>41</v>
      </c>
      <c r="O333" s="71"/>
      <c r="P333" s="195">
        <f>O333*H333</f>
        <v>0</v>
      </c>
      <c r="Q333" s="195">
        <v>0</v>
      </c>
      <c r="R333" s="195">
        <f>Q333*H333</f>
        <v>0</v>
      </c>
      <c r="S333" s="195">
        <v>0</v>
      </c>
      <c r="T333" s="196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139</v>
      </c>
      <c r="AT333" s="197" t="s">
        <v>121</v>
      </c>
      <c r="AU333" s="197" t="s">
        <v>86</v>
      </c>
      <c r="AY333" s="17" t="s">
        <v>118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7" t="s">
        <v>84</v>
      </c>
      <c r="BK333" s="198">
        <f>ROUND(I333*H333,2)</f>
        <v>0</v>
      </c>
      <c r="BL333" s="17" t="s">
        <v>139</v>
      </c>
      <c r="BM333" s="197" t="s">
        <v>566</v>
      </c>
    </row>
    <row r="334" spans="2:51" s="13" customFormat="1" ht="11.25">
      <c r="B334" s="209"/>
      <c r="C334" s="210"/>
      <c r="D334" s="199" t="s">
        <v>250</v>
      </c>
      <c r="E334" s="211" t="s">
        <v>1</v>
      </c>
      <c r="F334" s="212" t="s">
        <v>567</v>
      </c>
      <c r="G334" s="210"/>
      <c r="H334" s="213">
        <v>157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250</v>
      </c>
      <c r="AU334" s="219" t="s">
        <v>86</v>
      </c>
      <c r="AV334" s="13" t="s">
        <v>86</v>
      </c>
      <c r="AW334" s="13" t="s">
        <v>32</v>
      </c>
      <c r="AX334" s="13" t="s">
        <v>84</v>
      </c>
      <c r="AY334" s="219" t="s">
        <v>118</v>
      </c>
    </row>
    <row r="335" spans="2:63" s="12" customFormat="1" ht="22.9" customHeight="1">
      <c r="B335" s="170"/>
      <c r="C335" s="171"/>
      <c r="D335" s="172" t="s">
        <v>75</v>
      </c>
      <c r="E335" s="184" t="s">
        <v>568</v>
      </c>
      <c r="F335" s="184" t="s">
        <v>569</v>
      </c>
      <c r="G335" s="171"/>
      <c r="H335" s="171"/>
      <c r="I335" s="174"/>
      <c r="J335" s="185">
        <f>BK335</f>
        <v>0</v>
      </c>
      <c r="K335" s="171"/>
      <c r="L335" s="176"/>
      <c r="M335" s="177"/>
      <c r="N335" s="178"/>
      <c r="O335" s="178"/>
      <c r="P335" s="179">
        <f>P336</f>
        <v>0</v>
      </c>
      <c r="Q335" s="178"/>
      <c r="R335" s="179">
        <f>R336</f>
        <v>0</v>
      </c>
      <c r="S335" s="178"/>
      <c r="T335" s="180">
        <f>T336</f>
        <v>0</v>
      </c>
      <c r="AR335" s="181" t="s">
        <v>84</v>
      </c>
      <c r="AT335" s="182" t="s">
        <v>75</v>
      </c>
      <c r="AU335" s="182" t="s">
        <v>84</v>
      </c>
      <c r="AY335" s="181" t="s">
        <v>118</v>
      </c>
      <c r="BK335" s="183">
        <f>BK336</f>
        <v>0</v>
      </c>
    </row>
    <row r="336" spans="1:65" s="2" customFormat="1" ht="16.5" customHeight="1">
      <c r="A336" s="34"/>
      <c r="B336" s="35"/>
      <c r="C336" s="186" t="s">
        <v>570</v>
      </c>
      <c r="D336" s="186" t="s">
        <v>121</v>
      </c>
      <c r="E336" s="187" t="s">
        <v>571</v>
      </c>
      <c r="F336" s="188" t="s">
        <v>572</v>
      </c>
      <c r="G336" s="189" t="s">
        <v>491</v>
      </c>
      <c r="H336" s="190">
        <v>483.645</v>
      </c>
      <c r="I336" s="191"/>
      <c r="J336" s="192">
        <f>ROUND(I336*H336,2)</f>
        <v>0</v>
      </c>
      <c r="K336" s="188" t="s">
        <v>125</v>
      </c>
      <c r="L336" s="39"/>
      <c r="M336" s="252" t="s">
        <v>1</v>
      </c>
      <c r="N336" s="253" t="s">
        <v>41</v>
      </c>
      <c r="O336" s="206"/>
      <c r="P336" s="254">
        <f>O336*H336</f>
        <v>0</v>
      </c>
      <c r="Q336" s="254">
        <v>0</v>
      </c>
      <c r="R336" s="254">
        <f>Q336*H336</f>
        <v>0</v>
      </c>
      <c r="S336" s="254">
        <v>0</v>
      </c>
      <c r="T336" s="255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7" t="s">
        <v>139</v>
      </c>
      <c r="AT336" s="197" t="s">
        <v>121</v>
      </c>
      <c r="AU336" s="197" t="s">
        <v>86</v>
      </c>
      <c r="AY336" s="17" t="s">
        <v>118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7" t="s">
        <v>84</v>
      </c>
      <c r="BK336" s="198">
        <f>ROUND(I336*H336,2)</f>
        <v>0</v>
      </c>
      <c r="BL336" s="17" t="s">
        <v>139</v>
      </c>
      <c r="BM336" s="197" t="s">
        <v>573</v>
      </c>
    </row>
    <row r="337" spans="1:31" s="2" customFormat="1" ht="6.95" customHeight="1">
      <c r="A337" s="34"/>
      <c r="B337" s="54"/>
      <c r="C337" s="55"/>
      <c r="D337" s="55"/>
      <c r="E337" s="55"/>
      <c r="F337" s="55"/>
      <c r="G337" s="55"/>
      <c r="H337" s="55"/>
      <c r="I337" s="55"/>
      <c r="J337" s="55"/>
      <c r="K337" s="55"/>
      <c r="L337" s="39"/>
      <c r="M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</row>
  </sheetData>
  <sheetProtection algorithmName="SHA-512" hashValue="o2WTqitntK/RKt/eVx4F1GA5l5tNOznhGut7a0Pc9Y6ztHxb786FR8dmcnT624AUID22uJQ5j/pFnk+pti8qXQ==" saltValue="mE4LGTajN7BBXKPjvmbXDr5LjDnLHM1A75ZUm/Svs8hrtVDpjDiu0ryUF+u5gqhm2jgM1ZkerGEcmq25A5Zmvg==" spinCount="100000" sheet="1" objects="1" scenarios="1" formatColumns="0" formatRows="0" autoFilter="0"/>
  <autoFilter ref="C122:K33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"/>
  <headerFooter>
    <oddFooter>&amp;CStrana &amp;P z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41"/>
  <sheetViews>
    <sheetView showGridLines="0" tabSelected="1" workbookViewId="0" topLeftCell="A1">
      <selection activeCell="BE60" sqref="BE6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8"/>
      <c r="C3" s="109"/>
      <c r="D3" s="109"/>
      <c r="E3" s="109"/>
      <c r="F3" s="109"/>
      <c r="G3" s="109"/>
      <c r="H3" s="20"/>
    </row>
    <row r="4" spans="2:8" s="1" customFormat="1" ht="24.95" customHeight="1">
      <c r="B4" s="20"/>
      <c r="C4" s="110" t="s">
        <v>574</v>
      </c>
      <c r="H4" s="20"/>
    </row>
    <row r="5" spans="2:8" s="1" customFormat="1" ht="12" customHeight="1">
      <c r="B5" s="20"/>
      <c r="C5" s="256" t="s">
        <v>13</v>
      </c>
      <c r="D5" s="317" t="s">
        <v>14</v>
      </c>
      <c r="E5" s="310"/>
      <c r="F5" s="310"/>
      <c r="H5" s="20"/>
    </row>
    <row r="6" spans="2:8" s="1" customFormat="1" ht="36.95" customHeight="1">
      <c r="B6" s="20"/>
      <c r="C6" s="257" t="s">
        <v>16</v>
      </c>
      <c r="D6" s="321" t="s">
        <v>17</v>
      </c>
      <c r="E6" s="310"/>
      <c r="F6" s="310"/>
      <c r="H6" s="20"/>
    </row>
    <row r="7" spans="2:8" s="1" customFormat="1" ht="16.5" customHeight="1">
      <c r="B7" s="20"/>
      <c r="C7" s="112" t="s">
        <v>22</v>
      </c>
      <c r="D7" s="114" t="str">
        <f>'Rekapitulace stavby'!AN8</f>
        <v>14. 1. 2021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59"/>
      <c r="B9" s="258"/>
      <c r="C9" s="259" t="s">
        <v>57</v>
      </c>
      <c r="D9" s="260" t="s">
        <v>58</v>
      </c>
      <c r="E9" s="260" t="s">
        <v>104</v>
      </c>
      <c r="F9" s="261" t="s">
        <v>575</v>
      </c>
      <c r="G9" s="159"/>
      <c r="H9" s="258"/>
    </row>
    <row r="10" spans="1:8" s="2" customFormat="1" ht="26.45" customHeight="1">
      <c r="A10" s="34"/>
      <c r="B10" s="39"/>
      <c r="C10" s="262" t="s">
        <v>576</v>
      </c>
      <c r="D10" s="262" t="s">
        <v>88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63" t="s">
        <v>229</v>
      </c>
      <c r="D11" s="264" t="s">
        <v>1</v>
      </c>
      <c r="E11" s="265" t="s">
        <v>1</v>
      </c>
      <c r="F11" s="266">
        <v>6146</v>
      </c>
      <c r="G11" s="34"/>
      <c r="H11" s="39"/>
    </row>
    <row r="12" spans="1:8" s="2" customFormat="1" ht="16.9" customHeight="1">
      <c r="A12" s="34"/>
      <c r="B12" s="39"/>
      <c r="C12" s="267" t="s">
        <v>1</v>
      </c>
      <c r="D12" s="267" t="s">
        <v>346</v>
      </c>
      <c r="E12" s="17" t="s">
        <v>1</v>
      </c>
      <c r="F12" s="268">
        <v>321</v>
      </c>
      <c r="G12" s="34"/>
      <c r="H12" s="39"/>
    </row>
    <row r="13" spans="1:8" s="2" customFormat="1" ht="16.9" customHeight="1">
      <c r="A13" s="34"/>
      <c r="B13" s="39"/>
      <c r="C13" s="267" t="s">
        <v>1</v>
      </c>
      <c r="D13" s="267" t="s">
        <v>347</v>
      </c>
      <c r="E13" s="17" t="s">
        <v>1</v>
      </c>
      <c r="F13" s="268">
        <v>4495</v>
      </c>
      <c r="G13" s="34"/>
      <c r="H13" s="39"/>
    </row>
    <row r="14" spans="1:8" s="2" customFormat="1" ht="16.9" customHeight="1">
      <c r="A14" s="34"/>
      <c r="B14" s="39"/>
      <c r="C14" s="267" t="s">
        <v>1</v>
      </c>
      <c r="D14" s="267" t="s">
        <v>348</v>
      </c>
      <c r="E14" s="17" t="s">
        <v>1</v>
      </c>
      <c r="F14" s="268">
        <v>650</v>
      </c>
      <c r="G14" s="34"/>
      <c r="H14" s="39"/>
    </row>
    <row r="15" spans="1:8" s="2" customFormat="1" ht="16.9" customHeight="1">
      <c r="A15" s="34"/>
      <c r="B15" s="39"/>
      <c r="C15" s="267" t="s">
        <v>1</v>
      </c>
      <c r="D15" s="267" t="s">
        <v>349</v>
      </c>
      <c r="E15" s="17" t="s">
        <v>1</v>
      </c>
      <c r="F15" s="268">
        <v>680</v>
      </c>
      <c r="G15" s="34"/>
      <c r="H15" s="39"/>
    </row>
    <row r="16" spans="1:8" s="2" customFormat="1" ht="16.9" customHeight="1">
      <c r="A16" s="34"/>
      <c r="B16" s="39"/>
      <c r="C16" s="267" t="s">
        <v>229</v>
      </c>
      <c r="D16" s="267" t="s">
        <v>345</v>
      </c>
      <c r="E16" s="17" t="s">
        <v>1</v>
      </c>
      <c r="F16" s="268">
        <v>6146</v>
      </c>
      <c r="G16" s="34"/>
      <c r="H16" s="39"/>
    </row>
    <row r="17" spans="1:8" s="2" customFormat="1" ht="16.9" customHeight="1">
      <c r="A17" s="34"/>
      <c r="B17" s="39"/>
      <c r="C17" s="269" t="s">
        <v>577</v>
      </c>
      <c r="D17" s="34"/>
      <c r="E17" s="34"/>
      <c r="F17" s="34"/>
      <c r="G17" s="34"/>
      <c r="H17" s="39"/>
    </row>
    <row r="18" spans="1:8" s="2" customFormat="1" ht="16.9" customHeight="1">
      <c r="A18" s="34"/>
      <c r="B18" s="39"/>
      <c r="C18" s="267" t="s">
        <v>337</v>
      </c>
      <c r="D18" s="267" t="s">
        <v>338</v>
      </c>
      <c r="E18" s="17" t="s">
        <v>260</v>
      </c>
      <c r="F18" s="268">
        <v>11538.4</v>
      </c>
      <c r="G18" s="34"/>
      <c r="H18" s="39"/>
    </row>
    <row r="19" spans="1:8" s="2" customFormat="1" ht="16.9" customHeight="1">
      <c r="A19" s="34"/>
      <c r="B19" s="39"/>
      <c r="C19" s="267" t="s">
        <v>395</v>
      </c>
      <c r="D19" s="267" t="s">
        <v>396</v>
      </c>
      <c r="E19" s="17" t="s">
        <v>260</v>
      </c>
      <c r="F19" s="268">
        <v>7719</v>
      </c>
      <c r="G19" s="34"/>
      <c r="H19" s="39"/>
    </row>
    <row r="20" spans="1:8" s="2" customFormat="1" ht="16.9" customHeight="1">
      <c r="A20" s="34"/>
      <c r="B20" s="39"/>
      <c r="C20" s="263" t="s">
        <v>231</v>
      </c>
      <c r="D20" s="264" t="s">
        <v>1</v>
      </c>
      <c r="E20" s="265" t="s">
        <v>1</v>
      </c>
      <c r="F20" s="266">
        <v>1364.5</v>
      </c>
      <c r="G20" s="34"/>
      <c r="H20" s="39"/>
    </row>
    <row r="21" spans="1:8" s="2" customFormat="1" ht="16.9" customHeight="1">
      <c r="A21" s="34"/>
      <c r="B21" s="39"/>
      <c r="C21" s="267" t="s">
        <v>1</v>
      </c>
      <c r="D21" s="267" t="s">
        <v>360</v>
      </c>
      <c r="E21" s="17" t="s">
        <v>1</v>
      </c>
      <c r="F21" s="268">
        <v>332</v>
      </c>
      <c r="G21" s="34"/>
      <c r="H21" s="39"/>
    </row>
    <row r="22" spans="1:8" s="2" customFormat="1" ht="16.9" customHeight="1">
      <c r="A22" s="34"/>
      <c r="B22" s="39"/>
      <c r="C22" s="267" t="s">
        <v>1</v>
      </c>
      <c r="D22" s="267" t="s">
        <v>361</v>
      </c>
      <c r="E22" s="17" t="s">
        <v>1</v>
      </c>
      <c r="F22" s="268">
        <v>167</v>
      </c>
      <c r="G22" s="34"/>
      <c r="H22" s="39"/>
    </row>
    <row r="23" spans="1:8" s="2" customFormat="1" ht="16.9" customHeight="1">
      <c r="A23" s="34"/>
      <c r="B23" s="39"/>
      <c r="C23" s="267" t="s">
        <v>1</v>
      </c>
      <c r="D23" s="267" t="s">
        <v>348</v>
      </c>
      <c r="E23" s="17" t="s">
        <v>1</v>
      </c>
      <c r="F23" s="268">
        <v>650</v>
      </c>
      <c r="G23" s="34"/>
      <c r="H23" s="39"/>
    </row>
    <row r="24" spans="1:8" s="2" customFormat="1" ht="16.9" customHeight="1">
      <c r="A24" s="34"/>
      <c r="B24" s="39"/>
      <c r="C24" s="267" t="s">
        <v>1</v>
      </c>
      <c r="D24" s="267" t="s">
        <v>362</v>
      </c>
      <c r="E24" s="17" t="s">
        <v>1</v>
      </c>
      <c r="F24" s="268">
        <v>21.5</v>
      </c>
      <c r="G24" s="34"/>
      <c r="H24" s="39"/>
    </row>
    <row r="25" spans="1:8" s="2" customFormat="1" ht="16.9" customHeight="1">
      <c r="A25" s="34"/>
      <c r="B25" s="39"/>
      <c r="C25" s="267" t="s">
        <v>1</v>
      </c>
      <c r="D25" s="267" t="s">
        <v>363</v>
      </c>
      <c r="E25" s="17" t="s">
        <v>1</v>
      </c>
      <c r="F25" s="268">
        <v>194</v>
      </c>
      <c r="G25" s="34"/>
      <c r="H25" s="39"/>
    </row>
    <row r="26" spans="1:8" s="2" customFormat="1" ht="16.9" customHeight="1">
      <c r="A26" s="34"/>
      <c r="B26" s="39"/>
      <c r="C26" s="267" t="s">
        <v>231</v>
      </c>
      <c r="D26" s="267" t="s">
        <v>345</v>
      </c>
      <c r="E26" s="17" t="s">
        <v>1</v>
      </c>
      <c r="F26" s="268">
        <v>1364.5</v>
      </c>
      <c r="G26" s="34"/>
      <c r="H26" s="39"/>
    </row>
    <row r="27" spans="1:8" s="2" customFormat="1" ht="16.9" customHeight="1">
      <c r="A27" s="34"/>
      <c r="B27" s="39"/>
      <c r="C27" s="269" t="s">
        <v>577</v>
      </c>
      <c r="D27" s="34"/>
      <c r="E27" s="34"/>
      <c r="F27" s="34"/>
      <c r="G27" s="34"/>
      <c r="H27" s="39"/>
    </row>
    <row r="28" spans="1:8" s="2" customFormat="1" ht="16.9" customHeight="1">
      <c r="A28" s="34"/>
      <c r="B28" s="39"/>
      <c r="C28" s="267" t="s">
        <v>356</v>
      </c>
      <c r="D28" s="267" t="s">
        <v>357</v>
      </c>
      <c r="E28" s="17" t="s">
        <v>260</v>
      </c>
      <c r="F28" s="268">
        <v>6032.1</v>
      </c>
      <c r="G28" s="34"/>
      <c r="H28" s="39"/>
    </row>
    <row r="29" spans="1:8" s="2" customFormat="1" ht="16.9" customHeight="1">
      <c r="A29" s="34"/>
      <c r="B29" s="39"/>
      <c r="C29" s="267" t="s">
        <v>399</v>
      </c>
      <c r="D29" s="267" t="s">
        <v>400</v>
      </c>
      <c r="E29" s="17" t="s">
        <v>260</v>
      </c>
      <c r="F29" s="268">
        <v>2937.5</v>
      </c>
      <c r="G29" s="34"/>
      <c r="H29" s="39"/>
    </row>
    <row r="30" spans="1:8" s="2" customFormat="1" ht="16.9" customHeight="1">
      <c r="A30" s="34"/>
      <c r="B30" s="39"/>
      <c r="C30" s="263" t="s">
        <v>233</v>
      </c>
      <c r="D30" s="264" t="s">
        <v>1</v>
      </c>
      <c r="E30" s="265" t="s">
        <v>1</v>
      </c>
      <c r="F30" s="266">
        <v>957.4</v>
      </c>
      <c r="G30" s="34"/>
      <c r="H30" s="39"/>
    </row>
    <row r="31" spans="1:8" s="2" customFormat="1" ht="16.9" customHeight="1">
      <c r="A31" s="34"/>
      <c r="B31" s="39"/>
      <c r="C31" s="267" t="s">
        <v>1</v>
      </c>
      <c r="D31" s="267" t="s">
        <v>374</v>
      </c>
      <c r="E31" s="17" t="s">
        <v>1</v>
      </c>
      <c r="F31" s="268">
        <v>422.5</v>
      </c>
      <c r="G31" s="34"/>
      <c r="H31" s="39"/>
    </row>
    <row r="32" spans="1:8" s="2" customFormat="1" ht="16.9" customHeight="1">
      <c r="A32" s="34"/>
      <c r="B32" s="39"/>
      <c r="C32" s="267" t="s">
        <v>1</v>
      </c>
      <c r="D32" s="267" t="s">
        <v>375</v>
      </c>
      <c r="E32" s="17" t="s">
        <v>1</v>
      </c>
      <c r="F32" s="268">
        <v>234.75</v>
      </c>
      <c r="G32" s="34"/>
      <c r="H32" s="39"/>
    </row>
    <row r="33" spans="1:8" s="2" customFormat="1" ht="16.9" customHeight="1">
      <c r="A33" s="34"/>
      <c r="B33" s="39"/>
      <c r="C33" s="267" t="s">
        <v>1</v>
      </c>
      <c r="D33" s="267" t="s">
        <v>376</v>
      </c>
      <c r="E33" s="17" t="s">
        <v>1</v>
      </c>
      <c r="F33" s="268">
        <v>83.75</v>
      </c>
      <c r="G33" s="34"/>
      <c r="H33" s="39"/>
    </row>
    <row r="34" spans="1:8" s="2" customFormat="1" ht="16.9" customHeight="1">
      <c r="A34" s="34"/>
      <c r="B34" s="39"/>
      <c r="C34" s="267" t="s">
        <v>1</v>
      </c>
      <c r="D34" s="267" t="s">
        <v>377</v>
      </c>
      <c r="E34" s="17" t="s">
        <v>1</v>
      </c>
      <c r="F34" s="268">
        <v>22.4</v>
      </c>
      <c r="G34" s="34"/>
      <c r="H34" s="39"/>
    </row>
    <row r="35" spans="1:8" s="2" customFormat="1" ht="16.9" customHeight="1">
      <c r="A35" s="34"/>
      <c r="B35" s="39"/>
      <c r="C35" s="267" t="s">
        <v>1</v>
      </c>
      <c r="D35" s="267" t="s">
        <v>363</v>
      </c>
      <c r="E35" s="17" t="s">
        <v>1</v>
      </c>
      <c r="F35" s="268">
        <v>194</v>
      </c>
      <c r="G35" s="34"/>
      <c r="H35" s="39"/>
    </row>
    <row r="36" spans="1:8" s="2" customFormat="1" ht="16.9" customHeight="1">
      <c r="A36" s="34"/>
      <c r="B36" s="39"/>
      <c r="C36" s="267" t="s">
        <v>233</v>
      </c>
      <c r="D36" s="267" t="s">
        <v>345</v>
      </c>
      <c r="E36" s="17" t="s">
        <v>1</v>
      </c>
      <c r="F36" s="268">
        <v>957.4</v>
      </c>
      <c r="G36" s="34"/>
      <c r="H36" s="39"/>
    </row>
    <row r="37" spans="1:8" s="2" customFormat="1" ht="16.9" customHeight="1">
      <c r="A37" s="34"/>
      <c r="B37" s="39"/>
      <c r="C37" s="269" t="s">
        <v>577</v>
      </c>
      <c r="D37" s="34"/>
      <c r="E37" s="34"/>
      <c r="F37" s="34"/>
      <c r="G37" s="34"/>
      <c r="H37" s="39"/>
    </row>
    <row r="38" spans="1:8" s="2" customFormat="1" ht="16.9" customHeight="1">
      <c r="A38" s="34"/>
      <c r="B38" s="39"/>
      <c r="C38" s="267" t="s">
        <v>370</v>
      </c>
      <c r="D38" s="267" t="s">
        <v>371</v>
      </c>
      <c r="E38" s="17" t="s">
        <v>260</v>
      </c>
      <c r="F38" s="268">
        <v>1626.4</v>
      </c>
      <c r="G38" s="34"/>
      <c r="H38" s="39"/>
    </row>
    <row r="39" spans="1:8" s="2" customFormat="1" ht="16.9" customHeight="1">
      <c r="A39" s="34"/>
      <c r="B39" s="39"/>
      <c r="C39" s="267" t="s">
        <v>403</v>
      </c>
      <c r="D39" s="267" t="s">
        <v>404</v>
      </c>
      <c r="E39" s="17" t="s">
        <v>260</v>
      </c>
      <c r="F39" s="268">
        <v>957.4</v>
      </c>
      <c r="G39" s="34"/>
      <c r="H39" s="39"/>
    </row>
    <row r="40" spans="1:8" s="2" customFormat="1" ht="7.35" customHeight="1">
      <c r="A40" s="34"/>
      <c r="B40" s="139"/>
      <c r="C40" s="140"/>
      <c r="D40" s="140"/>
      <c r="E40" s="140"/>
      <c r="F40" s="140"/>
      <c r="G40" s="140"/>
      <c r="H40" s="39"/>
    </row>
    <row r="41" spans="1:8" s="2" customFormat="1" ht="11.25">
      <c r="A41" s="34"/>
      <c r="B41" s="34"/>
      <c r="C41" s="34"/>
      <c r="D41" s="34"/>
      <c r="E41" s="34"/>
      <c r="F41" s="34"/>
      <c r="G41" s="34"/>
      <c r="H41" s="34"/>
    </row>
  </sheetData>
  <sheetProtection algorithmName="SHA-512" hashValue="Jiydo9Cj4wdh7xvkIR49bpcNBiNkb1EHAhQyIRAzoUp9bYVrBhw2uU/hlUZ9ctDK5G54E5PtIrhJSYy8A2WIyQ==" saltValue="dyZ/BvJpDKu+dvYHILWhyRELWOLdlYoHBlaQCe2wxGQh3Ld+EPdMXjT/dQmzBh3r+vqcF9RwrI07ENqh04Okwg==" spinCount="100000" sheet="1" objects="1" scenarios="1" formatColumns="0" formatRows="0"/>
  <mergeCells count="2">
    <mergeCell ref="D5:F5"/>
    <mergeCell ref="D6:F6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93" r:id="rId2"/>
  <headerFooter>
    <oddFooter>&amp;CStrana 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Michal_x000d_</dc:creator>
  <cp:keywords/>
  <dc:description/>
  <cp:lastModifiedBy>Jendruscak, Michal_x000d_</cp:lastModifiedBy>
  <cp:lastPrinted>2021-02-10T14:17:58Z</cp:lastPrinted>
  <dcterms:created xsi:type="dcterms:W3CDTF">2021-02-10T14:14:27Z</dcterms:created>
  <dcterms:modified xsi:type="dcterms:W3CDTF">2021-02-10T14:18:40Z</dcterms:modified>
  <cp:category/>
  <cp:version/>
  <cp:contentType/>
  <cp:contentStatus/>
</cp:coreProperties>
</file>